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ín\Desktop\"/>
    </mc:Choice>
  </mc:AlternateContent>
  <bookViews>
    <workbookView xWindow="0" yWindow="0" windowWidth="24000" windowHeight="9735"/>
  </bookViews>
  <sheets>
    <sheet name="Docentes" sheetId="1" r:id="rId1"/>
    <sheet name="Directivos" sheetId="2" r:id="rId2"/>
    <sheet name="Bibliotecario" sheetId="4" r:id="rId3"/>
    <sheet name="Artist y Superior" sheetId="5" r:id="rId4"/>
    <sheet name="Docentes -Especial-" sheetId="6" r:id="rId5"/>
    <sheet name="Directivos -Especial-" sheetId="7" r:id="rId6"/>
  </sheets>
  <externalReferences>
    <externalReference r:id="rId7"/>
    <externalReference r:id="rId8"/>
  </externalReferences>
  <definedNames>
    <definedName name="_xlnm.Print_Area" localSheetId="1">Directivos!#REF!</definedName>
    <definedName name="_xlnm.Print_Area" localSheetId="5">'Directivos -Especial-'!$CU$1:$DG$58</definedName>
    <definedName name="_xlnm.Print_Area" localSheetId="0">Docentes!#REF!</definedName>
    <definedName name="_xlnm.Print_Area" localSheetId="4">'Docentes -Especial-'!$CU$1:$DG$117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Q48" i="6" l="1"/>
  <c r="GQ42" i="7" l="1"/>
  <c r="GQ41" i="7"/>
  <c r="GQ40" i="7"/>
  <c r="GQ39" i="7"/>
  <c r="GR38" i="7"/>
  <c r="GQ38" i="7"/>
  <c r="GQ37" i="7"/>
  <c r="GQ22" i="7"/>
  <c r="HA42" i="7"/>
  <c r="GZ42" i="7"/>
  <c r="GY42" i="7"/>
  <c r="GX42" i="7"/>
  <c r="GW42" i="7"/>
  <c r="GV42" i="7"/>
  <c r="GU42" i="7"/>
  <c r="GT42" i="7"/>
  <c r="GS42" i="7"/>
  <c r="GR42" i="7"/>
  <c r="HA41" i="7"/>
  <c r="GZ41" i="7"/>
  <c r="GY41" i="7"/>
  <c r="GX41" i="7"/>
  <c r="GW41" i="7"/>
  <c r="GV41" i="7"/>
  <c r="GU41" i="7"/>
  <c r="GT41" i="7"/>
  <c r="GS41" i="7"/>
  <c r="GR41" i="7"/>
  <c r="HA39" i="7"/>
  <c r="GZ39" i="7"/>
  <c r="GY39" i="7"/>
  <c r="GX39" i="7"/>
  <c r="GW39" i="7"/>
  <c r="GV39" i="7"/>
  <c r="GU39" i="7"/>
  <c r="GT39" i="7"/>
  <c r="GS39" i="7"/>
  <c r="GR39" i="7"/>
  <c r="HA38" i="7"/>
  <c r="HA43" i="7" s="1"/>
  <c r="GZ38" i="7"/>
  <c r="GZ43" i="7" s="1"/>
  <c r="GY38" i="7"/>
  <c r="GY43" i="7" s="1"/>
  <c r="GX38" i="7"/>
  <c r="GX43" i="7" s="1"/>
  <c r="GW38" i="7"/>
  <c r="GW43" i="7" s="1"/>
  <c r="GV38" i="7"/>
  <c r="GV43" i="7" s="1"/>
  <c r="GU38" i="7"/>
  <c r="GU43" i="7" s="1"/>
  <c r="GT38" i="7"/>
  <c r="GT43" i="7" s="1"/>
  <c r="GS38" i="7"/>
  <c r="GS43" i="7" s="1"/>
  <c r="GR43" i="7"/>
  <c r="HA21" i="7"/>
  <c r="GZ21" i="7"/>
  <c r="GY21" i="7"/>
  <c r="GX21" i="7"/>
  <c r="GW21" i="7"/>
  <c r="GV21" i="7"/>
  <c r="GU21" i="7"/>
  <c r="GT21" i="7"/>
  <c r="GS21" i="7"/>
  <c r="GR21" i="7"/>
  <c r="GQ21" i="7"/>
  <c r="HA20" i="7"/>
  <c r="GZ20" i="7"/>
  <c r="GY20" i="7"/>
  <c r="GX20" i="7"/>
  <c r="GW20" i="7"/>
  <c r="GV20" i="7"/>
  <c r="GU20" i="7"/>
  <c r="GT20" i="7"/>
  <c r="GS20" i="7"/>
  <c r="GR20" i="7"/>
  <c r="GQ20" i="7"/>
  <c r="HA18" i="7"/>
  <c r="HA23" i="7" s="1"/>
  <c r="GZ18" i="7"/>
  <c r="GZ23" i="7" s="1"/>
  <c r="GY18" i="7"/>
  <c r="GY23" i="7" s="1"/>
  <c r="GX18" i="7"/>
  <c r="GX23" i="7" s="1"/>
  <c r="GW18" i="7"/>
  <c r="GW23" i="7" s="1"/>
  <c r="GV18" i="7"/>
  <c r="GV23" i="7" s="1"/>
  <c r="GU18" i="7"/>
  <c r="GU23" i="7" s="1"/>
  <c r="GT18" i="7"/>
  <c r="GT23" i="7" s="1"/>
  <c r="GS18" i="7"/>
  <c r="GS23" i="7" s="1"/>
  <c r="GR18" i="7"/>
  <c r="GR23" i="7" s="1"/>
  <c r="GQ17" i="7"/>
  <c r="GR44" i="6"/>
  <c r="GQ11" i="6"/>
  <c r="GQ10" i="6"/>
  <c r="HA99" i="6"/>
  <c r="GZ99" i="6"/>
  <c r="GY99" i="6"/>
  <c r="GX99" i="6"/>
  <c r="GW99" i="6"/>
  <c r="GV99" i="6"/>
  <c r="GU99" i="6"/>
  <c r="GT99" i="6"/>
  <c r="GS99" i="6"/>
  <c r="GR99" i="6"/>
  <c r="GQ99" i="6"/>
  <c r="HA45" i="6"/>
  <c r="GZ45" i="6"/>
  <c r="GY45" i="6"/>
  <c r="GX45" i="6"/>
  <c r="GW45" i="6"/>
  <c r="GV45" i="6"/>
  <c r="GU45" i="6"/>
  <c r="GT45" i="6"/>
  <c r="GS45" i="6"/>
  <c r="GR45" i="6"/>
  <c r="GQ45" i="6"/>
  <c r="HA27" i="6"/>
  <c r="GZ27" i="6"/>
  <c r="GY27" i="6"/>
  <c r="GX27" i="6"/>
  <c r="GW27" i="6"/>
  <c r="GV27" i="6"/>
  <c r="GU27" i="6"/>
  <c r="GT27" i="6"/>
  <c r="GS27" i="6"/>
  <c r="GR27" i="6"/>
  <c r="GQ27" i="6"/>
  <c r="GQ9" i="6"/>
  <c r="HA6" i="6"/>
  <c r="GZ6" i="6"/>
  <c r="GY6" i="6"/>
  <c r="GX6" i="6"/>
  <c r="GW6" i="6"/>
  <c r="GV6" i="6"/>
  <c r="GU6" i="6"/>
  <c r="GT6" i="6"/>
  <c r="GS6" i="6"/>
  <c r="GR6" i="6"/>
  <c r="GQ6" i="6"/>
  <c r="GR24" i="7" l="1"/>
  <c r="GR26" i="7" s="1"/>
  <c r="GR29" i="7" s="1"/>
  <c r="GS24" i="7"/>
  <c r="GS26" i="7" s="1"/>
  <c r="GS29" i="7" s="1"/>
  <c r="GT24" i="7"/>
  <c r="GT26" i="7" s="1"/>
  <c r="GT29" i="7" s="1"/>
  <c r="GQ18" i="7"/>
  <c r="GQ23" i="7" s="1"/>
  <c r="GU24" i="7"/>
  <c r="GU26" i="7" s="1"/>
  <c r="GU29" i="7" s="1"/>
  <c r="GV24" i="7"/>
  <c r="GV26" i="7" s="1"/>
  <c r="GV29" i="7" s="1"/>
  <c r="GW24" i="7"/>
  <c r="GW26" i="7" s="1"/>
  <c r="GW29" i="7" s="1"/>
  <c r="GX24" i="7"/>
  <c r="GX26" i="7" s="1"/>
  <c r="GX29" i="7" s="1"/>
  <c r="GY24" i="7"/>
  <c r="GY26" i="7" s="1"/>
  <c r="GY29" i="7" s="1"/>
  <c r="GZ24" i="7"/>
  <c r="GZ26" i="7" s="1"/>
  <c r="GZ29" i="7" s="1"/>
  <c r="HA24" i="7"/>
  <c r="HA26" i="7" s="1"/>
  <c r="HA29" i="7" s="1"/>
  <c r="GR44" i="7"/>
  <c r="GR46" i="7" s="1"/>
  <c r="GR49" i="7" s="1"/>
  <c r="GS44" i="7"/>
  <c r="GS46" i="7" s="1"/>
  <c r="GS49" i="7" s="1"/>
  <c r="GT44" i="7"/>
  <c r="GT46" i="7" s="1"/>
  <c r="GT49" i="7" s="1"/>
  <c r="GU44" i="7"/>
  <c r="GU46" i="7" s="1"/>
  <c r="GU49" i="7" s="1"/>
  <c r="GV44" i="7"/>
  <c r="GV46" i="7" s="1"/>
  <c r="GV49" i="7" s="1"/>
  <c r="GW44" i="7"/>
  <c r="GW46" i="7" s="1"/>
  <c r="GW49" i="7" s="1"/>
  <c r="GX44" i="7"/>
  <c r="GX46" i="7" s="1"/>
  <c r="GX49" i="7" s="1"/>
  <c r="GY44" i="7"/>
  <c r="GY46" i="7" s="1"/>
  <c r="GY49" i="7" s="1"/>
  <c r="GZ44" i="7"/>
  <c r="GZ46" i="7" s="1"/>
  <c r="GZ49" i="7" s="1"/>
  <c r="HA44" i="7"/>
  <c r="HA46" i="7" s="1"/>
  <c r="HA49" i="7" s="1"/>
  <c r="GQ43" i="7"/>
  <c r="GQ102" i="6"/>
  <c r="GQ101" i="6"/>
  <c r="GQ100" i="6"/>
  <c r="GQ97" i="6"/>
  <c r="GQ47" i="6"/>
  <c r="GQ43" i="6"/>
  <c r="GR102" i="6"/>
  <c r="GR101" i="6"/>
  <c r="GR100" i="6"/>
  <c r="GR97" i="6"/>
  <c r="GR48" i="6"/>
  <c r="GR47" i="6"/>
  <c r="GR43" i="6"/>
  <c r="GS102" i="6"/>
  <c r="GS101" i="6"/>
  <c r="GS100" i="6"/>
  <c r="GS97" i="6"/>
  <c r="GS48" i="6"/>
  <c r="GS47" i="6"/>
  <c r="GS43" i="6"/>
  <c r="GT102" i="6"/>
  <c r="GT101" i="6"/>
  <c r="GT100" i="6"/>
  <c r="GT97" i="6"/>
  <c r="GT48" i="6"/>
  <c r="GT47" i="6"/>
  <c r="GT43" i="6"/>
  <c r="GU102" i="6"/>
  <c r="GU101" i="6"/>
  <c r="GU100" i="6"/>
  <c r="GU97" i="6"/>
  <c r="GU48" i="6"/>
  <c r="GU47" i="6"/>
  <c r="GU43" i="6"/>
  <c r="GV102" i="6"/>
  <c r="GV101" i="6"/>
  <c r="GV100" i="6"/>
  <c r="GV97" i="6"/>
  <c r="GV48" i="6"/>
  <c r="GV47" i="6"/>
  <c r="GV43" i="6"/>
  <c r="GW102" i="6"/>
  <c r="GW101" i="6"/>
  <c r="GW100" i="6"/>
  <c r="GW97" i="6"/>
  <c r="GW48" i="6"/>
  <c r="GW47" i="6"/>
  <c r="GW43" i="6"/>
  <c r="GX102" i="6"/>
  <c r="GX101" i="6"/>
  <c r="GX100" i="6"/>
  <c r="GX97" i="6"/>
  <c r="GX48" i="6"/>
  <c r="GX47" i="6"/>
  <c r="GX43" i="6"/>
  <c r="GY102" i="6"/>
  <c r="GY101" i="6"/>
  <c r="GY100" i="6"/>
  <c r="GY97" i="6"/>
  <c r="GY48" i="6"/>
  <c r="GY47" i="6"/>
  <c r="GY43" i="6"/>
  <c r="GZ102" i="6"/>
  <c r="GZ101" i="6"/>
  <c r="GZ100" i="6"/>
  <c r="GZ97" i="6"/>
  <c r="GZ48" i="6"/>
  <c r="GZ47" i="6"/>
  <c r="GZ43" i="6"/>
  <c r="GZ25" i="6"/>
  <c r="HA102" i="6"/>
  <c r="HA101" i="6"/>
  <c r="HA100" i="6"/>
  <c r="HA97" i="6"/>
  <c r="HA48" i="6"/>
  <c r="HA47" i="6"/>
  <c r="HA43" i="6"/>
  <c r="HA25" i="6"/>
  <c r="GQ7" i="6"/>
  <c r="GR7" i="6"/>
  <c r="GS7" i="6"/>
  <c r="GT7" i="6"/>
  <c r="GU7" i="6"/>
  <c r="GV7" i="6"/>
  <c r="GW7" i="6"/>
  <c r="GX7" i="6"/>
  <c r="GY7" i="6"/>
  <c r="GZ7" i="6"/>
  <c r="HA7" i="6"/>
  <c r="GR10" i="6"/>
  <c r="GS10" i="6"/>
  <c r="GT10" i="6"/>
  <c r="GU10" i="6"/>
  <c r="GV10" i="6"/>
  <c r="GW10" i="6"/>
  <c r="GX10" i="6"/>
  <c r="GY10" i="6"/>
  <c r="GZ10" i="6"/>
  <c r="HA10" i="6"/>
  <c r="GR11" i="6"/>
  <c r="GS11" i="6"/>
  <c r="GT11" i="6"/>
  <c r="GU11" i="6"/>
  <c r="GV11" i="6"/>
  <c r="GW11" i="6"/>
  <c r="GX11" i="6"/>
  <c r="GY11" i="6"/>
  <c r="GZ11" i="6"/>
  <c r="HA11" i="6"/>
  <c r="GQ12" i="6"/>
  <c r="GR12" i="6"/>
  <c r="GS12" i="6"/>
  <c r="GT12" i="6"/>
  <c r="GU12" i="6"/>
  <c r="GV12" i="6"/>
  <c r="GW12" i="6"/>
  <c r="GX12" i="6"/>
  <c r="GY12" i="6"/>
  <c r="GZ12" i="6"/>
  <c r="HA12" i="6"/>
  <c r="GQ25" i="6"/>
  <c r="GR25" i="6"/>
  <c r="GS25" i="6"/>
  <c r="GT25" i="6"/>
  <c r="GU25" i="6"/>
  <c r="GV25" i="6"/>
  <c r="GW25" i="6"/>
  <c r="GX25" i="6"/>
  <c r="GY25" i="6"/>
  <c r="GQ27" i="5"/>
  <c r="HA26" i="5"/>
  <c r="GZ26" i="5"/>
  <c r="GY26" i="5"/>
  <c r="GX26" i="5"/>
  <c r="GW26" i="5"/>
  <c r="GV26" i="5"/>
  <c r="GU26" i="5"/>
  <c r="GT26" i="5"/>
  <c r="GS26" i="5"/>
  <c r="GR26" i="5"/>
  <c r="GQ26" i="5"/>
  <c r="HA25" i="5"/>
  <c r="GY25" i="5"/>
  <c r="GW25" i="5"/>
  <c r="GU25" i="5"/>
  <c r="GS25" i="5"/>
  <c r="GQ25" i="5"/>
  <c r="HA24" i="5"/>
  <c r="GZ24" i="5"/>
  <c r="GY24" i="5"/>
  <c r="GX24" i="5"/>
  <c r="GW24" i="5"/>
  <c r="GV24" i="5"/>
  <c r="GU24" i="5"/>
  <c r="GT24" i="5"/>
  <c r="GS24" i="5"/>
  <c r="GR24" i="5"/>
  <c r="GQ24" i="5"/>
  <c r="GQ29" i="5" s="1"/>
  <c r="HA11" i="5"/>
  <c r="GW11" i="5"/>
  <c r="GS11" i="5"/>
  <c r="HA9" i="5"/>
  <c r="GZ9" i="5"/>
  <c r="GY9" i="5"/>
  <c r="GX9" i="5"/>
  <c r="GW9" i="5"/>
  <c r="GV9" i="5"/>
  <c r="GU9" i="5"/>
  <c r="GT9" i="5"/>
  <c r="GS9" i="5"/>
  <c r="GR9" i="5"/>
  <c r="GQ9" i="5"/>
  <c r="HA8" i="5"/>
  <c r="GZ8" i="5"/>
  <c r="GY8" i="5"/>
  <c r="GX8" i="5"/>
  <c r="GW8" i="5"/>
  <c r="GV8" i="5"/>
  <c r="GU8" i="5"/>
  <c r="GT8" i="5"/>
  <c r="GS8" i="5"/>
  <c r="GR8" i="5"/>
  <c r="GQ8" i="5"/>
  <c r="HA7" i="5"/>
  <c r="GY7" i="5"/>
  <c r="GW7" i="5"/>
  <c r="GU7" i="5"/>
  <c r="GS7" i="5"/>
  <c r="GQ7" i="5"/>
  <c r="HA6" i="5"/>
  <c r="HA10" i="5" s="1"/>
  <c r="GZ6" i="5"/>
  <c r="GZ7" i="5" s="1"/>
  <c r="GY6" i="5"/>
  <c r="GX6" i="5"/>
  <c r="GX7" i="5" s="1"/>
  <c r="GW6" i="5"/>
  <c r="GW10" i="5" s="1"/>
  <c r="GV6" i="5"/>
  <c r="GV7" i="5" s="1"/>
  <c r="GU6" i="5"/>
  <c r="GT6" i="5"/>
  <c r="GT7" i="5" s="1"/>
  <c r="GS6" i="5"/>
  <c r="GS10" i="5" s="1"/>
  <c r="GR6" i="5"/>
  <c r="GR7" i="5" s="1"/>
  <c r="GQ6" i="5"/>
  <c r="GS15" i="4"/>
  <c r="GR15" i="4"/>
  <c r="GQ15" i="4"/>
  <c r="HA11" i="4"/>
  <c r="GZ11" i="4"/>
  <c r="GY11" i="4"/>
  <c r="GX11" i="4"/>
  <c r="GW11" i="4"/>
  <c r="GV11" i="4"/>
  <c r="GU11" i="4"/>
  <c r="GT11" i="4"/>
  <c r="GS11" i="4"/>
  <c r="GR11" i="4"/>
  <c r="GQ11" i="4"/>
  <c r="HA10" i="4"/>
  <c r="GZ10" i="4"/>
  <c r="GY10" i="4"/>
  <c r="GX10" i="4"/>
  <c r="GW10" i="4"/>
  <c r="GV10" i="4"/>
  <c r="GU10" i="4"/>
  <c r="GT10" i="4"/>
  <c r="GS10" i="4"/>
  <c r="GR10" i="4"/>
  <c r="GQ10" i="4"/>
  <c r="HA9" i="4"/>
  <c r="GZ9" i="4"/>
  <c r="GY9" i="4"/>
  <c r="GX9" i="4"/>
  <c r="GW9" i="4"/>
  <c r="GV9" i="4"/>
  <c r="GU9" i="4"/>
  <c r="GT9" i="4"/>
  <c r="GS9" i="4"/>
  <c r="GR9" i="4"/>
  <c r="GQ9" i="4"/>
  <c r="HA8" i="4"/>
  <c r="HA12" i="4" s="1"/>
  <c r="GY8" i="4"/>
  <c r="GY12" i="4" s="1"/>
  <c r="GW8" i="4"/>
  <c r="GW12" i="4" s="1"/>
  <c r="GU8" i="4"/>
  <c r="GU12" i="4" s="1"/>
  <c r="GS8" i="4"/>
  <c r="GS12" i="4" s="1"/>
  <c r="GQ8" i="4"/>
  <c r="GQ12" i="4" s="1"/>
  <c r="HA7" i="4"/>
  <c r="GZ7" i="4"/>
  <c r="GY7" i="4"/>
  <c r="GX7" i="4"/>
  <c r="GW7" i="4"/>
  <c r="GV7" i="4"/>
  <c r="GU7" i="4"/>
  <c r="GT7" i="4"/>
  <c r="GS7" i="4"/>
  <c r="GR7" i="4"/>
  <c r="GQ7" i="4"/>
  <c r="GQ40" i="2"/>
  <c r="GQ21" i="2"/>
  <c r="HA77" i="2"/>
  <c r="GZ77" i="2"/>
  <c r="GY77" i="2"/>
  <c r="GX77" i="2"/>
  <c r="GW77" i="2"/>
  <c r="GV77" i="2"/>
  <c r="GU77" i="2"/>
  <c r="GT77" i="2"/>
  <c r="GS77" i="2"/>
  <c r="GR77" i="2"/>
  <c r="GQ77" i="2"/>
  <c r="HA76" i="2"/>
  <c r="GZ76" i="2"/>
  <c r="GY76" i="2"/>
  <c r="GX76" i="2"/>
  <c r="GW76" i="2"/>
  <c r="GV76" i="2"/>
  <c r="GU76" i="2"/>
  <c r="GT76" i="2"/>
  <c r="GS76" i="2"/>
  <c r="GR76" i="2"/>
  <c r="GQ76" i="2"/>
  <c r="HA75" i="2"/>
  <c r="GZ75" i="2"/>
  <c r="GY75" i="2"/>
  <c r="GX75" i="2"/>
  <c r="GW75" i="2"/>
  <c r="GV75" i="2"/>
  <c r="GU75" i="2"/>
  <c r="GT75" i="2"/>
  <c r="GS75" i="2"/>
  <c r="GR75" i="2"/>
  <c r="GQ75" i="2"/>
  <c r="GZ74" i="2"/>
  <c r="GZ78" i="2" s="1"/>
  <c r="GX74" i="2"/>
  <c r="GX78" i="2" s="1"/>
  <c r="GV74" i="2"/>
  <c r="GV78" i="2" s="1"/>
  <c r="GT74" i="2"/>
  <c r="GT78" i="2" s="1"/>
  <c r="GR74" i="2"/>
  <c r="GR78" i="2" s="1"/>
  <c r="HA73" i="2"/>
  <c r="GZ73" i="2"/>
  <c r="GY73" i="2"/>
  <c r="GX73" i="2"/>
  <c r="GW73" i="2"/>
  <c r="GV73" i="2"/>
  <c r="GU73" i="2"/>
  <c r="GT73" i="2"/>
  <c r="GS73" i="2"/>
  <c r="GR73" i="2"/>
  <c r="GQ73" i="2"/>
  <c r="HA59" i="2"/>
  <c r="GZ59" i="2"/>
  <c r="GY59" i="2"/>
  <c r="GX59" i="2"/>
  <c r="GW59" i="2"/>
  <c r="GV59" i="2"/>
  <c r="GU59" i="2"/>
  <c r="GT59" i="2"/>
  <c r="GS59" i="2"/>
  <c r="GR59" i="2"/>
  <c r="GQ59" i="2"/>
  <c r="HA58" i="2"/>
  <c r="GZ58" i="2"/>
  <c r="GY58" i="2"/>
  <c r="GX58" i="2"/>
  <c r="GW58" i="2"/>
  <c r="GV58" i="2"/>
  <c r="GU58" i="2"/>
  <c r="GT58" i="2"/>
  <c r="GS58" i="2"/>
  <c r="GR58" i="2"/>
  <c r="GQ58" i="2"/>
  <c r="GZ57" i="2"/>
  <c r="GX57" i="2"/>
  <c r="GV57" i="2"/>
  <c r="GT57" i="2"/>
  <c r="GR57" i="2"/>
  <c r="HA56" i="2"/>
  <c r="HA57" i="2" s="1"/>
  <c r="GZ56" i="2"/>
  <c r="GY56" i="2"/>
  <c r="GY57" i="2" s="1"/>
  <c r="GX56" i="2"/>
  <c r="GW56" i="2"/>
  <c r="GW57" i="2" s="1"/>
  <c r="GV56" i="2"/>
  <c r="GU56" i="2"/>
  <c r="GU57" i="2" s="1"/>
  <c r="GT56" i="2"/>
  <c r="GS56" i="2"/>
  <c r="GS57" i="2" s="1"/>
  <c r="GR56" i="2"/>
  <c r="GQ56" i="2"/>
  <c r="GQ57" i="2" s="1"/>
  <c r="HA40" i="2"/>
  <c r="GZ40" i="2"/>
  <c r="GY40" i="2"/>
  <c r="GX40" i="2"/>
  <c r="GW40" i="2"/>
  <c r="GV40" i="2"/>
  <c r="GU40" i="2"/>
  <c r="GT40" i="2"/>
  <c r="GS40" i="2"/>
  <c r="GR40" i="2"/>
  <c r="HA39" i="2"/>
  <c r="GZ39" i="2"/>
  <c r="GY39" i="2"/>
  <c r="GY41" i="2" s="1"/>
  <c r="GX39" i="2"/>
  <c r="GW39" i="2"/>
  <c r="GV39" i="2"/>
  <c r="GU39" i="2"/>
  <c r="GU41" i="2" s="1"/>
  <c r="GT39" i="2"/>
  <c r="GS39" i="2"/>
  <c r="GR39" i="2"/>
  <c r="GQ39" i="2"/>
  <c r="GQ41" i="2" s="1"/>
  <c r="HA37" i="2"/>
  <c r="GZ37" i="2"/>
  <c r="GY37" i="2"/>
  <c r="GX37" i="2"/>
  <c r="GW37" i="2"/>
  <c r="GV37" i="2"/>
  <c r="GU37" i="2"/>
  <c r="GT37" i="2"/>
  <c r="GS37" i="2"/>
  <c r="GR37" i="2"/>
  <c r="GQ37" i="2"/>
  <c r="HA36" i="2"/>
  <c r="HA41" i="2" s="1"/>
  <c r="GY36" i="2"/>
  <c r="GW36" i="2"/>
  <c r="GW41" i="2" s="1"/>
  <c r="GU36" i="2"/>
  <c r="GS36" i="2"/>
  <c r="GS41" i="2" s="1"/>
  <c r="GQ36" i="2"/>
  <c r="HA35" i="2"/>
  <c r="GZ35" i="2"/>
  <c r="GY35" i="2"/>
  <c r="GX35" i="2"/>
  <c r="GW35" i="2"/>
  <c r="GV35" i="2"/>
  <c r="GU35" i="2"/>
  <c r="GT35" i="2"/>
  <c r="GS35" i="2"/>
  <c r="GR35" i="2"/>
  <c r="GQ35" i="2"/>
  <c r="HA21" i="2"/>
  <c r="GZ21" i="2"/>
  <c r="GY21" i="2"/>
  <c r="GX21" i="2"/>
  <c r="GW21" i="2"/>
  <c r="GV21" i="2"/>
  <c r="GU21" i="2"/>
  <c r="GT21" i="2"/>
  <c r="GS21" i="2"/>
  <c r="GR21" i="2"/>
  <c r="HA20" i="2"/>
  <c r="GZ20" i="2"/>
  <c r="GY20" i="2"/>
  <c r="GX20" i="2"/>
  <c r="GW20" i="2"/>
  <c r="GV20" i="2"/>
  <c r="GU20" i="2"/>
  <c r="GT20" i="2"/>
  <c r="GS20" i="2"/>
  <c r="GR20" i="2"/>
  <c r="GQ20" i="2"/>
  <c r="HA19" i="2"/>
  <c r="GZ19" i="2"/>
  <c r="GY19" i="2"/>
  <c r="GX19" i="2"/>
  <c r="GW19" i="2"/>
  <c r="GV19" i="2"/>
  <c r="GU19" i="2"/>
  <c r="GT19" i="2"/>
  <c r="GS19" i="2"/>
  <c r="GR19" i="2"/>
  <c r="GQ19" i="2"/>
  <c r="HA18" i="2"/>
  <c r="HA22" i="2" s="1"/>
  <c r="GY18" i="2"/>
  <c r="GY22" i="2" s="1"/>
  <c r="GW18" i="2"/>
  <c r="GW22" i="2" s="1"/>
  <c r="GU18" i="2"/>
  <c r="GU22" i="2" s="1"/>
  <c r="GS18" i="2"/>
  <c r="GS22" i="2" s="1"/>
  <c r="GQ18" i="2"/>
  <c r="GQ22" i="2" s="1"/>
  <c r="HA17" i="2"/>
  <c r="GZ17" i="2"/>
  <c r="GY17" i="2"/>
  <c r="GX17" i="2"/>
  <c r="GW17" i="2"/>
  <c r="GV17" i="2"/>
  <c r="GU17" i="2"/>
  <c r="GT17" i="2"/>
  <c r="GS17" i="2"/>
  <c r="GR17" i="2"/>
  <c r="GQ17" i="2"/>
  <c r="GS51" i="1"/>
  <c r="GR51" i="1"/>
  <c r="GQ51" i="1"/>
  <c r="GT32" i="1"/>
  <c r="GS32" i="1"/>
  <c r="GR32" i="1"/>
  <c r="GQ32" i="1"/>
  <c r="GU14" i="1"/>
  <c r="GT14" i="1"/>
  <c r="GS14" i="1"/>
  <c r="GR14" i="1"/>
  <c r="GQ14" i="1"/>
  <c r="GQ9" i="1"/>
  <c r="HA100" i="1"/>
  <c r="GZ100" i="1"/>
  <c r="GY100" i="1"/>
  <c r="GX100" i="1"/>
  <c r="GW100" i="1"/>
  <c r="GV100" i="1"/>
  <c r="GU100" i="1"/>
  <c r="GT100" i="1"/>
  <c r="GS100" i="1"/>
  <c r="GR100" i="1"/>
  <c r="GQ100" i="1"/>
  <c r="HA99" i="1"/>
  <c r="GZ99" i="1"/>
  <c r="GY99" i="1"/>
  <c r="GX99" i="1"/>
  <c r="GW99" i="1"/>
  <c r="GV99" i="1"/>
  <c r="GU99" i="1"/>
  <c r="GT99" i="1"/>
  <c r="GS99" i="1"/>
  <c r="GR99" i="1"/>
  <c r="GQ99" i="1"/>
  <c r="HA97" i="1"/>
  <c r="HA98" i="1" s="1"/>
  <c r="GZ97" i="1"/>
  <c r="GZ98" i="1" s="1"/>
  <c r="GY97" i="1"/>
  <c r="GY98" i="1" s="1"/>
  <c r="GX97" i="1"/>
  <c r="GW97" i="1"/>
  <c r="GW98" i="1" s="1"/>
  <c r="GV97" i="1"/>
  <c r="GV98" i="1" s="1"/>
  <c r="GU97" i="1"/>
  <c r="GU98" i="1" s="1"/>
  <c r="GT97" i="1"/>
  <c r="GS97" i="1"/>
  <c r="GS98" i="1" s="1"/>
  <c r="GR97" i="1"/>
  <c r="GR98" i="1" s="1"/>
  <c r="GQ97" i="1"/>
  <c r="GQ98" i="1" s="1"/>
  <c r="HA84" i="1"/>
  <c r="GZ84" i="1"/>
  <c r="GY84" i="1"/>
  <c r="GX84" i="1"/>
  <c r="GW84" i="1"/>
  <c r="GV84" i="1"/>
  <c r="GU84" i="1"/>
  <c r="GT84" i="1"/>
  <c r="GS84" i="1"/>
  <c r="GR84" i="1"/>
  <c r="GQ84" i="1"/>
  <c r="HA83" i="1"/>
  <c r="GZ83" i="1"/>
  <c r="GY83" i="1"/>
  <c r="GX83" i="1"/>
  <c r="GW83" i="1"/>
  <c r="GV83" i="1"/>
  <c r="GU83" i="1"/>
  <c r="GT83" i="1"/>
  <c r="GS83" i="1"/>
  <c r="GR83" i="1"/>
  <c r="GQ83" i="1"/>
  <c r="HA81" i="1"/>
  <c r="GZ81" i="1"/>
  <c r="GZ82" i="1" s="1"/>
  <c r="GY81" i="1"/>
  <c r="GY82" i="1" s="1"/>
  <c r="GX81" i="1"/>
  <c r="GX82" i="1" s="1"/>
  <c r="GW81" i="1"/>
  <c r="GV81" i="1"/>
  <c r="GV82" i="1" s="1"/>
  <c r="GU81" i="1"/>
  <c r="GU82" i="1" s="1"/>
  <c r="GT81" i="1"/>
  <c r="GT82" i="1" s="1"/>
  <c r="GS81" i="1"/>
  <c r="GR81" i="1"/>
  <c r="GR82" i="1" s="1"/>
  <c r="GQ81" i="1"/>
  <c r="GQ82" i="1" s="1"/>
  <c r="HA66" i="1"/>
  <c r="GZ66" i="1"/>
  <c r="GY66" i="1"/>
  <c r="GX66" i="1"/>
  <c r="GW66" i="1"/>
  <c r="GV66" i="1"/>
  <c r="GU66" i="1"/>
  <c r="GT66" i="1"/>
  <c r="GS66" i="1"/>
  <c r="GR66" i="1"/>
  <c r="GQ66" i="1"/>
  <c r="HA65" i="1"/>
  <c r="GZ65" i="1"/>
  <c r="GY65" i="1"/>
  <c r="GX65" i="1"/>
  <c r="GW65" i="1"/>
  <c r="GV65" i="1"/>
  <c r="GU65" i="1"/>
  <c r="GT65" i="1"/>
  <c r="GS65" i="1"/>
  <c r="GR65" i="1"/>
  <c r="GQ65" i="1"/>
  <c r="HA63" i="1"/>
  <c r="GZ63" i="1"/>
  <c r="GZ64" i="1" s="1"/>
  <c r="GY63" i="1"/>
  <c r="GY64" i="1" s="1"/>
  <c r="GX63" i="1"/>
  <c r="GX64" i="1" s="1"/>
  <c r="GW63" i="1"/>
  <c r="GV63" i="1"/>
  <c r="GV64" i="1" s="1"/>
  <c r="GU63" i="1"/>
  <c r="GU64" i="1" s="1"/>
  <c r="GT63" i="1"/>
  <c r="GT64" i="1" s="1"/>
  <c r="GS63" i="1"/>
  <c r="GR63" i="1"/>
  <c r="GR64" i="1" s="1"/>
  <c r="GQ63" i="1"/>
  <c r="GQ64" i="1" s="1"/>
  <c r="HA46" i="1"/>
  <c r="GZ46" i="1"/>
  <c r="GY46" i="1"/>
  <c r="GX46" i="1"/>
  <c r="GW46" i="1"/>
  <c r="GV46" i="1"/>
  <c r="GU46" i="1"/>
  <c r="GT46" i="1"/>
  <c r="GS46" i="1"/>
  <c r="GR46" i="1"/>
  <c r="GQ46" i="1"/>
  <c r="HA45" i="1"/>
  <c r="GZ45" i="1"/>
  <c r="GY45" i="1"/>
  <c r="GX45" i="1"/>
  <c r="GW45" i="1"/>
  <c r="GV45" i="1"/>
  <c r="GU45" i="1"/>
  <c r="GT45" i="1"/>
  <c r="GS45" i="1"/>
  <c r="GR45" i="1"/>
  <c r="GQ45" i="1"/>
  <c r="GQ44" i="1"/>
  <c r="HA43" i="1"/>
  <c r="GZ43" i="1"/>
  <c r="GZ44" i="1" s="1"/>
  <c r="GY43" i="1"/>
  <c r="GY44" i="1" s="1"/>
  <c r="GX43" i="1"/>
  <c r="GX44" i="1" s="1"/>
  <c r="GW43" i="1"/>
  <c r="GV43" i="1"/>
  <c r="GV44" i="1" s="1"/>
  <c r="GU43" i="1"/>
  <c r="GU44" i="1" s="1"/>
  <c r="GT43" i="1"/>
  <c r="GT44" i="1" s="1"/>
  <c r="GS43" i="1"/>
  <c r="GR43" i="1"/>
  <c r="GR44" i="1" s="1"/>
  <c r="GQ43" i="1"/>
  <c r="HA27" i="1"/>
  <c r="GZ27" i="1"/>
  <c r="GY27" i="1"/>
  <c r="GX27" i="1"/>
  <c r="GW27" i="1"/>
  <c r="GV27" i="1"/>
  <c r="GU27" i="1"/>
  <c r="GT27" i="1"/>
  <c r="GS27" i="1"/>
  <c r="GR27" i="1"/>
  <c r="GQ27" i="1"/>
  <c r="GQ26" i="1"/>
  <c r="HA25" i="1"/>
  <c r="GZ25" i="1"/>
  <c r="GZ28" i="1" s="1"/>
  <c r="GY25" i="1"/>
  <c r="GX25" i="1"/>
  <c r="GX28" i="1" s="1"/>
  <c r="GW25" i="1"/>
  <c r="GV25" i="1"/>
  <c r="GV28" i="1" s="1"/>
  <c r="GU25" i="1"/>
  <c r="GT25" i="1"/>
  <c r="GT28" i="1" s="1"/>
  <c r="GS25" i="1"/>
  <c r="GR25" i="1"/>
  <c r="GR28" i="1" s="1"/>
  <c r="GQ25" i="1"/>
  <c r="HA10" i="1"/>
  <c r="GZ10" i="1"/>
  <c r="GY10" i="1"/>
  <c r="GX10" i="1"/>
  <c r="GW10" i="1"/>
  <c r="GV10" i="1"/>
  <c r="GU10" i="1"/>
  <c r="GT10" i="1"/>
  <c r="GS10" i="1"/>
  <c r="GR10" i="1"/>
  <c r="GQ10" i="1"/>
  <c r="GQ11" i="1"/>
  <c r="HA7" i="1"/>
  <c r="HA11" i="1" s="1"/>
  <c r="GZ7" i="1"/>
  <c r="GZ11" i="1" s="1"/>
  <c r="GY7" i="1"/>
  <c r="GY11" i="1" s="1"/>
  <c r="GX7" i="1"/>
  <c r="GX11" i="1" s="1"/>
  <c r="GW7" i="1"/>
  <c r="GW11" i="1" s="1"/>
  <c r="GV7" i="1"/>
  <c r="GV11" i="1" s="1"/>
  <c r="GU7" i="1"/>
  <c r="GU11" i="1" s="1"/>
  <c r="GT7" i="1"/>
  <c r="GT11" i="1" s="1"/>
  <c r="GS7" i="1"/>
  <c r="GS11" i="1" s="1"/>
  <c r="GR7" i="1"/>
  <c r="GR11" i="1" s="1"/>
  <c r="GQ7" i="1"/>
  <c r="GQ44" i="7" l="1"/>
  <c r="GQ46" i="7" s="1"/>
  <c r="GQ49" i="7" s="1"/>
  <c r="GQ24" i="7"/>
  <c r="GQ26" i="7" s="1"/>
  <c r="GQ29" i="7" s="1"/>
  <c r="GY28" i="6"/>
  <c r="GY26" i="6"/>
  <c r="GY29" i="6" s="1"/>
  <c r="GX28" i="6"/>
  <c r="GX26" i="6"/>
  <c r="GX29" i="6" s="1"/>
  <c r="GW28" i="6"/>
  <c r="GW26" i="6"/>
  <c r="GW29" i="6" s="1"/>
  <c r="GV28" i="6"/>
  <c r="GV26" i="6"/>
  <c r="GV29" i="6" s="1"/>
  <c r="GU28" i="6"/>
  <c r="GU26" i="6"/>
  <c r="GU29" i="6" s="1"/>
  <c r="GT28" i="6"/>
  <c r="GT26" i="6"/>
  <c r="GT29" i="6" s="1"/>
  <c r="GS28" i="6"/>
  <c r="GS26" i="6"/>
  <c r="GS29" i="6" s="1"/>
  <c r="GR28" i="6"/>
  <c r="GR26" i="6"/>
  <c r="GR29" i="6" s="1"/>
  <c r="GQ28" i="6"/>
  <c r="GQ26" i="6"/>
  <c r="GQ29" i="6" s="1"/>
  <c r="HA13" i="6"/>
  <c r="HA16" i="6" s="1"/>
  <c r="HA19" i="6" s="1"/>
  <c r="GZ13" i="6"/>
  <c r="GZ16" i="6" s="1"/>
  <c r="GZ19" i="6" s="1"/>
  <c r="GY13" i="6"/>
  <c r="GY16" i="6" s="1"/>
  <c r="GY19" i="6" s="1"/>
  <c r="GX13" i="6"/>
  <c r="GX16" i="6" s="1"/>
  <c r="GX19" i="6" s="1"/>
  <c r="GW13" i="6"/>
  <c r="GW16" i="6" s="1"/>
  <c r="GW19" i="6" s="1"/>
  <c r="GV13" i="6"/>
  <c r="GV16" i="6" s="1"/>
  <c r="GV19" i="6" s="1"/>
  <c r="GU13" i="6"/>
  <c r="GU16" i="6" s="1"/>
  <c r="GU19" i="6" s="1"/>
  <c r="GT13" i="6"/>
  <c r="GT16" i="6" s="1"/>
  <c r="GT19" i="6" s="1"/>
  <c r="GS13" i="6"/>
  <c r="GS16" i="6" s="1"/>
  <c r="GS19" i="6" s="1"/>
  <c r="GR13" i="6"/>
  <c r="GR16" i="6" s="1"/>
  <c r="GR19" i="6" s="1"/>
  <c r="GQ13" i="6"/>
  <c r="GQ16" i="6" s="1"/>
  <c r="GQ19" i="6" s="1"/>
  <c r="HA28" i="6"/>
  <c r="HA26" i="6"/>
  <c r="HA29" i="6" s="1"/>
  <c r="HA44" i="6"/>
  <c r="HA49" i="6" s="1"/>
  <c r="HA98" i="6"/>
  <c r="HA103" i="6" s="1"/>
  <c r="GZ28" i="6"/>
  <c r="GZ26" i="6"/>
  <c r="GZ29" i="6" s="1"/>
  <c r="GZ44" i="6"/>
  <c r="GZ49" i="6" s="1"/>
  <c r="GZ98" i="6"/>
  <c r="GZ103" i="6" s="1"/>
  <c r="GY44" i="6"/>
  <c r="GY49" i="6" s="1"/>
  <c r="GY98" i="6"/>
  <c r="GY103" i="6" s="1"/>
  <c r="GX44" i="6"/>
  <c r="GX49" i="6" s="1"/>
  <c r="GX98" i="6"/>
  <c r="GX103" i="6" s="1"/>
  <c r="GW44" i="6"/>
  <c r="GW49" i="6" s="1"/>
  <c r="GW98" i="6"/>
  <c r="GW103" i="6" s="1"/>
  <c r="GV44" i="6"/>
  <c r="GV49" i="6" s="1"/>
  <c r="GV98" i="6"/>
  <c r="GV103" i="6" s="1"/>
  <c r="GU44" i="6"/>
  <c r="GU49" i="6" s="1"/>
  <c r="GU98" i="6"/>
  <c r="GU103" i="6" s="1"/>
  <c r="GT44" i="6"/>
  <c r="GT49" i="6" s="1"/>
  <c r="GT98" i="6"/>
  <c r="GT103" i="6" s="1"/>
  <c r="GS44" i="6"/>
  <c r="GS49" i="6" s="1"/>
  <c r="GS98" i="6"/>
  <c r="GS103" i="6" s="1"/>
  <c r="GR49" i="6"/>
  <c r="GR98" i="6"/>
  <c r="GR103" i="6" s="1"/>
  <c r="GQ44" i="6"/>
  <c r="GQ49" i="6" s="1"/>
  <c r="GQ98" i="6"/>
  <c r="GQ103" i="6" s="1"/>
  <c r="GR10" i="5"/>
  <c r="GV10" i="5"/>
  <c r="GZ10" i="5"/>
  <c r="GQ32" i="5"/>
  <c r="GQ35" i="5" s="1"/>
  <c r="GQ30" i="5"/>
  <c r="GZ27" i="5"/>
  <c r="GX27" i="5"/>
  <c r="GV27" i="5"/>
  <c r="GT27" i="5"/>
  <c r="GR27" i="5"/>
  <c r="HA27" i="5"/>
  <c r="HA29" i="5" s="1"/>
  <c r="GY27" i="5"/>
  <c r="GY29" i="5" s="1"/>
  <c r="GW27" i="5"/>
  <c r="GW29" i="5" s="1"/>
  <c r="GU27" i="5"/>
  <c r="GU29" i="5" s="1"/>
  <c r="GQ10" i="5"/>
  <c r="GS13" i="5"/>
  <c r="GS16" i="5" s="1"/>
  <c r="GU10" i="5"/>
  <c r="GW13" i="5"/>
  <c r="GW16" i="5" s="1"/>
  <c r="GY10" i="5"/>
  <c r="HA13" i="5"/>
  <c r="HA16" i="5" s="1"/>
  <c r="GT10" i="5"/>
  <c r="GX10" i="5"/>
  <c r="GR25" i="5"/>
  <c r="GR29" i="5" s="1"/>
  <c r="GT25" i="5"/>
  <c r="GT29" i="5" s="1"/>
  <c r="GV25" i="5"/>
  <c r="GV29" i="5" s="1"/>
  <c r="GX25" i="5"/>
  <c r="GX29" i="5" s="1"/>
  <c r="GZ25" i="5"/>
  <c r="GZ29" i="5" s="1"/>
  <c r="GS27" i="5"/>
  <c r="GS29" i="5" s="1"/>
  <c r="GR12" i="4"/>
  <c r="GV12" i="4"/>
  <c r="GZ12" i="4"/>
  <c r="GQ13" i="4"/>
  <c r="GQ17" i="4" s="1"/>
  <c r="GQ20" i="4" s="1"/>
  <c r="GU13" i="4"/>
  <c r="GU17" i="4" s="1"/>
  <c r="GU20" i="4" s="1"/>
  <c r="GY13" i="4"/>
  <c r="GY17" i="4" s="1"/>
  <c r="GY20" i="4" s="1"/>
  <c r="GS13" i="4"/>
  <c r="GS17" i="4" s="1"/>
  <c r="GS20" i="4" s="1"/>
  <c r="GW13" i="4"/>
  <c r="GW17" i="4" s="1"/>
  <c r="GW20" i="4" s="1"/>
  <c r="HA13" i="4"/>
  <c r="HA17" i="4" s="1"/>
  <c r="HA20" i="4" s="1"/>
  <c r="GR8" i="4"/>
  <c r="GT8" i="4"/>
  <c r="GT12" i="4" s="1"/>
  <c r="GV8" i="4"/>
  <c r="GX8" i="4"/>
  <c r="GX12" i="4" s="1"/>
  <c r="GZ8" i="4"/>
  <c r="GQ23" i="2"/>
  <c r="GQ25" i="2" s="1"/>
  <c r="GQ28" i="2" s="1"/>
  <c r="GU23" i="2"/>
  <c r="GU25" i="2" s="1"/>
  <c r="GU28" i="2" s="1"/>
  <c r="GY23" i="2"/>
  <c r="GY25" i="2" s="1"/>
  <c r="GY28" i="2" s="1"/>
  <c r="GS23" i="2"/>
  <c r="GS25" i="2" s="1"/>
  <c r="GS28" i="2" s="1"/>
  <c r="GW23" i="2"/>
  <c r="GW25" i="2" s="1"/>
  <c r="GW28" i="2" s="1"/>
  <c r="HA23" i="2"/>
  <c r="HA25" i="2" s="1"/>
  <c r="HA28" i="2" s="1"/>
  <c r="GS42" i="2"/>
  <c r="GS44" i="2" s="1"/>
  <c r="GS47" i="2" s="1"/>
  <c r="GW42" i="2"/>
  <c r="GW44" i="2" s="1"/>
  <c r="GW47" i="2" s="1"/>
  <c r="HA42" i="2"/>
  <c r="HA44" i="2" s="1"/>
  <c r="HA47" i="2" s="1"/>
  <c r="GQ42" i="2"/>
  <c r="GQ44" i="2" s="1"/>
  <c r="GQ47" i="2" s="1"/>
  <c r="GU42" i="2"/>
  <c r="GU44" i="2" s="1"/>
  <c r="GU47" i="2" s="1"/>
  <c r="GY42" i="2"/>
  <c r="GY44" i="2" s="1"/>
  <c r="GY47" i="2" s="1"/>
  <c r="GR18" i="2"/>
  <c r="GR22" i="2" s="1"/>
  <c r="GT18" i="2"/>
  <c r="GT22" i="2" s="1"/>
  <c r="GV18" i="2"/>
  <c r="GV22" i="2" s="1"/>
  <c r="GX18" i="2"/>
  <c r="GX22" i="2" s="1"/>
  <c r="GZ18" i="2"/>
  <c r="GZ22" i="2" s="1"/>
  <c r="GR36" i="2"/>
  <c r="GR41" i="2" s="1"/>
  <c r="GT36" i="2"/>
  <c r="GT41" i="2" s="1"/>
  <c r="GV36" i="2"/>
  <c r="GV41" i="2" s="1"/>
  <c r="GX36" i="2"/>
  <c r="GX41" i="2" s="1"/>
  <c r="GZ36" i="2"/>
  <c r="GZ41" i="2" s="1"/>
  <c r="GR61" i="2"/>
  <c r="GT61" i="2"/>
  <c r="GV61" i="2"/>
  <c r="GX61" i="2"/>
  <c r="GZ61" i="2"/>
  <c r="GS61" i="2"/>
  <c r="GW61" i="2"/>
  <c r="HA61" i="2"/>
  <c r="GR79" i="2"/>
  <c r="GR81" i="2" s="1"/>
  <c r="GR84" i="2" s="1"/>
  <c r="GV79" i="2"/>
  <c r="GV81" i="2" s="1"/>
  <c r="GV84" i="2" s="1"/>
  <c r="GZ79" i="2"/>
  <c r="GZ81" i="2" s="1"/>
  <c r="GZ84" i="2" s="1"/>
  <c r="GQ61" i="2"/>
  <c r="GU61" i="2"/>
  <c r="GY61" i="2"/>
  <c r="GT79" i="2"/>
  <c r="GT81" i="2" s="1"/>
  <c r="GT84" i="2" s="1"/>
  <c r="GX79" i="2"/>
  <c r="GX81" i="2" s="1"/>
  <c r="GX84" i="2" s="1"/>
  <c r="GQ74" i="2"/>
  <c r="GQ78" i="2" s="1"/>
  <c r="GS74" i="2"/>
  <c r="GS78" i="2" s="1"/>
  <c r="GU74" i="2"/>
  <c r="GU78" i="2" s="1"/>
  <c r="GW74" i="2"/>
  <c r="GW78" i="2" s="1"/>
  <c r="GY74" i="2"/>
  <c r="GY78" i="2" s="1"/>
  <c r="HA74" i="2"/>
  <c r="HA78" i="2" s="1"/>
  <c r="GS26" i="1"/>
  <c r="GS29" i="1" s="1"/>
  <c r="GS30" i="1" s="1"/>
  <c r="GS33" i="1" s="1"/>
  <c r="GS36" i="1" s="1"/>
  <c r="GW26" i="1"/>
  <c r="GW29" i="1" s="1"/>
  <c r="GW30" i="1" s="1"/>
  <c r="GW33" i="1" s="1"/>
  <c r="GW36" i="1" s="1"/>
  <c r="HA26" i="1"/>
  <c r="HA29" i="1" s="1"/>
  <c r="HA30" i="1" s="1"/>
  <c r="HA33" i="1" s="1"/>
  <c r="HA36" i="1" s="1"/>
  <c r="GS28" i="1"/>
  <c r="GW28" i="1"/>
  <c r="HA28" i="1"/>
  <c r="GU85" i="1"/>
  <c r="GU26" i="1"/>
  <c r="GU29" i="1" s="1"/>
  <c r="GU30" i="1" s="1"/>
  <c r="GU33" i="1" s="1"/>
  <c r="GU36" i="1" s="1"/>
  <c r="GY26" i="1"/>
  <c r="GY29" i="1" s="1"/>
  <c r="GY30" i="1" s="1"/>
  <c r="GY33" i="1" s="1"/>
  <c r="GY36" i="1" s="1"/>
  <c r="GU28" i="1"/>
  <c r="GY28" i="1"/>
  <c r="GS44" i="1"/>
  <c r="GS48" i="1" s="1"/>
  <c r="GW44" i="1"/>
  <c r="GW48" i="1" s="1"/>
  <c r="HA44" i="1"/>
  <c r="HA48" i="1" s="1"/>
  <c r="GS101" i="1"/>
  <c r="GS102" i="1" s="1"/>
  <c r="GW101" i="1"/>
  <c r="GW102" i="1" s="1"/>
  <c r="HA101" i="1"/>
  <c r="HA102" i="1" s="1"/>
  <c r="GQ29" i="1"/>
  <c r="GQ28" i="1"/>
  <c r="GR12" i="1"/>
  <c r="GR16" i="1" s="1"/>
  <c r="GR19" i="1" s="1"/>
  <c r="GT12" i="1"/>
  <c r="GT16" i="1" s="1"/>
  <c r="GT19" i="1" s="1"/>
  <c r="GV12" i="1"/>
  <c r="GV16" i="1" s="1"/>
  <c r="GV19" i="1" s="1"/>
  <c r="GX12" i="1"/>
  <c r="GX16" i="1" s="1"/>
  <c r="GX19" i="1" s="1"/>
  <c r="GZ12" i="1"/>
  <c r="GZ16" i="1" s="1"/>
  <c r="GZ19" i="1" s="1"/>
  <c r="GQ12" i="1"/>
  <c r="GQ16" i="1" s="1"/>
  <c r="GQ19" i="1" s="1"/>
  <c r="GQ30" i="1"/>
  <c r="GQ33" i="1" s="1"/>
  <c r="GQ36" i="1" s="1"/>
  <c r="GR48" i="1"/>
  <c r="GV48" i="1"/>
  <c r="GZ48" i="1"/>
  <c r="GS64" i="1"/>
  <c r="GS67" i="1"/>
  <c r="GW64" i="1"/>
  <c r="GW67" i="1"/>
  <c r="HA64" i="1"/>
  <c r="HA67" i="1"/>
  <c r="GQ67" i="1"/>
  <c r="GY67" i="1"/>
  <c r="GU86" i="1"/>
  <c r="GU88" i="1" s="1"/>
  <c r="GU91" i="1" s="1"/>
  <c r="GT98" i="1"/>
  <c r="GT101" i="1"/>
  <c r="GX98" i="1"/>
  <c r="GX101" i="1"/>
  <c r="GR101" i="1"/>
  <c r="GZ101" i="1"/>
  <c r="GS12" i="1"/>
  <c r="GS16" i="1" s="1"/>
  <c r="GS19" i="1" s="1"/>
  <c r="GU12" i="1"/>
  <c r="GU16" i="1" s="1"/>
  <c r="GU19" i="1" s="1"/>
  <c r="GW12" i="1"/>
  <c r="GW16" i="1" s="1"/>
  <c r="GW19" i="1" s="1"/>
  <c r="GY12" i="1"/>
  <c r="GY16" i="1" s="1"/>
  <c r="GY19" i="1" s="1"/>
  <c r="HA12" i="1"/>
  <c r="HA16" i="1" s="1"/>
  <c r="HA19" i="1" s="1"/>
  <c r="GR26" i="1"/>
  <c r="GR29" i="1" s="1"/>
  <c r="GT26" i="1"/>
  <c r="GT29" i="1" s="1"/>
  <c r="GV26" i="1"/>
  <c r="GV29" i="1" s="1"/>
  <c r="GX26" i="1"/>
  <c r="GX29" i="1" s="1"/>
  <c r="GZ26" i="1"/>
  <c r="GZ29" i="1" s="1"/>
  <c r="GQ48" i="1"/>
  <c r="GU48" i="1"/>
  <c r="GY48" i="1"/>
  <c r="GT48" i="1"/>
  <c r="GX48" i="1"/>
  <c r="GU67" i="1"/>
  <c r="GS82" i="1"/>
  <c r="GS85" i="1"/>
  <c r="GW82" i="1"/>
  <c r="GW85" i="1"/>
  <c r="HA82" i="1"/>
  <c r="HA85" i="1"/>
  <c r="GQ85" i="1"/>
  <c r="GY85" i="1"/>
  <c r="GV101" i="1"/>
  <c r="GR67" i="1"/>
  <c r="GT67" i="1"/>
  <c r="GV67" i="1"/>
  <c r="GX67" i="1"/>
  <c r="GZ67" i="1"/>
  <c r="GR85" i="1"/>
  <c r="GT85" i="1"/>
  <c r="GV85" i="1"/>
  <c r="GX85" i="1"/>
  <c r="GZ85" i="1"/>
  <c r="GQ101" i="1"/>
  <c r="GS104" i="1"/>
  <c r="GS107" i="1" s="1"/>
  <c r="GU101" i="1"/>
  <c r="GW104" i="1"/>
  <c r="GW107" i="1" s="1"/>
  <c r="GY101" i="1"/>
  <c r="HA104" i="1"/>
  <c r="HA107" i="1" s="1"/>
  <c r="GE15" i="4"/>
  <c r="GD15" i="4"/>
  <c r="GC15" i="4"/>
  <c r="GE51" i="1"/>
  <c r="GD51" i="1"/>
  <c r="GC51" i="1"/>
  <c r="GF32" i="1"/>
  <c r="GE32" i="1"/>
  <c r="GD32" i="1"/>
  <c r="GC32" i="1"/>
  <c r="GG14" i="1"/>
  <c r="GF14" i="1"/>
  <c r="GE14" i="1"/>
  <c r="GD14" i="1"/>
  <c r="GC14" i="1"/>
  <c r="GC9" i="1"/>
  <c r="GQ104" i="6" l="1"/>
  <c r="GQ106" i="6" s="1"/>
  <c r="GQ109" i="6" s="1"/>
  <c r="GQ50" i="6"/>
  <c r="GQ53" i="6" s="1"/>
  <c r="GQ56" i="6" s="1"/>
  <c r="GR104" i="6"/>
  <c r="GR106" i="6" s="1"/>
  <c r="GR109" i="6" s="1"/>
  <c r="GR50" i="6"/>
  <c r="GR53" i="6" s="1"/>
  <c r="GR56" i="6" s="1"/>
  <c r="GS104" i="6"/>
  <c r="GS106" i="6" s="1"/>
  <c r="GS109" i="6" s="1"/>
  <c r="GS50" i="6"/>
  <c r="GS53" i="6" s="1"/>
  <c r="GS56" i="6" s="1"/>
  <c r="GT104" i="6"/>
  <c r="GT106" i="6" s="1"/>
  <c r="GT109" i="6" s="1"/>
  <c r="GT50" i="6"/>
  <c r="GT53" i="6" s="1"/>
  <c r="GT56" i="6" s="1"/>
  <c r="GU104" i="6"/>
  <c r="GU106" i="6" s="1"/>
  <c r="GU109" i="6" s="1"/>
  <c r="GU50" i="6"/>
  <c r="GU53" i="6" s="1"/>
  <c r="GU56" i="6" s="1"/>
  <c r="GV104" i="6"/>
  <c r="GV106" i="6" s="1"/>
  <c r="GV109" i="6" s="1"/>
  <c r="GV50" i="6"/>
  <c r="GV53" i="6" s="1"/>
  <c r="GV56" i="6" s="1"/>
  <c r="GW104" i="6"/>
  <c r="GW106" i="6" s="1"/>
  <c r="GW109" i="6" s="1"/>
  <c r="GW50" i="6"/>
  <c r="GW53" i="6" s="1"/>
  <c r="GW56" i="6" s="1"/>
  <c r="GX104" i="6"/>
  <c r="GX106" i="6" s="1"/>
  <c r="GX109" i="6" s="1"/>
  <c r="GX50" i="6"/>
  <c r="GX53" i="6" s="1"/>
  <c r="GX56" i="6" s="1"/>
  <c r="GY104" i="6"/>
  <c r="GY106" i="6" s="1"/>
  <c r="GY109" i="6" s="1"/>
  <c r="GY50" i="6"/>
  <c r="GY53" i="6" s="1"/>
  <c r="GY56" i="6" s="1"/>
  <c r="GZ104" i="6"/>
  <c r="GZ106" i="6" s="1"/>
  <c r="GZ109" i="6" s="1"/>
  <c r="GZ50" i="6"/>
  <c r="GZ53" i="6" s="1"/>
  <c r="GZ56" i="6" s="1"/>
  <c r="GZ30" i="6"/>
  <c r="GZ33" i="6" s="1"/>
  <c r="GZ36" i="6" s="1"/>
  <c r="HA104" i="6"/>
  <c r="HA106" i="6" s="1"/>
  <c r="HA109" i="6" s="1"/>
  <c r="HA50" i="6"/>
  <c r="HA53" i="6" s="1"/>
  <c r="HA56" i="6" s="1"/>
  <c r="HA30" i="6"/>
  <c r="HA33" i="6" s="1"/>
  <c r="HA36" i="6" s="1"/>
  <c r="GQ30" i="6"/>
  <c r="GQ33" i="6" s="1"/>
  <c r="GQ36" i="6" s="1"/>
  <c r="GR30" i="6"/>
  <c r="GR33" i="6" s="1"/>
  <c r="GR36" i="6" s="1"/>
  <c r="GS30" i="6"/>
  <c r="GS33" i="6" s="1"/>
  <c r="GS36" i="6" s="1"/>
  <c r="GT30" i="6"/>
  <c r="GT33" i="6" s="1"/>
  <c r="GT36" i="6" s="1"/>
  <c r="GU30" i="6"/>
  <c r="GU33" i="6" s="1"/>
  <c r="GU36" i="6" s="1"/>
  <c r="GV30" i="6"/>
  <c r="GV33" i="6" s="1"/>
  <c r="GV36" i="6" s="1"/>
  <c r="GW30" i="6"/>
  <c r="GW33" i="6" s="1"/>
  <c r="GW36" i="6" s="1"/>
  <c r="GX30" i="6"/>
  <c r="GX33" i="6" s="1"/>
  <c r="GX36" i="6" s="1"/>
  <c r="GY30" i="6"/>
  <c r="GY33" i="6" s="1"/>
  <c r="GY36" i="6" s="1"/>
  <c r="GS30" i="5"/>
  <c r="GS32" i="5" s="1"/>
  <c r="GS35" i="5" s="1"/>
  <c r="GX30" i="5"/>
  <c r="GX32" i="5"/>
  <c r="GX35" i="5" s="1"/>
  <c r="GT30" i="5"/>
  <c r="GT32" i="5"/>
  <c r="GT35" i="5" s="1"/>
  <c r="GU30" i="5"/>
  <c r="GU32" i="5" s="1"/>
  <c r="GU35" i="5" s="1"/>
  <c r="GY30" i="5"/>
  <c r="GY32" i="5" s="1"/>
  <c r="GY35" i="5" s="1"/>
  <c r="GZ30" i="5"/>
  <c r="GZ32" i="5"/>
  <c r="GZ35" i="5" s="1"/>
  <c r="GV30" i="5"/>
  <c r="GV32" i="5"/>
  <c r="GV35" i="5" s="1"/>
  <c r="GR30" i="5"/>
  <c r="GR32" i="5"/>
  <c r="GR35" i="5" s="1"/>
  <c r="GW30" i="5"/>
  <c r="GW32" i="5" s="1"/>
  <c r="GW35" i="5" s="1"/>
  <c r="HA30" i="5"/>
  <c r="HA32" i="5" s="1"/>
  <c r="HA35" i="5" s="1"/>
  <c r="GT11" i="5"/>
  <c r="GT13" i="5"/>
  <c r="GT16" i="5" s="1"/>
  <c r="GY11" i="5"/>
  <c r="GY13" i="5" s="1"/>
  <c r="GY16" i="5" s="1"/>
  <c r="GU11" i="5"/>
  <c r="GU13" i="5" s="1"/>
  <c r="GU16" i="5" s="1"/>
  <c r="GQ11" i="5"/>
  <c r="GQ13" i="5" s="1"/>
  <c r="GQ16" i="5" s="1"/>
  <c r="GV11" i="5"/>
  <c r="GV13" i="5"/>
  <c r="GV16" i="5" s="1"/>
  <c r="GX11" i="5"/>
  <c r="GX13" i="5"/>
  <c r="GX16" i="5" s="1"/>
  <c r="GZ11" i="5"/>
  <c r="GZ13" i="5"/>
  <c r="GZ16" i="5" s="1"/>
  <c r="GR11" i="5"/>
  <c r="GR13" i="5"/>
  <c r="GR16" i="5" s="1"/>
  <c r="GX17" i="4"/>
  <c r="GX20" i="4" s="1"/>
  <c r="GX13" i="4"/>
  <c r="GT17" i="4"/>
  <c r="GT20" i="4" s="1"/>
  <c r="GT13" i="4"/>
  <c r="GZ17" i="4"/>
  <c r="GZ20" i="4" s="1"/>
  <c r="GZ13" i="4"/>
  <c r="GV17" i="4"/>
  <c r="GV20" i="4" s="1"/>
  <c r="GV13" i="4"/>
  <c r="GR17" i="4"/>
  <c r="GR20" i="4" s="1"/>
  <c r="GR13" i="4"/>
  <c r="GY79" i="2"/>
  <c r="GY81" i="2"/>
  <c r="GY84" i="2" s="1"/>
  <c r="GU79" i="2"/>
  <c r="GU81" i="2"/>
  <c r="GU84" i="2" s="1"/>
  <c r="GQ79" i="2"/>
  <c r="GQ81" i="2"/>
  <c r="GQ84" i="2" s="1"/>
  <c r="GX42" i="2"/>
  <c r="GX44" i="2" s="1"/>
  <c r="GX47" i="2" s="1"/>
  <c r="GT42" i="2"/>
  <c r="GT44" i="2" s="1"/>
  <c r="GT47" i="2" s="1"/>
  <c r="GZ23" i="2"/>
  <c r="GZ25" i="2"/>
  <c r="GZ28" i="2" s="1"/>
  <c r="GV23" i="2"/>
  <c r="GV25" i="2"/>
  <c r="GV28" i="2" s="1"/>
  <c r="GR23" i="2"/>
  <c r="GR25" i="2"/>
  <c r="GR28" i="2" s="1"/>
  <c r="HA79" i="2"/>
  <c r="HA81" i="2"/>
  <c r="HA84" i="2" s="1"/>
  <c r="GW79" i="2"/>
  <c r="GW81" i="2"/>
  <c r="GW84" i="2" s="1"/>
  <c r="GS79" i="2"/>
  <c r="GS81" i="2"/>
  <c r="GS84" i="2" s="1"/>
  <c r="GZ42" i="2"/>
  <c r="GZ44" i="2" s="1"/>
  <c r="GZ47" i="2" s="1"/>
  <c r="GV42" i="2"/>
  <c r="GV44" i="2" s="1"/>
  <c r="GV47" i="2" s="1"/>
  <c r="GR42" i="2"/>
  <c r="GR44" i="2" s="1"/>
  <c r="GR47" i="2" s="1"/>
  <c r="GX23" i="2"/>
  <c r="GX25" i="2" s="1"/>
  <c r="GX28" i="2" s="1"/>
  <c r="GT23" i="2"/>
  <c r="GT25" i="2" s="1"/>
  <c r="GT28" i="2" s="1"/>
  <c r="GU62" i="2"/>
  <c r="GU64" i="2"/>
  <c r="GU67" i="2" s="1"/>
  <c r="HA62" i="2"/>
  <c r="HA64" i="2"/>
  <c r="HA67" i="2" s="1"/>
  <c r="GS62" i="2"/>
  <c r="GS64" i="2"/>
  <c r="GS67" i="2" s="1"/>
  <c r="GX62" i="2"/>
  <c r="GX64" i="2" s="1"/>
  <c r="GX67" i="2" s="1"/>
  <c r="GT62" i="2"/>
  <c r="GT64" i="2" s="1"/>
  <c r="GT67" i="2" s="1"/>
  <c r="GY62" i="2"/>
  <c r="GY64" i="2"/>
  <c r="GY67" i="2" s="1"/>
  <c r="GQ62" i="2"/>
  <c r="GQ64" i="2"/>
  <c r="GQ67" i="2" s="1"/>
  <c r="GW62" i="2"/>
  <c r="GW64" i="2"/>
  <c r="GW67" i="2" s="1"/>
  <c r="GZ62" i="2"/>
  <c r="GZ64" i="2" s="1"/>
  <c r="GZ67" i="2" s="1"/>
  <c r="GV62" i="2"/>
  <c r="GV64" i="2" s="1"/>
  <c r="GV67" i="2" s="1"/>
  <c r="GR62" i="2"/>
  <c r="GR64" i="2" s="1"/>
  <c r="GR67" i="2" s="1"/>
  <c r="HA49" i="1"/>
  <c r="HA53" i="1" s="1"/>
  <c r="HA56" i="1" s="1"/>
  <c r="GS49" i="1"/>
  <c r="GS53" i="1" s="1"/>
  <c r="GS56" i="1" s="1"/>
  <c r="GW49" i="1"/>
  <c r="GW53" i="1" s="1"/>
  <c r="GW56" i="1" s="1"/>
  <c r="GZ30" i="1"/>
  <c r="GZ33" i="1" s="1"/>
  <c r="GZ36" i="1" s="1"/>
  <c r="GV30" i="1"/>
  <c r="GV33" i="1" s="1"/>
  <c r="GV36" i="1" s="1"/>
  <c r="GR30" i="1"/>
  <c r="GR33" i="1" s="1"/>
  <c r="GR36" i="1" s="1"/>
  <c r="GY102" i="1"/>
  <c r="GY104" i="1" s="1"/>
  <c r="GY107" i="1" s="1"/>
  <c r="GU102" i="1"/>
  <c r="GU104" i="1" s="1"/>
  <c r="GU107" i="1" s="1"/>
  <c r="GQ102" i="1"/>
  <c r="GQ104" i="1" s="1"/>
  <c r="GQ107" i="1" s="1"/>
  <c r="GX86" i="1"/>
  <c r="GX88" i="1" s="1"/>
  <c r="GX91" i="1" s="1"/>
  <c r="GT86" i="1"/>
  <c r="GT88" i="1" s="1"/>
  <c r="GT91" i="1" s="1"/>
  <c r="GZ68" i="1"/>
  <c r="GZ70" i="1" s="1"/>
  <c r="GZ73" i="1" s="1"/>
  <c r="GV68" i="1"/>
  <c r="GV70" i="1" s="1"/>
  <c r="GV73" i="1" s="1"/>
  <c r="GR68" i="1"/>
  <c r="GR70" i="1" s="1"/>
  <c r="GR73" i="1" s="1"/>
  <c r="GY86" i="1"/>
  <c r="GY88" i="1" s="1"/>
  <c r="GY91" i="1" s="1"/>
  <c r="HA86" i="1"/>
  <c r="HA88" i="1" s="1"/>
  <c r="HA91" i="1" s="1"/>
  <c r="GW86" i="1"/>
  <c r="GW88" i="1" s="1"/>
  <c r="GW91" i="1" s="1"/>
  <c r="GS86" i="1"/>
  <c r="GS88" i="1" s="1"/>
  <c r="GS91" i="1" s="1"/>
  <c r="GU68" i="1"/>
  <c r="GU70" i="1" s="1"/>
  <c r="GU73" i="1" s="1"/>
  <c r="GT49" i="1"/>
  <c r="GT53" i="1" s="1"/>
  <c r="GT56" i="1" s="1"/>
  <c r="GU49" i="1"/>
  <c r="GU53" i="1" s="1"/>
  <c r="GU56" i="1" s="1"/>
  <c r="GZ102" i="1"/>
  <c r="GZ104" i="1" s="1"/>
  <c r="GZ107" i="1" s="1"/>
  <c r="GX102" i="1"/>
  <c r="GX104" i="1" s="1"/>
  <c r="GX107" i="1" s="1"/>
  <c r="GT102" i="1"/>
  <c r="GT104" i="1" s="1"/>
  <c r="GT107" i="1" s="1"/>
  <c r="GY68" i="1"/>
  <c r="GY70" i="1" s="1"/>
  <c r="GY73" i="1" s="1"/>
  <c r="HA68" i="1"/>
  <c r="HA70" i="1" s="1"/>
  <c r="HA73" i="1" s="1"/>
  <c r="GW68" i="1"/>
  <c r="GW70" i="1" s="1"/>
  <c r="GW73" i="1" s="1"/>
  <c r="GS68" i="1"/>
  <c r="GS70" i="1" s="1"/>
  <c r="GS73" i="1" s="1"/>
  <c r="GZ49" i="1"/>
  <c r="GZ53" i="1" s="1"/>
  <c r="GZ56" i="1" s="1"/>
  <c r="GR49" i="1"/>
  <c r="GR53" i="1" s="1"/>
  <c r="GR56" i="1" s="1"/>
  <c r="GX30" i="1"/>
  <c r="GX33" i="1" s="1"/>
  <c r="GX36" i="1" s="1"/>
  <c r="GT30" i="1"/>
  <c r="GT33" i="1" s="1"/>
  <c r="GT36" i="1" s="1"/>
  <c r="GZ86" i="1"/>
  <c r="GZ88" i="1" s="1"/>
  <c r="GZ91" i="1" s="1"/>
  <c r="GV86" i="1"/>
  <c r="GV88" i="1" s="1"/>
  <c r="GV91" i="1" s="1"/>
  <c r="GR86" i="1"/>
  <c r="GR88" i="1" s="1"/>
  <c r="GR91" i="1" s="1"/>
  <c r="GX68" i="1"/>
  <c r="GX70" i="1" s="1"/>
  <c r="GX73" i="1" s="1"/>
  <c r="GT68" i="1"/>
  <c r="GT70" i="1" s="1"/>
  <c r="GT73" i="1" s="1"/>
  <c r="GV102" i="1"/>
  <c r="GV104" i="1" s="1"/>
  <c r="GV107" i="1" s="1"/>
  <c r="GQ86" i="1"/>
  <c r="GQ88" i="1" s="1"/>
  <c r="GQ91" i="1" s="1"/>
  <c r="GX49" i="1"/>
  <c r="GX53" i="1" s="1"/>
  <c r="GX56" i="1" s="1"/>
  <c r="GY49" i="1"/>
  <c r="GY53" i="1" s="1"/>
  <c r="GY56" i="1" s="1"/>
  <c r="GQ49" i="1"/>
  <c r="GQ53" i="1" s="1"/>
  <c r="GQ56" i="1" s="1"/>
  <c r="GR102" i="1"/>
  <c r="GR104" i="1" s="1"/>
  <c r="GR107" i="1" s="1"/>
  <c r="GQ68" i="1"/>
  <c r="GQ70" i="1" s="1"/>
  <c r="GQ73" i="1" s="1"/>
  <c r="GV49" i="1"/>
  <c r="GV53" i="1" s="1"/>
  <c r="GV56" i="1" s="1"/>
  <c r="GM42" i="7"/>
  <c r="GL42" i="7"/>
  <c r="GK42" i="7"/>
  <c r="GJ42" i="7"/>
  <c r="GI42" i="7"/>
  <c r="GH42" i="7"/>
  <c r="GG42" i="7"/>
  <c r="GF42" i="7"/>
  <c r="GE42" i="7"/>
  <c r="GD42" i="7"/>
  <c r="GC42" i="7"/>
  <c r="GM41" i="7"/>
  <c r="GL41" i="7"/>
  <c r="GK41" i="7"/>
  <c r="GJ41" i="7"/>
  <c r="GI41" i="7"/>
  <c r="GH41" i="7"/>
  <c r="GG41" i="7"/>
  <c r="GF41" i="7"/>
  <c r="GE41" i="7"/>
  <c r="GD41" i="7"/>
  <c r="GC41" i="7"/>
  <c r="GC40" i="7"/>
  <c r="GM39" i="7"/>
  <c r="GL39" i="7"/>
  <c r="GK39" i="7"/>
  <c r="GJ39" i="7"/>
  <c r="GI39" i="7"/>
  <c r="GH39" i="7"/>
  <c r="GG39" i="7"/>
  <c r="GF39" i="7"/>
  <c r="GE39" i="7"/>
  <c r="GD39" i="7"/>
  <c r="GC39" i="7"/>
  <c r="GM38" i="7"/>
  <c r="GL38" i="7"/>
  <c r="GK38" i="7"/>
  <c r="GK43" i="7" s="1"/>
  <c r="GJ38" i="7"/>
  <c r="GI38" i="7"/>
  <c r="GI43" i="7" s="1"/>
  <c r="GH38" i="7"/>
  <c r="GG38" i="7"/>
  <c r="GG43" i="7" s="1"/>
  <c r="GF38" i="7"/>
  <c r="GE38" i="7"/>
  <c r="GE43" i="7" s="1"/>
  <c r="GD38" i="7"/>
  <c r="GC37" i="7"/>
  <c r="GC22" i="7"/>
  <c r="GM21" i="7"/>
  <c r="GL21" i="7"/>
  <c r="GK21" i="7"/>
  <c r="GJ21" i="7"/>
  <c r="GI21" i="7"/>
  <c r="GH21" i="7"/>
  <c r="GG21" i="7"/>
  <c r="GF21" i="7"/>
  <c r="GE21" i="7"/>
  <c r="GD21" i="7"/>
  <c r="GC21" i="7"/>
  <c r="GM20" i="7"/>
  <c r="GL20" i="7"/>
  <c r="GK20" i="7"/>
  <c r="GJ20" i="7"/>
  <c r="GI20" i="7"/>
  <c r="GH20" i="7"/>
  <c r="GG20" i="7"/>
  <c r="GF20" i="7"/>
  <c r="GE20" i="7"/>
  <c r="GD20" i="7"/>
  <c r="GC20" i="7"/>
  <c r="GM18" i="7"/>
  <c r="GM23" i="7" s="1"/>
  <c r="GL18" i="7"/>
  <c r="GK18" i="7"/>
  <c r="GK23" i="7" s="1"/>
  <c r="GJ18" i="7"/>
  <c r="GI18" i="7"/>
  <c r="GI23" i="7" s="1"/>
  <c r="GH18" i="7"/>
  <c r="GG18" i="7"/>
  <c r="GG23" i="7" s="1"/>
  <c r="GF18" i="7"/>
  <c r="GE18" i="7"/>
  <c r="GE23" i="7" s="1"/>
  <c r="GD18" i="7"/>
  <c r="GC17" i="7"/>
  <c r="GD45" i="6"/>
  <c r="GE45" i="6"/>
  <c r="GF45" i="6"/>
  <c r="GG45" i="6"/>
  <c r="GH45" i="6"/>
  <c r="GI45" i="6"/>
  <c r="GJ45" i="6"/>
  <c r="GK45" i="6"/>
  <c r="GL45" i="6"/>
  <c r="GM45" i="6"/>
  <c r="GC45" i="6"/>
  <c r="GM99" i="6"/>
  <c r="GL99" i="6"/>
  <c r="GK99" i="6"/>
  <c r="GJ99" i="6"/>
  <c r="GI99" i="6"/>
  <c r="GH99" i="6"/>
  <c r="GG99" i="6"/>
  <c r="GF99" i="6"/>
  <c r="GE99" i="6"/>
  <c r="GD99" i="6"/>
  <c r="GC99" i="6"/>
  <c r="GM27" i="6"/>
  <c r="GL27" i="6"/>
  <c r="GK27" i="6"/>
  <c r="GJ27" i="6"/>
  <c r="GI27" i="6"/>
  <c r="GH27" i="6"/>
  <c r="GG27" i="6"/>
  <c r="GF27" i="6"/>
  <c r="GE27" i="6"/>
  <c r="GD27" i="6"/>
  <c r="GC27" i="6"/>
  <c r="GC9" i="6"/>
  <c r="GM6" i="6"/>
  <c r="GL6" i="6"/>
  <c r="GK6" i="6"/>
  <c r="GJ6" i="6"/>
  <c r="GI6" i="6"/>
  <c r="GH6" i="6"/>
  <c r="GG6" i="6"/>
  <c r="GF6" i="6"/>
  <c r="GE6" i="6"/>
  <c r="GD6" i="6"/>
  <c r="GC6" i="6"/>
  <c r="GC47" i="6" s="1"/>
  <c r="GC27" i="5"/>
  <c r="GM27" i="5" s="1"/>
  <c r="GM24" i="5"/>
  <c r="GL24" i="5"/>
  <c r="GK24" i="5"/>
  <c r="GJ24" i="5"/>
  <c r="GI24" i="5"/>
  <c r="GH24" i="5"/>
  <c r="GG24" i="5"/>
  <c r="GF24" i="5"/>
  <c r="GE24" i="5"/>
  <c r="GD24" i="5"/>
  <c r="GC24" i="5"/>
  <c r="GM8" i="5"/>
  <c r="GL8" i="5"/>
  <c r="GK8" i="5"/>
  <c r="GJ8" i="5"/>
  <c r="GI8" i="5"/>
  <c r="GH8" i="5"/>
  <c r="GG8" i="5"/>
  <c r="GF8" i="5"/>
  <c r="GE8" i="5"/>
  <c r="GD8" i="5"/>
  <c r="GC8" i="5"/>
  <c r="GM6" i="5"/>
  <c r="GL6" i="5"/>
  <c r="GK6" i="5"/>
  <c r="GJ6" i="5"/>
  <c r="GI6" i="5"/>
  <c r="GH6" i="5"/>
  <c r="GG6" i="5"/>
  <c r="GF6" i="5"/>
  <c r="GE6" i="5"/>
  <c r="GD6" i="5"/>
  <c r="GC6" i="5"/>
  <c r="GM9" i="4"/>
  <c r="GL9" i="4"/>
  <c r="GK9" i="4"/>
  <c r="GJ9" i="4"/>
  <c r="GI9" i="4"/>
  <c r="GH9" i="4"/>
  <c r="GG9" i="4"/>
  <c r="GF9" i="4"/>
  <c r="GE9" i="4"/>
  <c r="GD9" i="4"/>
  <c r="GC9" i="4"/>
  <c r="GM7" i="4"/>
  <c r="GL7" i="4"/>
  <c r="GK7" i="4"/>
  <c r="GJ7" i="4"/>
  <c r="GI7" i="4"/>
  <c r="GH7" i="4"/>
  <c r="GG7" i="4"/>
  <c r="GF7" i="4"/>
  <c r="GE7" i="4"/>
  <c r="GD7" i="4"/>
  <c r="GC7" i="4"/>
  <c r="GM77" i="2"/>
  <c r="GL77" i="2"/>
  <c r="GK77" i="2"/>
  <c r="GJ77" i="2"/>
  <c r="GI77" i="2"/>
  <c r="GH77" i="2"/>
  <c r="GG77" i="2"/>
  <c r="GF77" i="2"/>
  <c r="GE77" i="2"/>
  <c r="GD77" i="2"/>
  <c r="GC77" i="2"/>
  <c r="GM76" i="2"/>
  <c r="GL76" i="2"/>
  <c r="GK76" i="2"/>
  <c r="GJ76" i="2"/>
  <c r="GI76" i="2"/>
  <c r="GH76" i="2"/>
  <c r="GG76" i="2"/>
  <c r="GF76" i="2"/>
  <c r="GE76" i="2"/>
  <c r="GD76" i="2"/>
  <c r="GC76" i="2"/>
  <c r="GM75" i="2"/>
  <c r="GL75" i="2"/>
  <c r="GK75" i="2"/>
  <c r="GJ75" i="2"/>
  <c r="GI75" i="2"/>
  <c r="GH75" i="2"/>
  <c r="GG75" i="2"/>
  <c r="GF75" i="2"/>
  <c r="GE75" i="2"/>
  <c r="GD75" i="2"/>
  <c r="GC75" i="2"/>
  <c r="GM73" i="2"/>
  <c r="GL73" i="2"/>
  <c r="GK73" i="2"/>
  <c r="GJ73" i="2"/>
  <c r="GI73" i="2"/>
  <c r="GH73" i="2"/>
  <c r="GG73" i="2"/>
  <c r="GF73" i="2"/>
  <c r="GE73" i="2"/>
  <c r="GD73" i="2"/>
  <c r="GC73" i="2"/>
  <c r="GM59" i="2"/>
  <c r="GL59" i="2"/>
  <c r="GK59" i="2"/>
  <c r="GJ59" i="2"/>
  <c r="GI59" i="2"/>
  <c r="GH59" i="2"/>
  <c r="GG59" i="2"/>
  <c r="GF59" i="2"/>
  <c r="GE59" i="2"/>
  <c r="GD59" i="2"/>
  <c r="GC59" i="2"/>
  <c r="GM58" i="2"/>
  <c r="GL58" i="2"/>
  <c r="GK58" i="2"/>
  <c r="GJ58" i="2"/>
  <c r="GI58" i="2"/>
  <c r="GH58" i="2"/>
  <c r="GG58" i="2"/>
  <c r="GF58" i="2"/>
  <c r="GE58" i="2"/>
  <c r="GD58" i="2"/>
  <c r="GC58" i="2"/>
  <c r="GM56" i="2"/>
  <c r="GL56" i="2"/>
  <c r="GK56" i="2"/>
  <c r="GJ56" i="2"/>
  <c r="GI56" i="2"/>
  <c r="GH56" i="2"/>
  <c r="GG56" i="2"/>
  <c r="GF56" i="2"/>
  <c r="GE56" i="2"/>
  <c r="GD56" i="2"/>
  <c r="GC56" i="2"/>
  <c r="GM40" i="2"/>
  <c r="GL40" i="2"/>
  <c r="GK40" i="2"/>
  <c r="GJ40" i="2"/>
  <c r="GI40" i="2"/>
  <c r="GH40" i="2"/>
  <c r="GG40" i="2"/>
  <c r="GF40" i="2"/>
  <c r="GE40" i="2"/>
  <c r="GD40" i="2"/>
  <c r="GC40" i="2"/>
  <c r="GM37" i="2"/>
  <c r="GL37" i="2"/>
  <c r="GK37" i="2"/>
  <c r="GJ37" i="2"/>
  <c r="GI37" i="2"/>
  <c r="GH37" i="2"/>
  <c r="GG37" i="2"/>
  <c r="GF37" i="2"/>
  <c r="GE37" i="2"/>
  <c r="GD37" i="2"/>
  <c r="GC37" i="2"/>
  <c r="GM35" i="2"/>
  <c r="GL35" i="2"/>
  <c r="GK35" i="2"/>
  <c r="GJ35" i="2"/>
  <c r="GI35" i="2"/>
  <c r="GH35" i="2"/>
  <c r="GG35" i="2"/>
  <c r="GF35" i="2"/>
  <c r="GE35" i="2"/>
  <c r="GD35" i="2"/>
  <c r="GC35" i="2"/>
  <c r="GM21" i="2"/>
  <c r="GL21" i="2"/>
  <c r="GK21" i="2"/>
  <c r="GJ21" i="2"/>
  <c r="GI21" i="2"/>
  <c r="GH21" i="2"/>
  <c r="GG21" i="2"/>
  <c r="GF21" i="2"/>
  <c r="GE21" i="2"/>
  <c r="GD21" i="2"/>
  <c r="GC21" i="2"/>
  <c r="GM19" i="2"/>
  <c r="GL19" i="2"/>
  <c r="GK19" i="2"/>
  <c r="GJ19" i="2"/>
  <c r="GI19" i="2"/>
  <c r="GH19" i="2"/>
  <c r="GG19" i="2"/>
  <c r="GF19" i="2"/>
  <c r="GE19" i="2"/>
  <c r="GD19" i="2"/>
  <c r="GC19" i="2"/>
  <c r="GM17" i="2"/>
  <c r="GL17" i="2"/>
  <c r="GK17" i="2"/>
  <c r="GJ17" i="2"/>
  <c r="GI17" i="2"/>
  <c r="GH17" i="2"/>
  <c r="GG17" i="2"/>
  <c r="GF17" i="2"/>
  <c r="GE17" i="2"/>
  <c r="GD17" i="2"/>
  <c r="GC17" i="2"/>
  <c r="GC26" i="1"/>
  <c r="GC10" i="1"/>
  <c r="GM100" i="1"/>
  <c r="GM9" i="5" s="1"/>
  <c r="GL100" i="1"/>
  <c r="GL9" i="5" s="1"/>
  <c r="GK100" i="1"/>
  <c r="GK9" i="5" s="1"/>
  <c r="GJ100" i="1"/>
  <c r="GJ9" i="5" s="1"/>
  <c r="GI100" i="1"/>
  <c r="GI9" i="5" s="1"/>
  <c r="GH100" i="1"/>
  <c r="GH9" i="5" s="1"/>
  <c r="GG100" i="1"/>
  <c r="GG9" i="5" s="1"/>
  <c r="GF100" i="1"/>
  <c r="GF9" i="5" s="1"/>
  <c r="GE100" i="1"/>
  <c r="GE9" i="5" s="1"/>
  <c r="GD100" i="1"/>
  <c r="GD9" i="5" s="1"/>
  <c r="GC100" i="1"/>
  <c r="GC9" i="5" s="1"/>
  <c r="GM99" i="1"/>
  <c r="GL99" i="1"/>
  <c r="GK99" i="1"/>
  <c r="GJ99" i="1"/>
  <c r="GI99" i="1"/>
  <c r="GH99" i="1"/>
  <c r="GG99" i="1"/>
  <c r="GF99" i="1"/>
  <c r="GE99" i="1"/>
  <c r="GD99" i="1"/>
  <c r="GC99" i="1"/>
  <c r="GM97" i="1"/>
  <c r="GL97" i="1"/>
  <c r="GK97" i="1"/>
  <c r="GJ97" i="1"/>
  <c r="GI97" i="1"/>
  <c r="GH97" i="1"/>
  <c r="GG97" i="1"/>
  <c r="GF97" i="1"/>
  <c r="GE97" i="1"/>
  <c r="GD97" i="1"/>
  <c r="GC97" i="1"/>
  <c r="GM84" i="1"/>
  <c r="GL84" i="1"/>
  <c r="GK84" i="1"/>
  <c r="GJ84" i="1"/>
  <c r="GI84" i="1"/>
  <c r="GH84" i="1"/>
  <c r="GG84" i="1"/>
  <c r="GF84" i="1"/>
  <c r="GE84" i="1"/>
  <c r="GD84" i="1"/>
  <c r="GC84" i="1"/>
  <c r="GM83" i="1"/>
  <c r="GL83" i="1"/>
  <c r="GK83" i="1"/>
  <c r="GJ83" i="1"/>
  <c r="GI83" i="1"/>
  <c r="GH83" i="1"/>
  <c r="GG83" i="1"/>
  <c r="GF83" i="1"/>
  <c r="GE83" i="1"/>
  <c r="GD83" i="1"/>
  <c r="GC83" i="1"/>
  <c r="GM81" i="1"/>
  <c r="GL81" i="1"/>
  <c r="GK81" i="1"/>
  <c r="GJ81" i="1"/>
  <c r="GI81" i="1"/>
  <c r="GH81" i="1"/>
  <c r="GG81" i="1"/>
  <c r="GF81" i="1"/>
  <c r="GE81" i="1"/>
  <c r="GD81" i="1"/>
  <c r="GC81" i="1"/>
  <c r="GM66" i="1"/>
  <c r="GL66" i="1"/>
  <c r="GK66" i="1"/>
  <c r="GJ66" i="1"/>
  <c r="GI66" i="1"/>
  <c r="GH66" i="1"/>
  <c r="GG66" i="1"/>
  <c r="GF66" i="1"/>
  <c r="GE66" i="1"/>
  <c r="GD66" i="1"/>
  <c r="GC66" i="1"/>
  <c r="GM65" i="1"/>
  <c r="GL65" i="1"/>
  <c r="GK65" i="1"/>
  <c r="GJ65" i="1"/>
  <c r="GI65" i="1"/>
  <c r="GH65" i="1"/>
  <c r="GG65" i="1"/>
  <c r="GF65" i="1"/>
  <c r="GE65" i="1"/>
  <c r="GD65" i="1"/>
  <c r="GC65" i="1"/>
  <c r="GM63" i="1"/>
  <c r="GL63" i="1"/>
  <c r="GK63" i="1"/>
  <c r="GJ63" i="1"/>
  <c r="GI63" i="1"/>
  <c r="GH63" i="1"/>
  <c r="GG63" i="1"/>
  <c r="GF63" i="1"/>
  <c r="GE63" i="1"/>
  <c r="GD63" i="1"/>
  <c r="GC63" i="1"/>
  <c r="GM46" i="1"/>
  <c r="GL46" i="1"/>
  <c r="GK46" i="1"/>
  <c r="GJ46" i="1"/>
  <c r="GI46" i="1"/>
  <c r="GH46" i="1"/>
  <c r="GG46" i="1"/>
  <c r="GF46" i="1"/>
  <c r="GE46" i="1"/>
  <c r="GD46" i="1"/>
  <c r="GC46" i="1"/>
  <c r="GM45" i="1"/>
  <c r="GL45" i="1"/>
  <c r="GK45" i="1"/>
  <c r="GJ45" i="1"/>
  <c r="GI45" i="1"/>
  <c r="GH45" i="1"/>
  <c r="GG45" i="1"/>
  <c r="GF45" i="1"/>
  <c r="GE45" i="1"/>
  <c r="GD45" i="1"/>
  <c r="GC45" i="1"/>
  <c r="GM43" i="1"/>
  <c r="GL43" i="1"/>
  <c r="GK43" i="1"/>
  <c r="GJ43" i="1"/>
  <c r="GI43" i="1"/>
  <c r="GH43" i="1"/>
  <c r="GG43" i="1"/>
  <c r="GF43" i="1"/>
  <c r="GE43" i="1"/>
  <c r="GD43" i="1"/>
  <c r="GC43" i="1"/>
  <c r="GM27" i="1"/>
  <c r="GM26" i="5" s="1"/>
  <c r="GL27" i="1"/>
  <c r="GL26" i="5" s="1"/>
  <c r="GK27" i="1"/>
  <c r="GK26" i="5" s="1"/>
  <c r="GJ27" i="1"/>
  <c r="GJ26" i="5" s="1"/>
  <c r="GI27" i="1"/>
  <c r="GI26" i="5" s="1"/>
  <c r="GH27" i="1"/>
  <c r="GH26" i="5" s="1"/>
  <c r="GG27" i="1"/>
  <c r="GG26" i="5" s="1"/>
  <c r="GF27" i="1"/>
  <c r="GF26" i="5" s="1"/>
  <c r="GE27" i="1"/>
  <c r="GE26" i="5" s="1"/>
  <c r="GD27" i="1"/>
  <c r="GD26" i="5" s="1"/>
  <c r="GC27" i="1"/>
  <c r="GC26" i="5" s="1"/>
  <c r="GM25" i="1"/>
  <c r="GM11" i="4" s="1"/>
  <c r="GL25" i="1"/>
  <c r="GL11" i="4" s="1"/>
  <c r="GK25" i="1"/>
  <c r="GK11" i="4" s="1"/>
  <c r="GJ25" i="1"/>
  <c r="GJ11" i="4" s="1"/>
  <c r="GI25" i="1"/>
  <c r="GI11" i="4" s="1"/>
  <c r="GH25" i="1"/>
  <c r="GH11" i="4" s="1"/>
  <c r="GG25" i="1"/>
  <c r="GG11" i="4" s="1"/>
  <c r="GF25" i="1"/>
  <c r="GF11" i="4" s="1"/>
  <c r="GE25" i="1"/>
  <c r="GE11" i="4" s="1"/>
  <c r="GD25" i="1"/>
  <c r="GD11" i="4" s="1"/>
  <c r="GC25" i="1"/>
  <c r="GC11" i="4" s="1"/>
  <c r="GM10" i="1"/>
  <c r="GL10" i="1"/>
  <c r="GK10" i="1"/>
  <c r="GJ10" i="1"/>
  <c r="GI10" i="1"/>
  <c r="GH10" i="1"/>
  <c r="GG10" i="1"/>
  <c r="GF10" i="1"/>
  <c r="GE10" i="1"/>
  <c r="GD10" i="1"/>
  <c r="GM7" i="1"/>
  <c r="GM11" i="1" s="1"/>
  <c r="GL7" i="1"/>
  <c r="GL11" i="1" s="1"/>
  <c r="GK7" i="1"/>
  <c r="GK11" i="1" s="1"/>
  <c r="GJ7" i="1"/>
  <c r="GJ11" i="1" s="1"/>
  <c r="GI7" i="1"/>
  <c r="GI11" i="1" s="1"/>
  <c r="GH7" i="1"/>
  <c r="GH11" i="1" s="1"/>
  <c r="GG7" i="1"/>
  <c r="GG11" i="1" s="1"/>
  <c r="GF7" i="1"/>
  <c r="GF11" i="1" s="1"/>
  <c r="GE7" i="1"/>
  <c r="GE11" i="1" s="1"/>
  <c r="GD7" i="1"/>
  <c r="GD11" i="1" s="1"/>
  <c r="GC7" i="1"/>
  <c r="GC11" i="1" s="1"/>
  <c r="GC10" i="4" l="1"/>
  <c r="GE10" i="4"/>
  <c r="GG10" i="4"/>
  <c r="GI10" i="4"/>
  <c r="GK10" i="4"/>
  <c r="GM10" i="4"/>
  <c r="GM43" i="7"/>
  <c r="GD10" i="4"/>
  <c r="GF10" i="4"/>
  <c r="GH10" i="4"/>
  <c r="GJ10" i="4"/>
  <c r="GL10" i="4"/>
  <c r="GD23" i="7"/>
  <c r="GF23" i="7"/>
  <c r="GF24" i="7" s="1"/>
  <c r="GF26" i="7" s="1"/>
  <c r="GF29" i="7" s="1"/>
  <c r="GH23" i="7"/>
  <c r="GJ23" i="7"/>
  <c r="GL23" i="7"/>
  <c r="GD43" i="7"/>
  <c r="GF43" i="7"/>
  <c r="GH43" i="7"/>
  <c r="GJ43" i="7"/>
  <c r="GL43" i="7"/>
  <c r="GD24" i="7"/>
  <c r="GD26" i="7" s="1"/>
  <c r="GD29" i="7" s="1"/>
  <c r="GE24" i="7"/>
  <c r="GE26" i="7" s="1"/>
  <c r="GE29" i="7" s="1"/>
  <c r="GC18" i="7"/>
  <c r="GC23" i="7" s="1"/>
  <c r="GG24" i="7"/>
  <c r="GG26" i="7" s="1"/>
  <c r="GG29" i="7" s="1"/>
  <c r="GH24" i="7"/>
  <c r="GH26" i="7" s="1"/>
  <c r="GH29" i="7" s="1"/>
  <c r="GI24" i="7"/>
  <c r="GI26" i="7" s="1"/>
  <c r="GI29" i="7" s="1"/>
  <c r="GJ24" i="7"/>
  <c r="GJ26" i="7" s="1"/>
  <c r="GJ29" i="7" s="1"/>
  <c r="GK24" i="7"/>
  <c r="GK26" i="7" s="1"/>
  <c r="GK29" i="7" s="1"/>
  <c r="GL24" i="7"/>
  <c r="GL26" i="7" s="1"/>
  <c r="GL29" i="7" s="1"/>
  <c r="GM24" i="7"/>
  <c r="GM26" i="7" s="1"/>
  <c r="GM29" i="7" s="1"/>
  <c r="GD44" i="7"/>
  <c r="GD46" i="7" s="1"/>
  <c r="GD49" i="7" s="1"/>
  <c r="GE44" i="7"/>
  <c r="GE46" i="7" s="1"/>
  <c r="GE49" i="7" s="1"/>
  <c r="GF44" i="7"/>
  <c r="GF46" i="7" s="1"/>
  <c r="GF49" i="7" s="1"/>
  <c r="GG44" i="7"/>
  <c r="GG46" i="7" s="1"/>
  <c r="GG49" i="7" s="1"/>
  <c r="GH44" i="7"/>
  <c r="GH46" i="7" s="1"/>
  <c r="GH49" i="7" s="1"/>
  <c r="GI44" i="7"/>
  <c r="GI46" i="7" s="1"/>
  <c r="GI49" i="7" s="1"/>
  <c r="GJ44" i="7"/>
  <c r="GJ46" i="7" s="1"/>
  <c r="GJ49" i="7" s="1"/>
  <c r="GK44" i="7"/>
  <c r="GK46" i="7" s="1"/>
  <c r="GK49" i="7" s="1"/>
  <c r="GL44" i="7"/>
  <c r="GL46" i="7" s="1"/>
  <c r="GL49" i="7" s="1"/>
  <c r="GM44" i="7"/>
  <c r="GM46" i="7" s="1"/>
  <c r="GM49" i="7" s="1"/>
  <c r="GC38" i="7"/>
  <c r="GC43" i="7" s="1"/>
  <c r="GC102" i="6"/>
  <c r="GC101" i="6"/>
  <c r="GC100" i="6"/>
  <c r="GC97" i="6"/>
  <c r="GC48" i="6"/>
  <c r="GC43" i="6"/>
  <c r="GD102" i="6"/>
  <c r="GD101" i="6"/>
  <c r="GD100" i="6"/>
  <c r="GD97" i="6"/>
  <c r="GD48" i="6"/>
  <c r="GD47" i="6"/>
  <c r="GD43" i="6"/>
  <c r="GE102" i="6"/>
  <c r="GE101" i="6"/>
  <c r="GE100" i="6"/>
  <c r="GE97" i="6"/>
  <c r="GE48" i="6"/>
  <c r="GE47" i="6"/>
  <c r="GE43" i="6"/>
  <c r="GF102" i="6"/>
  <c r="GF101" i="6"/>
  <c r="GF100" i="6"/>
  <c r="GF97" i="6"/>
  <c r="GF48" i="6"/>
  <c r="GF47" i="6"/>
  <c r="GF43" i="6"/>
  <c r="GG102" i="6"/>
  <c r="GG101" i="6"/>
  <c r="GG100" i="6"/>
  <c r="GG97" i="6"/>
  <c r="GG48" i="6"/>
  <c r="GG47" i="6"/>
  <c r="GG43" i="6"/>
  <c r="GH102" i="6"/>
  <c r="GH101" i="6"/>
  <c r="GH100" i="6"/>
  <c r="GH97" i="6"/>
  <c r="GH48" i="6"/>
  <c r="GH47" i="6"/>
  <c r="GH43" i="6"/>
  <c r="GI102" i="6"/>
  <c r="GI101" i="6"/>
  <c r="GI100" i="6"/>
  <c r="GI97" i="6"/>
  <c r="GI48" i="6"/>
  <c r="GI47" i="6"/>
  <c r="GI43" i="6"/>
  <c r="GJ102" i="6"/>
  <c r="GJ101" i="6"/>
  <c r="GJ100" i="6"/>
  <c r="GJ97" i="6"/>
  <c r="GJ48" i="6"/>
  <c r="GJ47" i="6"/>
  <c r="GJ43" i="6"/>
  <c r="GK102" i="6"/>
  <c r="GK101" i="6"/>
  <c r="GK100" i="6"/>
  <c r="GK97" i="6"/>
  <c r="GK48" i="6"/>
  <c r="GK47" i="6"/>
  <c r="GK43" i="6"/>
  <c r="GL102" i="6"/>
  <c r="GL101" i="6"/>
  <c r="GL100" i="6"/>
  <c r="GL97" i="6"/>
  <c r="GL48" i="6"/>
  <c r="GL47" i="6"/>
  <c r="GL43" i="6"/>
  <c r="GL25" i="6"/>
  <c r="GM102" i="6"/>
  <c r="GM101" i="6"/>
  <c r="GM100" i="6"/>
  <c r="GM97" i="6"/>
  <c r="GM48" i="6"/>
  <c r="GM47" i="6"/>
  <c r="GM43" i="6"/>
  <c r="GM25" i="6"/>
  <c r="GC7" i="6"/>
  <c r="GD7" i="6"/>
  <c r="GD12" i="6" s="1"/>
  <c r="GE7" i="6"/>
  <c r="GF7" i="6"/>
  <c r="GF12" i="6" s="1"/>
  <c r="GG7" i="6"/>
  <c r="GH7" i="6"/>
  <c r="GH12" i="6" s="1"/>
  <c r="GI7" i="6"/>
  <c r="GJ7" i="6"/>
  <c r="GJ12" i="6" s="1"/>
  <c r="GK7" i="6"/>
  <c r="GL7" i="6"/>
  <c r="GL12" i="6" s="1"/>
  <c r="GM7" i="6"/>
  <c r="GC10" i="6"/>
  <c r="GD10" i="6"/>
  <c r="GE10" i="6"/>
  <c r="GF10" i="6"/>
  <c r="GG10" i="6"/>
  <c r="GH10" i="6"/>
  <c r="GI10" i="6"/>
  <c r="GJ10" i="6"/>
  <c r="GK10" i="6"/>
  <c r="GL10" i="6"/>
  <c r="GM10" i="6"/>
  <c r="GC11" i="6"/>
  <c r="GD11" i="6"/>
  <c r="GE11" i="6"/>
  <c r="GF11" i="6"/>
  <c r="GG11" i="6"/>
  <c r="GH11" i="6"/>
  <c r="GI11" i="6"/>
  <c r="GJ11" i="6"/>
  <c r="GK11" i="6"/>
  <c r="GL11" i="6"/>
  <c r="GM11" i="6"/>
  <c r="GC12" i="6"/>
  <c r="GE12" i="6"/>
  <c r="GG12" i="6"/>
  <c r="GI12" i="6"/>
  <c r="GK12" i="6"/>
  <c r="GM12" i="6"/>
  <c r="GC25" i="6"/>
  <c r="GD25" i="6"/>
  <c r="GE25" i="6"/>
  <c r="GF25" i="6"/>
  <c r="GG25" i="6"/>
  <c r="GH25" i="6"/>
  <c r="GI25" i="6"/>
  <c r="GJ25" i="6"/>
  <c r="GK25" i="6"/>
  <c r="GC7" i="5"/>
  <c r="GC10" i="5" s="1"/>
  <c r="GD7" i="5"/>
  <c r="GD10" i="5" s="1"/>
  <c r="GE7" i="5"/>
  <c r="GE10" i="5" s="1"/>
  <c r="GF7" i="5"/>
  <c r="GF10" i="5" s="1"/>
  <c r="GG7" i="5"/>
  <c r="GG10" i="5" s="1"/>
  <c r="GH7" i="5"/>
  <c r="GH10" i="5" s="1"/>
  <c r="GI7" i="5"/>
  <c r="GI10" i="5" s="1"/>
  <c r="GJ7" i="5"/>
  <c r="GJ10" i="5" s="1"/>
  <c r="GK7" i="5"/>
  <c r="GK10" i="5" s="1"/>
  <c r="GL7" i="5"/>
  <c r="GL10" i="5" s="1"/>
  <c r="GM7" i="5"/>
  <c r="GM10" i="5" s="1"/>
  <c r="GC25" i="5"/>
  <c r="GC29" i="5" s="1"/>
  <c r="GD25" i="5"/>
  <c r="GE25" i="5"/>
  <c r="GF25" i="5"/>
  <c r="GG25" i="5"/>
  <c r="GH25" i="5"/>
  <c r="GI25" i="5"/>
  <c r="GJ25" i="5"/>
  <c r="GK25" i="5"/>
  <c r="GL25" i="5"/>
  <c r="GM25" i="5"/>
  <c r="GM29" i="5" s="1"/>
  <c r="GD27" i="5"/>
  <c r="GE27" i="5"/>
  <c r="GF27" i="5"/>
  <c r="GG27" i="5"/>
  <c r="GH27" i="5"/>
  <c r="GI27" i="5"/>
  <c r="GJ27" i="5"/>
  <c r="GK27" i="5"/>
  <c r="GL27" i="5"/>
  <c r="GC8" i="4"/>
  <c r="GC12" i="4" s="1"/>
  <c r="GD8" i="4"/>
  <c r="GD12" i="4" s="1"/>
  <c r="GE8" i="4"/>
  <c r="GF8" i="4"/>
  <c r="GF12" i="4" s="1"/>
  <c r="GG8" i="4"/>
  <c r="GG12" i="4" s="1"/>
  <c r="GH8" i="4"/>
  <c r="GH12" i="4" s="1"/>
  <c r="GI8" i="4"/>
  <c r="GJ8" i="4"/>
  <c r="GJ12" i="4" s="1"/>
  <c r="GK8" i="4"/>
  <c r="GK12" i="4" s="1"/>
  <c r="GL8" i="4"/>
  <c r="GL12" i="4" s="1"/>
  <c r="GM8" i="4"/>
  <c r="GC18" i="2"/>
  <c r="GD18" i="2"/>
  <c r="GE18" i="2"/>
  <c r="GF18" i="2"/>
  <c r="GG18" i="2"/>
  <c r="GH18" i="2"/>
  <c r="GI18" i="2"/>
  <c r="GJ18" i="2"/>
  <c r="GK18" i="2"/>
  <c r="GL18" i="2"/>
  <c r="GM18" i="2"/>
  <c r="GC36" i="2"/>
  <c r="GD36" i="2"/>
  <c r="GE36" i="2"/>
  <c r="GF36" i="2"/>
  <c r="GG36" i="2"/>
  <c r="GH36" i="2"/>
  <c r="GI36" i="2"/>
  <c r="GJ36" i="2"/>
  <c r="GK36" i="2"/>
  <c r="GL36" i="2"/>
  <c r="GM36" i="2"/>
  <c r="GC57" i="2"/>
  <c r="GC61" i="2" s="1"/>
  <c r="GD57" i="2"/>
  <c r="GD61" i="2" s="1"/>
  <c r="GE57" i="2"/>
  <c r="GE61" i="2" s="1"/>
  <c r="GF57" i="2"/>
  <c r="GF61" i="2" s="1"/>
  <c r="GG57" i="2"/>
  <c r="GG61" i="2" s="1"/>
  <c r="GH57" i="2"/>
  <c r="GH61" i="2" s="1"/>
  <c r="GI57" i="2"/>
  <c r="GI61" i="2" s="1"/>
  <c r="GJ57" i="2"/>
  <c r="GJ61" i="2" s="1"/>
  <c r="GK57" i="2"/>
  <c r="GK61" i="2" s="1"/>
  <c r="GL57" i="2"/>
  <c r="GL61" i="2" s="1"/>
  <c r="GM57" i="2"/>
  <c r="GM61" i="2" s="1"/>
  <c r="GC74" i="2"/>
  <c r="GC78" i="2" s="1"/>
  <c r="GD74" i="2"/>
  <c r="GD78" i="2" s="1"/>
  <c r="GE74" i="2"/>
  <c r="GE78" i="2" s="1"/>
  <c r="GF74" i="2"/>
  <c r="GF78" i="2" s="1"/>
  <c r="GG74" i="2"/>
  <c r="GG78" i="2" s="1"/>
  <c r="GH74" i="2"/>
  <c r="GH78" i="2" s="1"/>
  <c r="GI74" i="2"/>
  <c r="GI78" i="2" s="1"/>
  <c r="GJ74" i="2"/>
  <c r="GJ78" i="2" s="1"/>
  <c r="GK74" i="2"/>
  <c r="GK78" i="2" s="1"/>
  <c r="GL74" i="2"/>
  <c r="GL78" i="2" s="1"/>
  <c r="GM74" i="2"/>
  <c r="GM78" i="2" s="1"/>
  <c r="GC12" i="1"/>
  <c r="GC16" i="1" s="1"/>
  <c r="GC19" i="1" s="1"/>
  <c r="GD12" i="1"/>
  <c r="GD16" i="1" s="1"/>
  <c r="GD19" i="1" s="1"/>
  <c r="GE12" i="1"/>
  <c r="GE16" i="1" s="1"/>
  <c r="GE19" i="1" s="1"/>
  <c r="GF12" i="1"/>
  <c r="GF16" i="1" s="1"/>
  <c r="GF19" i="1" s="1"/>
  <c r="GG12" i="1"/>
  <c r="GG16" i="1" s="1"/>
  <c r="GG19" i="1" s="1"/>
  <c r="GH12" i="1"/>
  <c r="GH16" i="1" s="1"/>
  <c r="GH19" i="1" s="1"/>
  <c r="GI12" i="1"/>
  <c r="GI16" i="1" s="1"/>
  <c r="GI19" i="1" s="1"/>
  <c r="GJ12" i="1"/>
  <c r="GJ16" i="1" s="1"/>
  <c r="GJ19" i="1" s="1"/>
  <c r="GK12" i="1"/>
  <c r="GK16" i="1" s="1"/>
  <c r="GK19" i="1" s="1"/>
  <c r="GL12" i="1"/>
  <c r="GL16" i="1" s="1"/>
  <c r="GL19" i="1" s="1"/>
  <c r="GM12" i="1"/>
  <c r="GM16" i="1" s="1"/>
  <c r="GM19" i="1" s="1"/>
  <c r="GD26" i="1"/>
  <c r="GE26" i="1"/>
  <c r="GF26" i="1"/>
  <c r="GG26" i="1"/>
  <c r="GH26" i="1"/>
  <c r="GI26" i="1"/>
  <c r="GJ26" i="1"/>
  <c r="GK26" i="1"/>
  <c r="GL26" i="1"/>
  <c r="GM26" i="1"/>
  <c r="GC28" i="1"/>
  <c r="GD28" i="1"/>
  <c r="GE28" i="1"/>
  <c r="GF28" i="1"/>
  <c r="GG28" i="1"/>
  <c r="GH28" i="1"/>
  <c r="GI28" i="1"/>
  <c r="GJ28" i="1"/>
  <c r="GK28" i="1"/>
  <c r="GL28" i="1"/>
  <c r="GM28" i="1"/>
  <c r="GC44" i="1"/>
  <c r="GC48" i="1" s="1"/>
  <c r="GD44" i="1"/>
  <c r="GD48" i="1" s="1"/>
  <c r="GE44" i="1"/>
  <c r="GE48" i="1" s="1"/>
  <c r="GF44" i="1"/>
  <c r="GF48" i="1" s="1"/>
  <c r="GG44" i="1"/>
  <c r="GG48" i="1" s="1"/>
  <c r="GH44" i="1"/>
  <c r="GH48" i="1" s="1"/>
  <c r="GI44" i="1"/>
  <c r="GI48" i="1" s="1"/>
  <c r="GJ44" i="1"/>
  <c r="GJ48" i="1" s="1"/>
  <c r="GK44" i="1"/>
  <c r="GK48" i="1" s="1"/>
  <c r="GL44" i="1"/>
  <c r="GL48" i="1" s="1"/>
  <c r="GM44" i="1"/>
  <c r="GM48" i="1" s="1"/>
  <c r="GC64" i="1"/>
  <c r="GC67" i="1" s="1"/>
  <c r="GD64" i="1"/>
  <c r="GD67" i="1" s="1"/>
  <c r="GE64" i="1"/>
  <c r="GE67" i="1" s="1"/>
  <c r="GF64" i="1"/>
  <c r="GF67" i="1" s="1"/>
  <c r="GG64" i="1"/>
  <c r="GG67" i="1" s="1"/>
  <c r="GH64" i="1"/>
  <c r="GH67" i="1" s="1"/>
  <c r="GI64" i="1"/>
  <c r="GI67" i="1" s="1"/>
  <c r="GJ64" i="1"/>
  <c r="GJ67" i="1" s="1"/>
  <c r="GK64" i="1"/>
  <c r="GK67" i="1" s="1"/>
  <c r="GL64" i="1"/>
  <c r="GL67" i="1" s="1"/>
  <c r="GM64" i="1"/>
  <c r="GM67" i="1" s="1"/>
  <c r="GC82" i="1"/>
  <c r="GC85" i="1" s="1"/>
  <c r="GD82" i="1"/>
  <c r="GD85" i="1" s="1"/>
  <c r="GE82" i="1"/>
  <c r="GE85" i="1" s="1"/>
  <c r="GF82" i="1"/>
  <c r="GF85" i="1" s="1"/>
  <c r="GG82" i="1"/>
  <c r="GG85" i="1" s="1"/>
  <c r="GH82" i="1"/>
  <c r="GH85" i="1" s="1"/>
  <c r="GI82" i="1"/>
  <c r="GI85" i="1" s="1"/>
  <c r="GJ82" i="1"/>
  <c r="GJ85" i="1" s="1"/>
  <c r="GK82" i="1"/>
  <c r="GK85" i="1" s="1"/>
  <c r="GL82" i="1"/>
  <c r="GL85" i="1" s="1"/>
  <c r="GM82" i="1"/>
  <c r="GM85" i="1" s="1"/>
  <c r="GC98" i="1"/>
  <c r="GC101" i="1" s="1"/>
  <c r="GD98" i="1"/>
  <c r="GD101" i="1" s="1"/>
  <c r="GE98" i="1"/>
  <c r="GE101" i="1" s="1"/>
  <c r="GF98" i="1"/>
  <c r="GF101" i="1" s="1"/>
  <c r="GG98" i="1"/>
  <c r="GG101" i="1" s="1"/>
  <c r="GH98" i="1"/>
  <c r="GH101" i="1" s="1"/>
  <c r="GI98" i="1"/>
  <c r="GI101" i="1" s="1"/>
  <c r="GJ98" i="1"/>
  <c r="GJ101" i="1" s="1"/>
  <c r="GK98" i="1"/>
  <c r="GK101" i="1" s="1"/>
  <c r="GL98" i="1"/>
  <c r="GL101" i="1" s="1"/>
  <c r="GM98" i="1"/>
  <c r="GM101" i="1" s="1"/>
  <c r="FO40" i="7"/>
  <c r="GL39" i="2" l="1"/>
  <c r="GL20" i="2"/>
  <c r="GL22" i="2" s="1"/>
  <c r="GL23" i="2" s="1"/>
  <c r="GL25" i="2" s="1"/>
  <c r="GL28" i="2" s="1"/>
  <c r="GJ39" i="2"/>
  <c r="GJ20" i="2"/>
  <c r="GH39" i="2"/>
  <c r="GH20" i="2"/>
  <c r="GH22" i="2" s="1"/>
  <c r="GH23" i="2" s="1"/>
  <c r="GH25" i="2" s="1"/>
  <c r="GH28" i="2" s="1"/>
  <c r="GF39" i="2"/>
  <c r="GF20" i="2"/>
  <c r="GD39" i="2"/>
  <c r="GD20" i="2"/>
  <c r="GD22" i="2" s="1"/>
  <c r="GD23" i="2" s="1"/>
  <c r="GD25" i="2" s="1"/>
  <c r="GD28" i="2" s="1"/>
  <c r="GL41" i="2"/>
  <c r="GJ41" i="2"/>
  <c r="GH41" i="2"/>
  <c r="GF41" i="2"/>
  <c r="GD41" i="2"/>
  <c r="GL29" i="5"/>
  <c r="GL30" i="5" s="1"/>
  <c r="GL32" i="5" s="1"/>
  <c r="GL35" i="5" s="1"/>
  <c r="GJ29" i="5"/>
  <c r="GH29" i="5"/>
  <c r="GH30" i="5" s="1"/>
  <c r="GH32" i="5" s="1"/>
  <c r="GH35" i="5" s="1"/>
  <c r="GF29" i="5"/>
  <c r="GD29" i="5"/>
  <c r="GD30" i="5" s="1"/>
  <c r="GD32" i="5" s="1"/>
  <c r="GD35" i="5" s="1"/>
  <c r="GM39" i="2"/>
  <c r="GM20" i="2"/>
  <c r="GM22" i="2" s="1"/>
  <c r="GM23" i="2" s="1"/>
  <c r="GM25" i="2" s="1"/>
  <c r="GM28" i="2" s="1"/>
  <c r="GK39" i="2"/>
  <c r="GK20" i="2"/>
  <c r="GK22" i="2" s="1"/>
  <c r="GK23" i="2" s="1"/>
  <c r="GK25" i="2" s="1"/>
  <c r="GK28" i="2" s="1"/>
  <c r="GI39" i="2"/>
  <c r="GI20" i="2"/>
  <c r="GI22" i="2" s="1"/>
  <c r="GI23" i="2" s="1"/>
  <c r="GI25" i="2" s="1"/>
  <c r="GI28" i="2" s="1"/>
  <c r="GG39" i="2"/>
  <c r="GG20" i="2"/>
  <c r="GG22" i="2" s="1"/>
  <c r="GG23" i="2" s="1"/>
  <c r="GG25" i="2" s="1"/>
  <c r="GG28" i="2" s="1"/>
  <c r="GE39" i="2"/>
  <c r="GE20" i="2"/>
  <c r="GE22" i="2" s="1"/>
  <c r="GE23" i="2" s="1"/>
  <c r="GE25" i="2" s="1"/>
  <c r="GE28" i="2" s="1"/>
  <c r="GC39" i="2"/>
  <c r="GC20" i="2"/>
  <c r="GC22" i="2" s="1"/>
  <c r="GC23" i="2" s="1"/>
  <c r="GC25" i="2" s="1"/>
  <c r="GC28" i="2" s="1"/>
  <c r="GM41" i="2"/>
  <c r="GK41" i="2"/>
  <c r="GK42" i="2" s="1"/>
  <c r="GK44" i="2" s="1"/>
  <c r="GK47" i="2" s="1"/>
  <c r="GI41" i="2"/>
  <c r="GG41" i="2"/>
  <c r="GG42" i="2" s="1"/>
  <c r="GG44" i="2" s="1"/>
  <c r="GG47" i="2" s="1"/>
  <c r="GE41" i="2"/>
  <c r="GC41" i="2"/>
  <c r="GC42" i="2" s="1"/>
  <c r="GC44" i="2" s="1"/>
  <c r="GC47" i="2" s="1"/>
  <c r="GJ22" i="2"/>
  <c r="GJ23" i="2" s="1"/>
  <c r="GJ25" i="2" s="1"/>
  <c r="GJ28" i="2" s="1"/>
  <c r="GF22" i="2"/>
  <c r="GF23" i="2" s="1"/>
  <c r="GF25" i="2" s="1"/>
  <c r="GF28" i="2" s="1"/>
  <c r="GM12" i="4"/>
  <c r="GI12" i="4"/>
  <c r="GE12" i="4"/>
  <c r="GK29" i="5"/>
  <c r="GI29" i="5"/>
  <c r="GG29" i="5"/>
  <c r="GE29" i="5"/>
  <c r="GC44" i="7"/>
  <c r="GC46" i="7" s="1"/>
  <c r="GC49" i="7" s="1"/>
  <c r="GC24" i="7"/>
  <c r="GC26" i="7" s="1"/>
  <c r="GC29" i="7" s="1"/>
  <c r="GK28" i="6"/>
  <c r="GK26" i="6"/>
  <c r="GK29" i="6" s="1"/>
  <c r="GJ28" i="6"/>
  <c r="GJ26" i="6"/>
  <c r="GJ29" i="6" s="1"/>
  <c r="GI28" i="6"/>
  <c r="GI26" i="6"/>
  <c r="GI29" i="6" s="1"/>
  <c r="GH28" i="6"/>
  <c r="GH26" i="6"/>
  <c r="GH29" i="6" s="1"/>
  <c r="GG28" i="6"/>
  <c r="GG26" i="6"/>
  <c r="GG29" i="6" s="1"/>
  <c r="GF28" i="6"/>
  <c r="GF26" i="6"/>
  <c r="GF29" i="6" s="1"/>
  <c r="GE28" i="6"/>
  <c r="GE26" i="6"/>
  <c r="GE29" i="6" s="1"/>
  <c r="GD28" i="6"/>
  <c r="GD26" i="6"/>
  <c r="GD29" i="6" s="1"/>
  <c r="GC28" i="6"/>
  <c r="GC26" i="6"/>
  <c r="GC29" i="6" s="1"/>
  <c r="GM13" i="6"/>
  <c r="GM16" i="6" s="1"/>
  <c r="GM19" i="6" s="1"/>
  <c r="GL13" i="6"/>
  <c r="GL16" i="6" s="1"/>
  <c r="GL19" i="6" s="1"/>
  <c r="GK13" i="6"/>
  <c r="GK16" i="6" s="1"/>
  <c r="GK19" i="6" s="1"/>
  <c r="GJ13" i="6"/>
  <c r="GJ16" i="6" s="1"/>
  <c r="GJ19" i="6" s="1"/>
  <c r="GI13" i="6"/>
  <c r="GI16" i="6" s="1"/>
  <c r="GI19" i="6" s="1"/>
  <c r="GH13" i="6"/>
  <c r="GH16" i="6" s="1"/>
  <c r="GH19" i="6" s="1"/>
  <c r="GG13" i="6"/>
  <c r="GG16" i="6" s="1"/>
  <c r="GG19" i="6" s="1"/>
  <c r="GF13" i="6"/>
  <c r="GF16" i="6" s="1"/>
  <c r="GF19" i="6" s="1"/>
  <c r="GE13" i="6"/>
  <c r="GE16" i="6" s="1"/>
  <c r="GE19" i="6" s="1"/>
  <c r="GD13" i="6"/>
  <c r="GD16" i="6" s="1"/>
  <c r="GD19" i="6" s="1"/>
  <c r="GC13" i="6"/>
  <c r="GC16" i="6" s="1"/>
  <c r="GC19" i="6" s="1"/>
  <c r="GM28" i="6"/>
  <c r="GM26" i="6"/>
  <c r="GM44" i="6"/>
  <c r="GM49" i="6" s="1"/>
  <c r="GM98" i="6"/>
  <c r="GM103" i="6" s="1"/>
  <c r="GL28" i="6"/>
  <c r="GL26" i="6"/>
  <c r="GL44" i="6"/>
  <c r="GL49" i="6" s="1"/>
  <c r="GL98" i="6"/>
  <c r="GL103" i="6" s="1"/>
  <c r="GK44" i="6"/>
  <c r="GK49" i="6" s="1"/>
  <c r="GK98" i="6"/>
  <c r="GK103" i="6" s="1"/>
  <c r="GJ44" i="6"/>
  <c r="GJ49" i="6" s="1"/>
  <c r="GJ98" i="6"/>
  <c r="GJ103" i="6" s="1"/>
  <c r="GI44" i="6"/>
  <c r="GI49" i="6" s="1"/>
  <c r="GI98" i="6"/>
  <c r="GI103" i="6" s="1"/>
  <c r="GH44" i="6"/>
  <c r="GH49" i="6" s="1"/>
  <c r="GH98" i="6"/>
  <c r="GH103" i="6" s="1"/>
  <c r="GG44" i="6"/>
  <c r="GG49" i="6" s="1"/>
  <c r="GG98" i="6"/>
  <c r="GG103" i="6" s="1"/>
  <c r="GF44" i="6"/>
  <c r="GF49" i="6" s="1"/>
  <c r="GF98" i="6"/>
  <c r="GF103" i="6" s="1"/>
  <c r="GE44" i="6"/>
  <c r="GE49" i="6" s="1"/>
  <c r="GE98" i="6"/>
  <c r="GE103" i="6" s="1"/>
  <c r="GD44" i="6"/>
  <c r="GD49" i="6" s="1"/>
  <c r="GD98" i="6"/>
  <c r="GD103" i="6" s="1"/>
  <c r="GC44" i="6"/>
  <c r="GC49" i="6" s="1"/>
  <c r="GC98" i="6"/>
  <c r="GC103" i="6" s="1"/>
  <c r="GM30" i="5"/>
  <c r="GM32" i="5" s="1"/>
  <c r="GM35" i="5" s="1"/>
  <c r="GK30" i="5"/>
  <c r="GK32" i="5" s="1"/>
  <c r="GK35" i="5" s="1"/>
  <c r="GJ30" i="5"/>
  <c r="GJ32" i="5" s="1"/>
  <c r="GJ35" i="5" s="1"/>
  <c r="GI30" i="5"/>
  <c r="GI32" i="5" s="1"/>
  <c r="GI35" i="5" s="1"/>
  <c r="GG30" i="5"/>
  <c r="GG32" i="5" s="1"/>
  <c r="GG35" i="5" s="1"/>
  <c r="GF30" i="5"/>
  <c r="GF32" i="5" s="1"/>
  <c r="GF35" i="5" s="1"/>
  <c r="GE30" i="5"/>
  <c r="GE32" i="5" s="1"/>
  <c r="GE35" i="5" s="1"/>
  <c r="GC30" i="5"/>
  <c r="GC32" i="5" s="1"/>
  <c r="GC35" i="5" s="1"/>
  <c r="GM11" i="5"/>
  <c r="GM13" i="5" s="1"/>
  <c r="GM16" i="5" s="1"/>
  <c r="GL11" i="5"/>
  <c r="GL13" i="5" s="1"/>
  <c r="GL16" i="5" s="1"/>
  <c r="GK11" i="5"/>
  <c r="GK13" i="5" s="1"/>
  <c r="GK16" i="5" s="1"/>
  <c r="GJ11" i="5"/>
  <c r="GJ13" i="5" s="1"/>
  <c r="GJ16" i="5" s="1"/>
  <c r="GI11" i="5"/>
  <c r="GI13" i="5" s="1"/>
  <c r="GI16" i="5" s="1"/>
  <c r="GH11" i="5"/>
  <c r="GH13" i="5" s="1"/>
  <c r="GH16" i="5" s="1"/>
  <c r="GG11" i="5"/>
  <c r="GG13" i="5" s="1"/>
  <c r="GG16" i="5" s="1"/>
  <c r="GF11" i="5"/>
  <c r="GF13" i="5" s="1"/>
  <c r="GF16" i="5" s="1"/>
  <c r="GE11" i="5"/>
  <c r="GE13" i="5" s="1"/>
  <c r="GE16" i="5" s="1"/>
  <c r="GD11" i="5"/>
  <c r="GD13" i="5" s="1"/>
  <c r="GD16" i="5" s="1"/>
  <c r="GC11" i="5"/>
  <c r="GC13" i="5" s="1"/>
  <c r="GC16" i="5" s="1"/>
  <c r="GM13" i="4"/>
  <c r="GM17" i="4" s="1"/>
  <c r="GM20" i="4" s="1"/>
  <c r="GL13" i="4"/>
  <c r="GL17" i="4" s="1"/>
  <c r="GL20" i="4" s="1"/>
  <c r="GK13" i="4"/>
  <c r="GK17" i="4" s="1"/>
  <c r="GK20" i="4" s="1"/>
  <c r="GJ13" i="4"/>
  <c r="GJ17" i="4" s="1"/>
  <c r="GJ20" i="4" s="1"/>
  <c r="GI13" i="4"/>
  <c r="GI17" i="4" s="1"/>
  <c r="GI20" i="4" s="1"/>
  <c r="GH13" i="4"/>
  <c r="GH17" i="4" s="1"/>
  <c r="GH20" i="4" s="1"/>
  <c r="GG13" i="4"/>
  <c r="GG17" i="4" s="1"/>
  <c r="GG20" i="4" s="1"/>
  <c r="GF13" i="4"/>
  <c r="GF17" i="4" s="1"/>
  <c r="GF20" i="4" s="1"/>
  <c r="GE13" i="4"/>
  <c r="GE17" i="4" s="1"/>
  <c r="GE20" i="4" s="1"/>
  <c r="GD13" i="4"/>
  <c r="GD17" i="4" s="1"/>
  <c r="GD20" i="4" s="1"/>
  <c r="GC13" i="4"/>
  <c r="GC17" i="4" s="1"/>
  <c r="GC20" i="4" s="1"/>
  <c r="GM79" i="2"/>
  <c r="GM81" i="2" s="1"/>
  <c r="GM84" i="2" s="1"/>
  <c r="GL79" i="2"/>
  <c r="GL81" i="2" s="1"/>
  <c r="GL84" i="2" s="1"/>
  <c r="GK79" i="2"/>
  <c r="GK81" i="2" s="1"/>
  <c r="GK84" i="2" s="1"/>
  <c r="GJ79" i="2"/>
  <c r="GJ81" i="2" s="1"/>
  <c r="GJ84" i="2" s="1"/>
  <c r="GI79" i="2"/>
  <c r="GI81" i="2" s="1"/>
  <c r="GI84" i="2" s="1"/>
  <c r="GH79" i="2"/>
  <c r="GH81" i="2" s="1"/>
  <c r="GH84" i="2" s="1"/>
  <c r="GG79" i="2"/>
  <c r="GG81" i="2" s="1"/>
  <c r="GG84" i="2" s="1"/>
  <c r="GF79" i="2"/>
  <c r="GF81" i="2" s="1"/>
  <c r="GF84" i="2" s="1"/>
  <c r="GE79" i="2"/>
  <c r="GE81" i="2" s="1"/>
  <c r="GE84" i="2" s="1"/>
  <c r="GD79" i="2"/>
  <c r="GD81" i="2" s="1"/>
  <c r="GD84" i="2" s="1"/>
  <c r="GC79" i="2"/>
  <c r="GC81" i="2" s="1"/>
  <c r="GC84" i="2" s="1"/>
  <c r="GM62" i="2"/>
  <c r="GM64" i="2" s="1"/>
  <c r="GM67" i="2" s="1"/>
  <c r="GL62" i="2"/>
  <c r="GL64" i="2" s="1"/>
  <c r="GL67" i="2" s="1"/>
  <c r="GK62" i="2"/>
  <c r="GK64" i="2" s="1"/>
  <c r="GK67" i="2" s="1"/>
  <c r="GJ62" i="2"/>
  <c r="GJ64" i="2" s="1"/>
  <c r="GJ67" i="2" s="1"/>
  <c r="GI62" i="2"/>
  <c r="GI64" i="2" s="1"/>
  <c r="GI67" i="2" s="1"/>
  <c r="GH62" i="2"/>
  <c r="GH64" i="2" s="1"/>
  <c r="GH67" i="2" s="1"/>
  <c r="GG62" i="2"/>
  <c r="GG64" i="2" s="1"/>
  <c r="GG67" i="2" s="1"/>
  <c r="GF62" i="2"/>
  <c r="GF64" i="2" s="1"/>
  <c r="GF67" i="2" s="1"/>
  <c r="GE62" i="2"/>
  <c r="GE64" i="2" s="1"/>
  <c r="GE67" i="2" s="1"/>
  <c r="GD62" i="2"/>
  <c r="GD64" i="2" s="1"/>
  <c r="GD67" i="2" s="1"/>
  <c r="GC62" i="2"/>
  <c r="GC64" i="2" s="1"/>
  <c r="GC67" i="2" s="1"/>
  <c r="GM42" i="2"/>
  <c r="GM44" i="2" s="1"/>
  <c r="GM47" i="2" s="1"/>
  <c r="GL42" i="2"/>
  <c r="GL44" i="2" s="1"/>
  <c r="GL47" i="2" s="1"/>
  <c r="GJ42" i="2"/>
  <c r="GJ44" i="2" s="1"/>
  <c r="GJ47" i="2" s="1"/>
  <c r="GI42" i="2"/>
  <c r="GI44" i="2" s="1"/>
  <c r="GI47" i="2" s="1"/>
  <c r="GH42" i="2"/>
  <c r="GH44" i="2" s="1"/>
  <c r="GH47" i="2" s="1"/>
  <c r="GF42" i="2"/>
  <c r="GF44" i="2" s="1"/>
  <c r="GF47" i="2" s="1"/>
  <c r="GE42" i="2"/>
  <c r="GE44" i="2" s="1"/>
  <c r="GE47" i="2" s="1"/>
  <c r="GD42" i="2"/>
  <c r="GD44" i="2" s="1"/>
  <c r="GD47" i="2" s="1"/>
  <c r="GM29" i="1"/>
  <c r="GL29" i="1"/>
  <c r="GL30" i="1" s="1"/>
  <c r="GL33" i="1" s="1"/>
  <c r="GL36" i="1" s="1"/>
  <c r="GK29" i="1"/>
  <c r="GJ29" i="1"/>
  <c r="GJ30" i="1" s="1"/>
  <c r="GJ33" i="1" s="1"/>
  <c r="GJ36" i="1" s="1"/>
  <c r="GI29" i="1"/>
  <c r="GH29" i="1"/>
  <c r="GH30" i="1" s="1"/>
  <c r="GH33" i="1" s="1"/>
  <c r="GH36" i="1" s="1"/>
  <c r="GG29" i="1"/>
  <c r="GF29" i="1"/>
  <c r="GF30" i="1" s="1"/>
  <c r="GF33" i="1" s="1"/>
  <c r="GF36" i="1" s="1"/>
  <c r="GE29" i="1"/>
  <c r="GD29" i="1"/>
  <c r="GD30" i="1" s="1"/>
  <c r="GD33" i="1" s="1"/>
  <c r="GD36" i="1" s="1"/>
  <c r="GC29" i="1"/>
  <c r="GM102" i="1"/>
  <c r="GM104" i="1" s="1"/>
  <c r="GM107" i="1" s="1"/>
  <c r="GL102" i="1"/>
  <c r="GL104" i="1" s="1"/>
  <c r="GL107" i="1" s="1"/>
  <c r="GK102" i="1"/>
  <c r="GK104" i="1" s="1"/>
  <c r="GK107" i="1" s="1"/>
  <c r="GJ102" i="1"/>
  <c r="GJ104" i="1" s="1"/>
  <c r="GJ107" i="1" s="1"/>
  <c r="GI102" i="1"/>
  <c r="GI104" i="1" s="1"/>
  <c r="GI107" i="1" s="1"/>
  <c r="GH102" i="1"/>
  <c r="GH104" i="1" s="1"/>
  <c r="GH107" i="1" s="1"/>
  <c r="GG102" i="1"/>
  <c r="GG104" i="1" s="1"/>
  <c r="GG107" i="1" s="1"/>
  <c r="GF102" i="1"/>
  <c r="GF104" i="1" s="1"/>
  <c r="GF107" i="1" s="1"/>
  <c r="GE102" i="1"/>
  <c r="GE104" i="1" s="1"/>
  <c r="GE107" i="1" s="1"/>
  <c r="GD102" i="1"/>
  <c r="GD104" i="1" s="1"/>
  <c r="GD107" i="1" s="1"/>
  <c r="GC102" i="1"/>
  <c r="GC104" i="1" s="1"/>
  <c r="GC107" i="1" s="1"/>
  <c r="GM86" i="1"/>
  <c r="GM88" i="1" s="1"/>
  <c r="GM91" i="1" s="1"/>
  <c r="GL86" i="1"/>
  <c r="GL88" i="1" s="1"/>
  <c r="GL91" i="1" s="1"/>
  <c r="GK86" i="1"/>
  <c r="GK88" i="1" s="1"/>
  <c r="GK91" i="1" s="1"/>
  <c r="GJ86" i="1"/>
  <c r="GJ88" i="1" s="1"/>
  <c r="GJ91" i="1" s="1"/>
  <c r="GI86" i="1"/>
  <c r="GI88" i="1" s="1"/>
  <c r="GI91" i="1" s="1"/>
  <c r="GH86" i="1"/>
  <c r="GH88" i="1" s="1"/>
  <c r="GH91" i="1" s="1"/>
  <c r="GG86" i="1"/>
  <c r="GG88" i="1" s="1"/>
  <c r="GG91" i="1" s="1"/>
  <c r="GF86" i="1"/>
  <c r="GF88" i="1" s="1"/>
  <c r="GF91" i="1" s="1"/>
  <c r="GE86" i="1"/>
  <c r="GE88" i="1" s="1"/>
  <c r="GE91" i="1" s="1"/>
  <c r="GD86" i="1"/>
  <c r="GD88" i="1" s="1"/>
  <c r="GD91" i="1" s="1"/>
  <c r="GC86" i="1"/>
  <c r="GC88" i="1" s="1"/>
  <c r="GC91" i="1" s="1"/>
  <c r="GM68" i="1"/>
  <c r="GM70" i="1" s="1"/>
  <c r="GM73" i="1" s="1"/>
  <c r="GL68" i="1"/>
  <c r="GL70" i="1" s="1"/>
  <c r="GL73" i="1" s="1"/>
  <c r="GK68" i="1"/>
  <c r="GK70" i="1" s="1"/>
  <c r="GK73" i="1" s="1"/>
  <c r="GJ68" i="1"/>
  <c r="GJ70" i="1" s="1"/>
  <c r="GJ73" i="1" s="1"/>
  <c r="GI68" i="1"/>
  <c r="GI70" i="1" s="1"/>
  <c r="GI73" i="1" s="1"/>
  <c r="GH68" i="1"/>
  <c r="GH70" i="1" s="1"/>
  <c r="GH73" i="1" s="1"/>
  <c r="GG68" i="1"/>
  <c r="GG70" i="1" s="1"/>
  <c r="GG73" i="1" s="1"/>
  <c r="GF68" i="1"/>
  <c r="GF70" i="1" s="1"/>
  <c r="GF73" i="1" s="1"/>
  <c r="GE68" i="1"/>
  <c r="GE70" i="1" s="1"/>
  <c r="GE73" i="1" s="1"/>
  <c r="GD68" i="1"/>
  <c r="GD70" i="1" s="1"/>
  <c r="GD73" i="1" s="1"/>
  <c r="GC68" i="1"/>
  <c r="GC70" i="1" s="1"/>
  <c r="GC73" i="1" s="1"/>
  <c r="GM49" i="1"/>
  <c r="GM53" i="1" s="1"/>
  <c r="GM56" i="1" s="1"/>
  <c r="GL49" i="1"/>
  <c r="GL53" i="1" s="1"/>
  <c r="GL56" i="1" s="1"/>
  <c r="GK49" i="1"/>
  <c r="GK53" i="1" s="1"/>
  <c r="GK56" i="1" s="1"/>
  <c r="GJ49" i="1"/>
  <c r="GJ53" i="1" s="1"/>
  <c r="GJ56" i="1" s="1"/>
  <c r="GI49" i="1"/>
  <c r="GI53" i="1" s="1"/>
  <c r="GI56" i="1" s="1"/>
  <c r="GH49" i="1"/>
  <c r="GH53" i="1" s="1"/>
  <c r="GH56" i="1" s="1"/>
  <c r="GG49" i="1"/>
  <c r="GG53" i="1" s="1"/>
  <c r="GG56" i="1" s="1"/>
  <c r="GF49" i="1"/>
  <c r="GF53" i="1" s="1"/>
  <c r="GF56" i="1" s="1"/>
  <c r="GE49" i="1"/>
  <c r="GE53" i="1" s="1"/>
  <c r="GE56" i="1" s="1"/>
  <c r="GD49" i="1"/>
  <c r="GD53" i="1" s="1"/>
  <c r="GD56" i="1" s="1"/>
  <c r="GC49" i="1"/>
  <c r="GC53" i="1" s="1"/>
  <c r="GC56" i="1" s="1"/>
  <c r="GM30" i="1"/>
  <c r="GM33" i="1" s="1"/>
  <c r="GM36" i="1" s="1"/>
  <c r="GK30" i="1"/>
  <c r="GK33" i="1" s="1"/>
  <c r="GK36" i="1" s="1"/>
  <c r="GI30" i="1"/>
  <c r="GI33" i="1" s="1"/>
  <c r="GI36" i="1" s="1"/>
  <c r="GG30" i="1"/>
  <c r="GG33" i="1" s="1"/>
  <c r="GG36" i="1" s="1"/>
  <c r="GE30" i="1"/>
  <c r="GE33" i="1" s="1"/>
  <c r="GE36" i="1" s="1"/>
  <c r="GC30" i="1"/>
  <c r="GC33" i="1" s="1"/>
  <c r="GC36" i="1" s="1"/>
  <c r="FO22" i="7"/>
  <c r="FY18" i="7"/>
  <c r="FX18" i="7"/>
  <c r="FR18" i="7"/>
  <c r="FQ18" i="7"/>
  <c r="FP18" i="7"/>
  <c r="FY42" i="7"/>
  <c r="FX42" i="7"/>
  <c r="FW42" i="7"/>
  <c r="FV42" i="7"/>
  <c r="FU42" i="7"/>
  <c r="FT42" i="7"/>
  <c r="FS42" i="7"/>
  <c r="FR42" i="7"/>
  <c r="FQ42" i="7"/>
  <c r="FP42" i="7"/>
  <c r="FO42" i="7"/>
  <c r="FY41" i="7"/>
  <c r="FX41" i="7"/>
  <c r="FW41" i="7"/>
  <c r="FV41" i="7"/>
  <c r="FU41" i="7"/>
  <c r="FT41" i="7"/>
  <c r="FS41" i="7"/>
  <c r="FR41" i="7"/>
  <c r="FQ41" i="7"/>
  <c r="FP41" i="7"/>
  <c r="FO41" i="7"/>
  <c r="FY39" i="7"/>
  <c r="FX39" i="7"/>
  <c r="FW39" i="7"/>
  <c r="FV39" i="7"/>
  <c r="FU39" i="7"/>
  <c r="FT39" i="7"/>
  <c r="FS39" i="7"/>
  <c r="FR39" i="7"/>
  <c r="FR43" i="7" s="1"/>
  <c r="FQ39" i="7"/>
  <c r="FP39" i="7"/>
  <c r="FO39" i="7"/>
  <c r="FY38" i="7"/>
  <c r="FX38" i="7"/>
  <c r="FW38" i="7"/>
  <c r="FV38" i="7"/>
  <c r="FU38" i="7"/>
  <c r="FT38" i="7"/>
  <c r="FS38" i="7"/>
  <c r="FR38" i="7"/>
  <c r="FQ38" i="7"/>
  <c r="FP38" i="7"/>
  <c r="FO37" i="7"/>
  <c r="FY21" i="7"/>
  <c r="FX21" i="7"/>
  <c r="FW21" i="7"/>
  <c r="FV21" i="7"/>
  <c r="FU21" i="7"/>
  <c r="FT21" i="7"/>
  <c r="FS21" i="7"/>
  <c r="FR21" i="7"/>
  <c r="FQ21" i="7"/>
  <c r="FP21" i="7"/>
  <c r="FO21" i="7"/>
  <c r="FY20" i="7"/>
  <c r="FX20" i="7"/>
  <c r="FW20" i="7"/>
  <c r="FV20" i="7"/>
  <c r="FU20" i="7"/>
  <c r="FT20" i="7"/>
  <c r="FS20" i="7"/>
  <c r="FR20" i="7"/>
  <c r="FQ20" i="7"/>
  <c r="FP20" i="7"/>
  <c r="FO20" i="7"/>
  <c r="FW18" i="7"/>
  <c r="FV18" i="7"/>
  <c r="FV23" i="7" s="1"/>
  <c r="FU18" i="7"/>
  <c r="FT18" i="7"/>
  <c r="FT23" i="7" s="1"/>
  <c r="FS18" i="7"/>
  <c r="FO17" i="7"/>
  <c r="FO18" i="7" s="1"/>
  <c r="FX100" i="6"/>
  <c r="FY99" i="6"/>
  <c r="FX99" i="6"/>
  <c r="FW99" i="6"/>
  <c r="FV99" i="6"/>
  <c r="FU99" i="6"/>
  <c r="FT99" i="6"/>
  <c r="FS99" i="6"/>
  <c r="FR99" i="6"/>
  <c r="FQ99" i="6"/>
  <c r="FP99" i="6"/>
  <c r="FO99" i="6"/>
  <c r="FT97" i="6"/>
  <c r="FT48" i="6"/>
  <c r="FP48" i="6"/>
  <c r="FP47" i="6"/>
  <c r="FT43" i="6"/>
  <c r="FY27" i="6"/>
  <c r="FX27" i="6"/>
  <c r="FW27" i="6"/>
  <c r="FV27" i="6"/>
  <c r="FU27" i="6"/>
  <c r="FT27" i="6"/>
  <c r="FS27" i="6"/>
  <c r="FR27" i="6"/>
  <c r="FQ27" i="6"/>
  <c r="FP27" i="6"/>
  <c r="FO27" i="6"/>
  <c r="FT25" i="6"/>
  <c r="FT28" i="6" s="1"/>
  <c r="FX11" i="6"/>
  <c r="FX10" i="6"/>
  <c r="FV10" i="6"/>
  <c r="FP10" i="6"/>
  <c r="FT7" i="6"/>
  <c r="FR7" i="6"/>
  <c r="FY6" i="6"/>
  <c r="FY7" i="6" s="1"/>
  <c r="FX6" i="6"/>
  <c r="FX7" i="6" s="1"/>
  <c r="FW6" i="6"/>
  <c r="FW101" i="6" s="1"/>
  <c r="FV6" i="6"/>
  <c r="FV47" i="6" s="1"/>
  <c r="FU6" i="6"/>
  <c r="FU102" i="6" s="1"/>
  <c r="FT6" i="6"/>
  <c r="FT102" i="6" s="1"/>
  <c r="FS6" i="6"/>
  <c r="FS97" i="6" s="1"/>
  <c r="FR6" i="6"/>
  <c r="FR100" i="6" s="1"/>
  <c r="FQ6" i="6"/>
  <c r="FQ7" i="6" s="1"/>
  <c r="FP6" i="6"/>
  <c r="FP7" i="6" s="1"/>
  <c r="FO6" i="6"/>
  <c r="FO101" i="6" s="1"/>
  <c r="FS11" i="6" l="1"/>
  <c r="FW47" i="6"/>
  <c r="FS100" i="6"/>
  <c r="FQ101" i="6"/>
  <c r="FY101" i="6"/>
  <c r="FO47" i="6"/>
  <c r="FO100" i="6"/>
  <c r="FP23" i="7"/>
  <c r="FR23" i="7"/>
  <c r="FY23" i="7"/>
  <c r="FX12" i="6"/>
  <c r="FX13" i="6" s="1"/>
  <c r="FX16" i="6" s="1"/>
  <c r="FX19" i="6" s="1"/>
  <c r="FO7" i="6"/>
  <c r="FS7" i="6"/>
  <c r="FW7" i="6"/>
  <c r="FO10" i="6"/>
  <c r="FS10" i="6"/>
  <c r="FW10" i="6"/>
  <c r="FP11" i="6"/>
  <c r="FP12" i="6" s="1"/>
  <c r="FP13" i="6" s="1"/>
  <c r="FT11" i="6"/>
  <c r="FQ25" i="6"/>
  <c r="FY25" i="6"/>
  <c r="FQ43" i="6"/>
  <c r="FQ44" i="6" s="1"/>
  <c r="FY43" i="6"/>
  <c r="FY44" i="6" s="1"/>
  <c r="FS47" i="6"/>
  <c r="FX47" i="6"/>
  <c r="FS48" i="6"/>
  <c r="FX48" i="6"/>
  <c r="FY97" i="6"/>
  <c r="FY98" i="6" s="1"/>
  <c r="FP100" i="6"/>
  <c r="FT100" i="6"/>
  <c r="FP101" i="6"/>
  <c r="FX101" i="6"/>
  <c r="FO43" i="6"/>
  <c r="FO97" i="6"/>
  <c r="FQ97" i="6"/>
  <c r="FQ98" i="6" s="1"/>
  <c r="FS23" i="7"/>
  <c r="FU23" i="7"/>
  <c r="FU24" i="7" s="1"/>
  <c r="FU26" i="7" s="1"/>
  <c r="FU29" i="7" s="1"/>
  <c r="FW23" i="7"/>
  <c r="FT43" i="7"/>
  <c r="FT44" i="7" s="1"/>
  <c r="FT46" i="7" s="1"/>
  <c r="FT49" i="7" s="1"/>
  <c r="FV43" i="7"/>
  <c r="FQ23" i="7"/>
  <c r="FX23" i="7"/>
  <c r="GL29" i="6"/>
  <c r="GM29" i="6"/>
  <c r="GC104" i="6"/>
  <c r="GC106" i="6" s="1"/>
  <c r="GC109" i="6" s="1"/>
  <c r="GC50" i="6"/>
  <c r="GC53" i="6" s="1"/>
  <c r="GC56" i="6" s="1"/>
  <c r="GD104" i="6"/>
  <c r="GD106" i="6" s="1"/>
  <c r="GD109" i="6" s="1"/>
  <c r="GD50" i="6"/>
  <c r="GD53" i="6" s="1"/>
  <c r="GD56" i="6" s="1"/>
  <c r="GE104" i="6"/>
  <c r="GE106" i="6" s="1"/>
  <c r="GE109" i="6" s="1"/>
  <c r="GE50" i="6"/>
  <c r="GE53" i="6" s="1"/>
  <c r="GE56" i="6" s="1"/>
  <c r="GF104" i="6"/>
  <c r="GF106" i="6" s="1"/>
  <c r="GF109" i="6" s="1"/>
  <c r="GF50" i="6"/>
  <c r="GF53" i="6" s="1"/>
  <c r="GF56" i="6" s="1"/>
  <c r="GG104" i="6"/>
  <c r="GG106" i="6" s="1"/>
  <c r="GG109" i="6" s="1"/>
  <c r="GG50" i="6"/>
  <c r="GG53" i="6" s="1"/>
  <c r="GG56" i="6" s="1"/>
  <c r="GH104" i="6"/>
  <c r="GH106" i="6" s="1"/>
  <c r="GH109" i="6" s="1"/>
  <c r="GH50" i="6"/>
  <c r="GH53" i="6" s="1"/>
  <c r="GH56" i="6" s="1"/>
  <c r="GI104" i="6"/>
  <c r="GI106" i="6" s="1"/>
  <c r="GI109" i="6" s="1"/>
  <c r="GI50" i="6"/>
  <c r="GI53" i="6" s="1"/>
  <c r="GI56" i="6" s="1"/>
  <c r="GJ104" i="6"/>
  <c r="GJ106" i="6" s="1"/>
  <c r="GJ109" i="6" s="1"/>
  <c r="GJ50" i="6"/>
  <c r="GJ53" i="6" s="1"/>
  <c r="GJ56" i="6" s="1"/>
  <c r="GK104" i="6"/>
  <c r="GK106" i="6" s="1"/>
  <c r="GK109" i="6" s="1"/>
  <c r="GK50" i="6"/>
  <c r="GK53" i="6" s="1"/>
  <c r="GK56" i="6" s="1"/>
  <c r="GL104" i="6"/>
  <c r="GL106" i="6" s="1"/>
  <c r="GL109" i="6" s="1"/>
  <c r="GL50" i="6"/>
  <c r="GL53" i="6" s="1"/>
  <c r="GL56" i="6" s="1"/>
  <c r="GL30" i="6"/>
  <c r="GL33" i="6" s="1"/>
  <c r="GL36" i="6" s="1"/>
  <c r="GM104" i="6"/>
  <c r="GM106" i="6" s="1"/>
  <c r="GM109" i="6" s="1"/>
  <c r="GM50" i="6"/>
  <c r="GM53" i="6" s="1"/>
  <c r="GM56" i="6" s="1"/>
  <c r="GM30" i="6"/>
  <c r="GM33" i="6" s="1"/>
  <c r="GM36" i="6" s="1"/>
  <c r="GC30" i="6"/>
  <c r="GC33" i="6" s="1"/>
  <c r="GC36" i="6" s="1"/>
  <c r="GD30" i="6"/>
  <c r="GD33" i="6" s="1"/>
  <c r="GD36" i="6" s="1"/>
  <c r="GE30" i="6"/>
  <c r="GE33" i="6" s="1"/>
  <c r="GE36" i="6" s="1"/>
  <c r="GF30" i="6"/>
  <c r="GF33" i="6" s="1"/>
  <c r="GF36" i="6" s="1"/>
  <c r="GG30" i="6"/>
  <c r="GG33" i="6" s="1"/>
  <c r="GG36" i="6" s="1"/>
  <c r="GH30" i="6"/>
  <c r="GH33" i="6" s="1"/>
  <c r="GH36" i="6" s="1"/>
  <c r="GI30" i="6"/>
  <c r="GI33" i="6" s="1"/>
  <c r="GI36" i="6" s="1"/>
  <c r="GJ30" i="6"/>
  <c r="GJ33" i="6" s="1"/>
  <c r="GJ36" i="6" s="1"/>
  <c r="GK30" i="6"/>
  <c r="GK33" i="6" s="1"/>
  <c r="GK36" i="6" s="1"/>
  <c r="FQ43" i="7"/>
  <c r="FQ44" i="7" s="1"/>
  <c r="FQ46" i="7" s="1"/>
  <c r="FQ49" i="7" s="1"/>
  <c r="FY43" i="7"/>
  <c r="FY44" i="7" s="1"/>
  <c r="FY46" i="7" s="1"/>
  <c r="FY49" i="7" s="1"/>
  <c r="FS43" i="7"/>
  <c r="FS44" i="7" s="1"/>
  <c r="FS46" i="7" s="1"/>
  <c r="FS49" i="7" s="1"/>
  <c r="FU43" i="7"/>
  <c r="FU44" i="7" s="1"/>
  <c r="FW43" i="7"/>
  <c r="FP43" i="7"/>
  <c r="FP44" i="7" s="1"/>
  <c r="FP46" i="7" s="1"/>
  <c r="FP49" i="7" s="1"/>
  <c r="FX43" i="7"/>
  <c r="FX44" i="7" s="1"/>
  <c r="FX46" i="7" s="1"/>
  <c r="FX49" i="7" s="1"/>
  <c r="FV24" i="7"/>
  <c r="FV26" i="7" s="1"/>
  <c r="FV29" i="7" s="1"/>
  <c r="FW24" i="7"/>
  <c r="FW26" i="7" s="1"/>
  <c r="FW29" i="7" s="1"/>
  <c r="FP24" i="7"/>
  <c r="FP26" i="7" s="1"/>
  <c r="FP29" i="7" s="1"/>
  <c r="FY24" i="7"/>
  <c r="FY26" i="7" s="1"/>
  <c r="FY29" i="7" s="1"/>
  <c r="FR24" i="7"/>
  <c r="FR26" i="7" s="1"/>
  <c r="FR29" i="7" s="1"/>
  <c r="FV44" i="7"/>
  <c r="FV46" i="7" s="1"/>
  <c r="FV49" i="7" s="1"/>
  <c r="FX24" i="7"/>
  <c r="FX26" i="7" s="1"/>
  <c r="FX29" i="7" s="1"/>
  <c r="FQ24" i="7"/>
  <c r="FQ26" i="7" s="1"/>
  <c r="FQ29" i="7" s="1"/>
  <c r="FO38" i="7"/>
  <c r="FO43" i="7" s="1"/>
  <c r="FS24" i="7"/>
  <c r="FS26" i="7" s="1"/>
  <c r="FS29" i="7" s="1"/>
  <c r="FO23" i="7"/>
  <c r="FT24" i="7"/>
  <c r="FT26" i="7" s="1"/>
  <c r="FT29" i="7" s="1"/>
  <c r="FR44" i="7"/>
  <c r="FR46" i="7" s="1"/>
  <c r="FR49" i="7" s="1"/>
  <c r="FP16" i="6"/>
  <c r="FP19" i="6" s="1"/>
  <c r="FS98" i="6"/>
  <c r="FU25" i="6"/>
  <c r="FV25" i="6"/>
  <c r="FV43" i="6"/>
  <c r="FU48" i="6"/>
  <c r="FV97" i="6"/>
  <c r="FU100" i="6"/>
  <c r="FR101" i="6"/>
  <c r="FW102" i="6"/>
  <c r="FU7" i="6"/>
  <c r="FU12" i="6" s="1"/>
  <c r="FQ10" i="6"/>
  <c r="FY10" i="6"/>
  <c r="FV11" i="6"/>
  <c r="FS12" i="6"/>
  <c r="FO25" i="6"/>
  <c r="FW25" i="6"/>
  <c r="FT26" i="6"/>
  <c r="FW43" i="6"/>
  <c r="FT44" i="6"/>
  <c r="FQ47" i="6"/>
  <c r="FY47" i="6"/>
  <c r="FV48" i="6"/>
  <c r="FW97" i="6"/>
  <c r="FT98" i="6"/>
  <c r="FV100" i="6"/>
  <c r="FS101" i="6"/>
  <c r="FS103" i="6" s="1"/>
  <c r="FP102" i="6"/>
  <c r="FX102" i="6"/>
  <c r="FU97" i="6"/>
  <c r="FV102" i="6"/>
  <c r="FU11" i="6"/>
  <c r="FO102" i="6"/>
  <c r="FV7" i="6"/>
  <c r="FR10" i="6"/>
  <c r="FO11" i="6"/>
  <c r="FW11" i="6"/>
  <c r="FP25" i="6"/>
  <c r="FX25" i="6"/>
  <c r="FT29" i="6"/>
  <c r="FP43" i="6"/>
  <c r="FX43" i="6"/>
  <c r="FR47" i="6"/>
  <c r="FO48" i="6"/>
  <c r="FW48" i="6"/>
  <c r="FP97" i="6"/>
  <c r="FX97" i="6"/>
  <c r="FW100" i="6"/>
  <c r="FT101" i="6"/>
  <c r="FQ102" i="6"/>
  <c r="FY102" i="6"/>
  <c r="FY103" i="6" s="1"/>
  <c r="FT10" i="6"/>
  <c r="FT12" i="6" s="1"/>
  <c r="FQ11" i="6"/>
  <c r="FY11" i="6"/>
  <c r="FV12" i="6"/>
  <c r="FR25" i="6"/>
  <c r="FR43" i="6"/>
  <c r="FT47" i="6"/>
  <c r="FT49" i="6" s="1"/>
  <c r="FQ48" i="6"/>
  <c r="FY48" i="6"/>
  <c r="FY49" i="6" s="1"/>
  <c r="FR97" i="6"/>
  <c r="FQ100" i="6"/>
  <c r="FQ103" i="6" s="1"/>
  <c r="FY100" i="6"/>
  <c r="FV101" i="6"/>
  <c r="FS102" i="6"/>
  <c r="FU43" i="6"/>
  <c r="FU101" i="6"/>
  <c r="FR102" i="6"/>
  <c r="FU10" i="6"/>
  <c r="FR11" i="6"/>
  <c r="FW12" i="6"/>
  <c r="FS25" i="6"/>
  <c r="FS43" i="6"/>
  <c r="FU47" i="6"/>
  <c r="FR48" i="6"/>
  <c r="FO27" i="5"/>
  <c r="FW26" i="5"/>
  <c r="FS26" i="5"/>
  <c r="FO26" i="5"/>
  <c r="FW25" i="5"/>
  <c r="FS25" i="5"/>
  <c r="FO25" i="5"/>
  <c r="FY24" i="5"/>
  <c r="FY25" i="5" s="1"/>
  <c r="FX24" i="5"/>
  <c r="FW24" i="5"/>
  <c r="FV24" i="5"/>
  <c r="FU24" i="5"/>
  <c r="FU25" i="5" s="1"/>
  <c r="FT24" i="5"/>
  <c r="FS24" i="5"/>
  <c r="FR24" i="5"/>
  <c r="FQ24" i="5"/>
  <c r="FQ25" i="5" s="1"/>
  <c r="FP24" i="5"/>
  <c r="FO24" i="5"/>
  <c r="FY8" i="5"/>
  <c r="FX8" i="5"/>
  <c r="FW8" i="5"/>
  <c r="FV8" i="5"/>
  <c r="FU8" i="5"/>
  <c r="FT8" i="5"/>
  <c r="FS8" i="5"/>
  <c r="FR8" i="5"/>
  <c r="FQ8" i="5"/>
  <c r="FP8" i="5"/>
  <c r="FO8" i="5"/>
  <c r="FW7" i="5"/>
  <c r="FS7" i="5"/>
  <c r="FO7" i="5"/>
  <c r="FY6" i="5"/>
  <c r="FX6" i="5"/>
  <c r="FX7" i="5" s="1"/>
  <c r="FW6" i="5"/>
  <c r="FV6" i="5"/>
  <c r="FV7" i="5" s="1"/>
  <c r="FU6" i="5"/>
  <c r="FT6" i="5"/>
  <c r="FT7" i="5" s="1"/>
  <c r="FS6" i="5"/>
  <c r="FR6" i="5"/>
  <c r="FR7" i="5" s="1"/>
  <c r="FQ6" i="5"/>
  <c r="FP6" i="5"/>
  <c r="FP7" i="5" s="1"/>
  <c r="FO6" i="5"/>
  <c r="FQ15" i="4"/>
  <c r="FP15" i="4"/>
  <c r="FO15" i="4"/>
  <c r="FX11" i="4"/>
  <c r="FT11" i="4"/>
  <c r="FP11" i="4"/>
  <c r="FW10" i="4"/>
  <c r="FS10" i="4"/>
  <c r="FO10" i="4"/>
  <c r="FY9" i="4"/>
  <c r="FX9" i="4"/>
  <c r="FW9" i="4"/>
  <c r="FV9" i="4"/>
  <c r="FU9" i="4"/>
  <c r="FT9" i="4"/>
  <c r="FS9" i="4"/>
  <c r="FR9" i="4"/>
  <c r="FQ9" i="4"/>
  <c r="FP9" i="4"/>
  <c r="FO9" i="4"/>
  <c r="FY8" i="4"/>
  <c r="FQ8" i="4"/>
  <c r="FY7" i="4"/>
  <c r="FX7" i="4"/>
  <c r="FW7" i="4"/>
  <c r="FW8" i="4" s="1"/>
  <c r="FV7" i="4"/>
  <c r="FU7" i="4"/>
  <c r="FU8" i="4" s="1"/>
  <c r="FT7" i="4"/>
  <c r="FS7" i="4"/>
  <c r="FS8" i="4" s="1"/>
  <c r="FR7" i="4"/>
  <c r="FQ7" i="4"/>
  <c r="FP7" i="4"/>
  <c r="FO7" i="4"/>
  <c r="FO8" i="4" s="1"/>
  <c r="FY77" i="2"/>
  <c r="FX77" i="2"/>
  <c r="FW77" i="2"/>
  <c r="FV77" i="2"/>
  <c r="FU77" i="2"/>
  <c r="FT77" i="2"/>
  <c r="FS77" i="2"/>
  <c r="FR77" i="2"/>
  <c r="FQ77" i="2"/>
  <c r="FP77" i="2"/>
  <c r="FO77" i="2"/>
  <c r="FY76" i="2"/>
  <c r="FX76" i="2"/>
  <c r="FW76" i="2"/>
  <c r="FV76" i="2"/>
  <c r="FU76" i="2"/>
  <c r="FT76" i="2"/>
  <c r="FS76" i="2"/>
  <c r="FR76" i="2"/>
  <c r="FQ76" i="2"/>
  <c r="FP76" i="2"/>
  <c r="FO76" i="2"/>
  <c r="FY75" i="2"/>
  <c r="FX75" i="2"/>
  <c r="FW75" i="2"/>
  <c r="FV75" i="2"/>
  <c r="FU75" i="2"/>
  <c r="FT75" i="2"/>
  <c r="FS75" i="2"/>
  <c r="FR75" i="2"/>
  <c r="FQ75" i="2"/>
  <c r="FP75" i="2"/>
  <c r="FO75" i="2"/>
  <c r="FY73" i="2"/>
  <c r="FY74" i="2" s="1"/>
  <c r="FY78" i="2" s="1"/>
  <c r="FX73" i="2"/>
  <c r="FW73" i="2"/>
  <c r="FW74" i="2" s="1"/>
  <c r="FV73" i="2"/>
  <c r="FU73" i="2"/>
  <c r="FU74" i="2" s="1"/>
  <c r="FU78" i="2" s="1"/>
  <c r="FT73" i="2"/>
  <c r="FS73" i="2"/>
  <c r="FS74" i="2" s="1"/>
  <c r="FR73" i="2"/>
  <c r="FQ73" i="2"/>
  <c r="FQ74" i="2" s="1"/>
  <c r="FQ78" i="2" s="1"/>
  <c r="FP73" i="2"/>
  <c r="FO73" i="2"/>
  <c r="FO74" i="2" s="1"/>
  <c r="FY59" i="2"/>
  <c r="FX59" i="2"/>
  <c r="FW59" i="2"/>
  <c r="FV59" i="2"/>
  <c r="FU59" i="2"/>
  <c r="FT59" i="2"/>
  <c r="FS59" i="2"/>
  <c r="FR59" i="2"/>
  <c r="FQ59" i="2"/>
  <c r="FP59" i="2"/>
  <c r="FO59" i="2"/>
  <c r="FY58" i="2"/>
  <c r="FX58" i="2"/>
  <c r="FW58" i="2"/>
  <c r="FV58" i="2"/>
  <c r="FU58" i="2"/>
  <c r="FT58" i="2"/>
  <c r="FS58" i="2"/>
  <c r="FR58" i="2"/>
  <c r="FQ58" i="2"/>
  <c r="FP58" i="2"/>
  <c r="FO58" i="2"/>
  <c r="FW57" i="2"/>
  <c r="FS57" i="2"/>
  <c r="FO57" i="2"/>
  <c r="FY56" i="2"/>
  <c r="FX56" i="2"/>
  <c r="FX57" i="2" s="1"/>
  <c r="FW56" i="2"/>
  <c r="FV56" i="2"/>
  <c r="FV57" i="2" s="1"/>
  <c r="FU56" i="2"/>
  <c r="FT56" i="2"/>
  <c r="FT57" i="2" s="1"/>
  <c r="FS56" i="2"/>
  <c r="FR56" i="2"/>
  <c r="FR57" i="2" s="1"/>
  <c r="FQ56" i="2"/>
  <c r="FP56" i="2"/>
  <c r="FP57" i="2" s="1"/>
  <c r="FO56" i="2"/>
  <c r="FY40" i="2"/>
  <c r="FX40" i="2"/>
  <c r="FW40" i="2"/>
  <c r="FV40" i="2"/>
  <c r="FU40" i="2"/>
  <c r="FT40" i="2"/>
  <c r="FS40" i="2"/>
  <c r="FR40" i="2"/>
  <c r="FQ40" i="2"/>
  <c r="FP40" i="2"/>
  <c r="FO40" i="2"/>
  <c r="FY37" i="2"/>
  <c r="FX37" i="2"/>
  <c r="FW37" i="2"/>
  <c r="FV37" i="2"/>
  <c r="FU37" i="2"/>
  <c r="FT37" i="2"/>
  <c r="FS37" i="2"/>
  <c r="FR37" i="2"/>
  <c r="FQ37" i="2"/>
  <c r="FP37" i="2"/>
  <c r="FO37" i="2"/>
  <c r="FV36" i="2"/>
  <c r="FR36" i="2"/>
  <c r="FY35" i="2"/>
  <c r="FX35" i="2"/>
  <c r="FX36" i="2" s="1"/>
  <c r="FW35" i="2"/>
  <c r="FV35" i="2"/>
  <c r="FU35" i="2"/>
  <c r="FT35" i="2"/>
  <c r="FT36" i="2" s="1"/>
  <c r="FS35" i="2"/>
  <c r="FR35" i="2"/>
  <c r="FQ35" i="2"/>
  <c r="FP35" i="2"/>
  <c r="FP36" i="2" s="1"/>
  <c r="FO35" i="2"/>
  <c r="FY21" i="2"/>
  <c r="FX21" i="2"/>
  <c r="FW21" i="2"/>
  <c r="FV21" i="2"/>
  <c r="FU21" i="2"/>
  <c r="FT21" i="2"/>
  <c r="FS21" i="2"/>
  <c r="FR21" i="2"/>
  <c r="FQ21" i="2"/>
  <c r="FP21" i="2"/>
  <c r="FO21" i="2"/>
  <c r="FY19" i="2"/>
  <c r="FX19" i="2"/>
  <c r="FW19" i="2"/>
  <c r="FV19" i="2"/>
  <c r="FU19" i="2"/>
  <c r="FT19" i="2"/>
  <c r="FS19" i="2"/>
  <c r="FR19" i="2"/>
  <c r="FQ19" i="2"/>
  <c r="FP19" i="2"/>
  <c r="FO19" i="2"/>
  <c r="FY17" i="2"/>
  <c r="FX17" i="2"/>
  <c r="FX18" i="2" s="1"/>
  <c r="FW17" i="2"/>
  <c r="FV17" i="2"/>
  <c r="FV18" i="2" s="1"/>
  <c r="FU17" i="2"/>
  <c r="FT17" i="2"/>
  <c r="FT18" i="2" s="1"/>
  <c r="FS17" i="2"/>
  <c r="FR17" i="2"/>
  <c r="FR18" i="2" s="1"/>
  <c r="FQ17" i="2"/>
  <c r="FP17" i="2"/>
  <c r="FP18" i="2" s="1"/>
  <c r="FO17" i="2"/>
  <c r="FQ51" i="1"/>
  <c r="FP51" i="1"/>
  <c r="FO51" i="1"/>
  <c r="FR32" i="1"/>
  <c r="FQ32" i="1"/>
  <c r="FP32" i="1"/>
  <c r="FO32" i="1"/>
  <c r="FS14" i="1"/>
  <c r="FR14" i="1"/>
  <c r="FQ14" i="1"/>
  <c r="FP14" i="1"/>
  <c r="FO14" i="1"/>
  <c r="FO9" i="1"/>
  <c r="FO9" i="6" s="1"/>
  <c r="FO12" i="6" s="1"/>
  <c r="FY100" i="1"/>
  <c r="FY9" i="5" s="1"/>
  <c r="FX100" i="1"/>
  <c r="FX9" i="5" s="1"/>
  <c r="FW100" i="1"/>
  <c r="FW9" i="5" s="1"/>
  <c r="FV100" i="1"/>
  <c r="FV9" i="5" s="1"/>
  <c r="FU100" i="1"/>
  <c r="FU9" i="5" s="1"/>
  <c r="FT100" i="1"/>
  <c r="FT9" i="5" s="1"/>
  <c r="FS100" i="1"/>
  <c r="FS9" i="5" s="1"/>
  <c r="FR100" i="1"/>
  <c r="FR9" i="5" s="1"/>
  <c r="FQ100" i="1"/>
  <c r="FQ9" i="5" s="1"/>
  <c r="FP100" i="1"/>
  <c r="FP9" i="5" s="1"/>
  <c r="FO100" i="1"/>
  <c r="FO9" i="5" s="1"/>
  <c r="FY99" i="1"/>
  <c r="FX99" i="1"/>
  <c r="FW99" i="1"/>
  <c r="FV99" i="1"/>
  <c r="FU99" i="1"/>
  <c r="FT99" i="1"/>
  <c r="FS99" i="1"/>
  <c r="FR99" i="1"/>
  <c r="FQ99" i="1"/>
  <c r="FP99" i="1"/>
  <c r="FO99" i="1"/>
  <c r="FY97" i="1"/>
  <c r="FY98" i="1" s="1"/>
  <c r="FX97" i="1"/>
  <c r="FX98" i="1" s="1"/>
  <c r="FW97" i="1"/>
  <c r="FV97" i="1"/>
  <c r="FV98" i="1" s="1"/>
  <c r="FU97" i="1"/>
  <c r="FU98" i="1" s="1"/>
  <c r="FT97" i="1"/>
  <c r="FT98" i="1" s="1"/>
  <c r="FS97" i="1"/>
  <c r="FR97" i="1"/>
  <c r="FR98" i="1" s="1"/>
  <c r="FQ97" i="1"/>
  <c r="FQ98" i="1" s="1"/>
  <c r="FP97" i="1"/>
  <c r="FP98" i="1" s="1"/>
  <c r="FO97" i="1"/>
  <c r="FO98" i="1" s="1"/>
  <c r="FY84" i="1"/>
  <c r="FX84" i="1"/>
  <c r="FW84" i="1"/>
  <c r="FV84" i="1"/>
  <c r="FU84" i="1"/>
  <c r="FT84" i="1"/>
  <c r="FS84" i="1"/>
  <c r="FR84" i="1"/>
  <c r="FQ84" i="1"/>
  <c r="FP84" i="1"/>
  <c r="FO84" i="1"/>
  <c r="FY83" i="1"/>
  <c r="FX83" i="1"/>
  <c r="FW83" i="1"/>
  <c r="FV83" i="1"/>
  <c r="FU83" i="1"/>
  <c r="FT83" i="1"/>
  <c r="FS83" i="1"/>
  <c r="FR83" i="1"/>
  <c r="FQ83" i="1"/>
  <c r="FP83" i="1"/>
  <c r="FO83" i="1"/>
  <c r="FY81" i="1"/>
  <c r="FY82" i="1" s="1"/>
  <c r="FX81" i="1"/>
  <c r="FW81" i="1"/>
  <c r="FW82" i="1" s="1"/>
  <c r="FV81" i="1"/>
  <c r="FV82" i="1" s="1"/>
  <c r="FU81" i="1"/>
  <c r="FU82" i="1" s="1"/>
  <c r="FT81" i="1"/>
  <c r="FS81" i="1"/>
  <c r="FS82" i="1" s="1"/>
  <c r="FR81" i="1"/>
  <c r="FR82" i="1" s="1"/>
  <c r="FQ81" i="1"/>
  <c r="FQ82" i="1" s="1"/>
  <c r="FP81" i="1"/>
  <c r="FO81" i="1"/>
  <c r="FO82" i="1" s="1"/>
  <c r="FY66" i="1"/>
  <c r="FX66" i="1"/>
  <c r="FW66" i="1"/>
  <c r="FV66" i="1"/>
  <c r="FU66" i="1"/>
  <c r="FT66" i="1"/>
  <c r="FS66" i="1"/>
  <c r="FR66" i="1"/>
  <c r="FQ66" i="1"/>
  <c r="FP66" i="1"/>
  <c r="FO66" i="1"/>
  <c r="FY65" i="1"/>
  <c r="FX65" i="1"/>
  <c r="FW65" i="1"/>
  <c r="FV65" i="1"/>
  <c r="FU65" i="1"/>
  <c r="FT65" i="1"/>
  <c r="FS65" i="1"/>
  <c r="FR65" i="1"/>
  <c r="FQ65" i="1"/>
  <c r="FP65" i="1"/>
  <c r="FO65" i="1"/>
  <c r="FY63" i="1"/>
  <c r="FY64" i="1" s="1"/>
  <c r="FX63" i="1"/>
  <c r="FW63" i="1"/>
  <c r="FW64" i="1" s="1"/>
  <c r="FV63" i="1"/>
  <c r="FU63" i="1"/>
  <c r="FU64" i="1" s="1"/>
  <c r="FT63" i="1"/>
  <c r="FS63" i="1"/>
  <c r="FS64" i="1" s="1"/>
  <c r="FR63" i="1"/>
  <c r="FQ63" i="1"/>
  <c r="FQ64" i="1" s="1"/>
  <c r="FP63" i="1"/>
  <c r="FO63" i="1"/>
  <c r="FO64" i="1" s="1"/>
  <c r="FY46" i="1"/>
  <c r="FX46" i="1"/>
  <c r="FW46" i="1"/>
  <c r="FV46" i="1"/>
  <c r="FU46" i="1"/>
  <c r="FT46" i="1"/>
  <c r="FS46" i="1"/>
  <c r="FR46" i="1"/>
  <c r="FQ46" i="1"/>
  <c r="FP46" i="1"/>
  <c r="FO46" i="1"/>
  <c r="FY45" i="1"/>
  <c r="FX45" i="1"/>
  <c r="FW45" i="1"/>
  <c r="FV45" i="1"/>
  <c r="FU45" i="1"/>
  <c r="FT45" i="1"/>
  <c r="FS45" i="1"/>
  <c r="FR45" i="1"/>
  <c r="FQ45" i="1"/>
  <c r="FP45" i="1"/>
  <c r="FO45" i="1"/>
  <c r="FY43" i="1"/>
  <c r="FY44" i="1" s="1"/>
  <c r="FX43" i="1"/>
  <c r="FW43" i="1"/>
  <c r="FW44" i="1" s="1"/>
  <c r="FV43" i="1"/>
  <c r="FU43" i="1"/>
  <c r="FU44" i="1" s="1"/>
  <c r="FT43" i="1"/>
  <c r="FS43" i="1"/>
  <c r="FS44" i="1" s="1"/>
  <c r="FR43" i="1"/>
  <c r="FQ43" i="1"/>
  <c r="FQ44" i="1" s="1"/>
  <c r="FP43" i="1"/>
  <c r="FO43" i="1"/>
  <c r="FO44" i="1" s="1"/>
  <c r="FY27" i="1"/>
  <c r="FY26" i="5" s="1"/>
  <c r="FX27" i="1"/>
  <c r="FX26" i="5" s="1"/>
  <c r="FW27" i="1"/>
  <c r="FV27" i="1"/>
  <c r="FV26" i="5" s="1"/>
  <c r="FU27" i="1"/>
  <c r="FU26" i="5" s="1"/>
  <c r="FT27" i="1"/>
  <c r="FT26" i="5" s="1"/>
  <c r="FS27" i="1"/>
  <c r="FR27" i="1"/>
  <c r="FR26" i="5" s="1"/>
  <c r="FQ27" i="1"/>
  <c r="FQ26" i="5" s="1"/>
  <c r="FP27" i="1"/>
  <c r="FP26" i="5" s="1"/>
  <c r="FO27" i="1"/>
  <c r="FY25" i="1"/>
  <c r="FY11" i="4" s="1"/>
  <c r="FX25" i="1"/>
  <c r="FW25" i="1"/>
  <c r="FW11" i="4" s="1"/>
  <c r="FV25" i="1"/>
  <c r="FV11" i="4" s="1"/>
  <c r="FU25" i="1"/>
  <c r="FU11" i="4" s="1"/>
  <c r="FT25" i="1"/>
  <c r="FS25" i="1"/>
  <c r="FS11" i="4" s="1"/>
  <c r="FR25" i="1"/>
  <c r="FR11" i="4" s="1"/>
  <c r="FQ25" i="1"/>
  <c r="FQ11" i="4" s="1"/>
  <c r="FP25" i="1"/>
  <c r="FO25" i="1"/>
  <c r="FO11" i="4" s="1"/>
  <c r="FY10" i="1"/>
  <c r="FX10" i="1"/>
  <c r="FW10" i="1"/>
  <c r="FV10" i="1"/>
  <c r="FU10" i="1"/>
  <c r="FT10" i="1"/>
  <c r="FS10" i="1"/>
  <c r="FR10" i="1"/>
  <c r="FQ10" i="1"/>
  <c r="FP10" i="1"/>
  <c r="FO10" i="1"/>
  <c r="FY7" i="1"/>
  <c r="FX7" i="1"/>
  <c r="FW7" i="1"/>
  <c r="FV7" i="1"/>
  <c r="FV11" i="1" s="1"/>
  <c r="FU7" i="1"/>
  <c r="FT7" i="1"/>
  <c r="FS7" i="1"/>
  <c r="FR7" i="1"/>
  <c r="FR11" i="1" s="1"/>
  <c r="FQ7" i="1"/>
  <c r="FP7" i="1"/>
  <c r="FO7" i="1"/>
  <c r="FQ12" i="4" l="1"/>
  <c r="FQ13" i="4" s="1"/>
  <c r="FQ17" i="4" s="1"/>
  <c r="FQ20" i="4" s="1"/>
  <c r="FO78" i="2"/>
  <c r="FS78" i="2"/>
  <c r="FS81" i="2" s="1"/>
  <c r="FS84" i="2" s="1"/>
  <c r="FW78" i="2"/>
  <c r="FO12" i="4"/>
  <c r="FO13" i="4" s="1"/>
  <c r="FO17" i="4" s="1"/>
  <c r="FO20" i="4" s="1"/>
  <c r="FS12" i="4"/>
  <c r="FW12" i="4"/>
  <c r="FW13" i="4" s="1"/>
  <c r="FW17" i="4" s="1"/>
  <c r="FW20" i="4" s="1"/>
  <c r="FQ10" i="4"/>
  <c r="FU10" i="4"/>
  <c r="FU12" i="4" s="1"/>
  <c r="FY10" i="4"/>
  <c r="FY12" i="4" s="1"/>
  <c r="FR12" i="6"/>
  <c r="FR13" i="6" s="1"/>
  <c r="FR16" i="6" s="1"/>
  <c r="FR19" i="6" s="1"/>
  <c r="FT103" i="6"/>
  <c r="FY12" i="6"/>
  <c r="FY13" i="6" s="1"/>
  <c r="FY16" i="6" s="1"/>
  <c r="FY19" i="6" s="1"/>
  <c r="FY28" i="6"/>
  <c r="FY26" i="6"/>
  <c r="FY29" i="6" s="1"/>
  <c r="FY30" i="6" s="1"/>
  <c r="FY33" i="6" s="1"/>
  <c r="FY36" i="6" s="1"/>
  <c r="FQ11" i="1"/>
  <c r="FQ12" i="1" s="1"/>
  <c r="FS11" i="1"/>
  <c r="FS12" i="1" s="1"/>
  <c r="FS16" i="1" s="1"/>
  <c r="FS19" i="1" s="1"/>
  <c r="FU11" i="1"/>
  <c r="FU12" i="1" s="1"/>
  <c r="FW11" i="1"/>
  <c r="FY11" i="1"/>
  <c r="FY12" i="1" s="1"/>
  <c r="FP11" i="1"/>
  <c r="FP12" i="1" s="1"/>
  <c r="FP16" i="1" s="1"/>
  <c r="FP19" i="1" s="1"/>
  <c r="FT11" i="1"/>
  <c r="FX11" i="1"/>
  <c r="FX12" i="1" s="1"/>
  <c r="FX16" i="1" s="1"/>
  <c r="FX19" i="1" s="1"/>
  <c r="FU61" i="2"/>
  <c r="FU62" i="2" s="1"/>
  <c r="FQ57" i="2"/>
  <c r="FQ61" i="2" s="1"/>
  <c r="FU57" i="2"/>
  <c r="FY57" i="2"/>
  <c r="FY61" i="2" s="1"/>
  <c r="FP10" i="4"/>
  <c r="FR10" i="4"/>
  <c r="FT10" i="4"/>
  <c r="FV10" i="4"/>
  <c r="FX10" i="4"/>
  <c r="FQ10" i="5"/>
  <c r="FQ11" i="5" s="1"/>
  <c r="FY10" i="5"/>
  <c r="FY11" i="5" s="1"/>
  <c r="FQ7" i="5"/>
  <c r="FU7" i="5"/>
  <c r="FU10" i="5" s="1"/>
  <c r="FY7" i="5"/>
  <c r="FO29" i="5"/>
  <c r="FO30" i="5" s="1"/>
  <c r="FO32" i="5" s="1"/>
  <c r="FO35" i="5" s="1"/>
  <c r="FQ49" i="6"/>
  <c r="FQ12" i="6"/>
  <c r="FQ28" i="6"/>
  <c r="FQ26" i="6"/>
  <c r="FW44" i="7"/>
  <c r="FW46" i="7" s="1"/>
  <c r="FW49" i="7" s="1"/>
  <c r="FU46" i="7"/>
  <c r="FU49" i="7" s="1"/>
  <c r="FO44" i="7"/>
  <c r="FO46" i="7" s="1"/>
  <c r="FO49" i="7" s="1"/>
  <c r="FO24" i="7"/>
  <c r="FO26" i="7" s="1"/>
  <c r="FO29" i="7" s="1"/>
  <c r="FQ104" i="6"/>
  <c r="FQ106" i="6" s="1"/>
  <c r="FQ109" i="6" s="1"/>
  <c r="FY50" i="6"/>
  <c r="FY53" i="6" s="1"/>
  <c r="FY56" i="6" s="1"/>
  <c r="FT13" i="6"/>
  <c r="FT16" i="6" s="1"/>
  <c r="FT19" i="6" s="1"/>
  <c r="FQ50" i="6"/>
  <c r="FQ53" i="6" s="1"/>
  <c r="FQ56" i="6" s="1"/>
  <c r="FT104" i="6"/>
  <c r="FT106" i="6" s="1"/>
  <c r="FT109" i="6" s="1"/>
  <c r="FS104" i="6"/>
  <c r="FS106" i="6" s="1"/>
  <c r="FS109" i="6" s="1"/>
  <c r="FQ13" i="6"/>
  <c r="FQ16" i="6" s="1"/>
  <c r="FQ19" i="6" s="1"/>
  <c r="FP26" i="6"/>
  <c r="FP29" i="6" s="1"/>
  <c r="FP28" i="6"/>
  <c r="FT50" i="6"/>
  <c r="FT53" i="6" s="1"/>
  <c r="FT56" i="6" s="1"/>
  <c r="FU98" i="6"/>
  <c r="FU103" i="6"/>
  <c r="FO26" i="6"/>
  <c r="FO28" i="6"/>
  <c r="FS44" i="6"/>
  <c r="FS49" i="6" s="1"/>
  <c r="FU44" i="6"/>
  <c r="FU49" i="6" s="1"/>
  <c r="FS13" i="6"/>
  <c r="FS16" i="6"/>
  <c r="FS19" i="6" s="1"/>
  <c r="FV98" i="6"/>
  <c r="FV103" i="6" s="1"/>
  <c r="FU16" i="6"/>
  <c r="FU19" i="6" s="1"/>
  <c r="FU13" i="6"/>
  <c r="FS28" i="6"/>
  <c r="FS26" i="6"/>
  <c r="FS29" i="6"/>
  <c r="FR44" i="6"/>
  <c r="FR49" i="6" s="1"/>
  <c r="FP98" i="6"/>
  <c r="FP103" i="6" s="1"/>
  <c r="FO98" i="6"/>
  <c r="FO103" i="6" s="1"/>
  <c r="FW26" i="6"/>
  <c r="FW28" i="6"/>
  <c r="FW13" i="6"/>
  <c r="FW16" i="6" s="1"/>
  <c r="FW19" i="6" s="1"/>
  <c r="FY104" i="6"/>
  <c r="FY106" i="6" s="1"/>
  <c r="FY109" i="6" s="1"/>
  <c r="FO13" i="6"/>
  <c r="FO16" i="6" s="1"/>
  <c r="FO19" i="6" s="1"/>
  <c r="FV13" i="6"/>
  <c r="FV16" i="6" s="1"/>
  <c r="FV19" i="6" s="1"/>
  <c r="FP49" i="6"/>
  <c r="FP44" i="6"/>
  <c r="FW49" i="6"/>
  <c r="FW44" i="6"/>
  <c r="FV26" i="6"/>
  <c r="FV28" i="6"/>
  <c r="FR28" i="6"/>
  <c r="FR29" i="6"/>
  <c r="FR26" i="6"/>
  <c r="FT30" i="6"/>
  <c r="FT33" i="6" s="1"/>
  <c r="FT36" i="6" s="1"/>
  <c r="FO44" i="6"/>
  <c r="FO49" i="6" s="1"/>
  <c r="FX49" i="6"/>
  <c r="FX44" i="6"/>
  <c r="FV44" i="6"/>
  <c r="FV49" i="6" s="1"/>
  <c r="FR98" i="6"/>
  <c r="FR103" i="6" s="1"/>
  <c r="FX98" i="6"/>
  <c r="FX103" i="6" s="1"/>
  <c r="FX26" i="6"/>
  <c r="FX29" i="6" s="1"/>
  <c r="FX28" i="6"/>
  <c r="FW103" i="6"/>
  <c r="FW98" i="6"/>
  <c r="FU26" i="6"/>
  <c r="FU29" i="6" s="1"/>
  <c r="FU28" i="6"/>
  <c r="FP10" i="5"/>
  <c r="FT10" i="5"/>
  <c r="FX10" i="5"/>
  <c r="FX27" i="5"/>
  <c r="FV27" i="5"/>
  <c r="FT27" i="5"/>
  <c r="FR27" i="5"/>
  <c r="FP27" i="5"/>
  <c r="FY27" i="5"/>
  <c r="FY29" i="5" s="1"/>
  <c r="FW27" i="5"/>
  <c r="FW29" i="5" s="1"/>
  <c r="FU27" i="5"/>
  <c r="FU29" i="5" s="1"/>
  <c r="FS27" i="5"/>
  <c r="FS29" i="5" s="1"/>
  <c r="FO10" i="5"/>
  <c r="FQ13" i="5"/>
  <c r="FQ16" i="5" s="1"/>
  <c r="FS10" i="5"/>
  <c r="FW10" i="5"/>
  <c r="FY13" i="5"/>
  <c r="FY16" i="5" s="1"/>
  <c r="FR10" i="5"/>
  <c r="FV10" i="5"/>
  <c r="FP25" i="5"/>
  <c r="FP29" i="5"/>
  <c r="FR25" i="5"/>
  <c r="FR29" i="5"/>
  <c r="FT25" i="5"/>
  <c r="FT29" i="5"/>
  <c r="FV25" i="5"/>
  <c r="FV29" i="5"/>
  <c r="FX25" i="5"/>
  <c r="FX29" i="5"/>
  <c r="FQ27" i="5"/>
  <c r="FQ29" i="5" s="1"/>
  <c r="FS13" i="4"/>
  <c r="FS17" i="4" s="1"/>
  <c r="FS20" i="4" s="1"/>
  <c r="FP8" i="4"/>
  <c r="FP12" i="4" s="1"/>
  <c r="FR8" i="4"/>
  <c r="FT8" i="4"/>
  <c r="FT12" i="4" s="1"/>
  <c r="FV8" i="4"/>
  <c r="FX8" i="4"/>
  <c r="FX12" i="4" s="1"/>
  <c r="FQ79" i="2"/>
  <c r="FQ81" i="2" s="1"/>
  <c r="FQ84" i="2" s="1"/>
  <c r="FU79" i="2"/>
  <c r="FU81" i="2" s="1"/>
  <c r="FU84" i="2" s="1"/>
  <c r="FY79" i="2"/>
  <c r="FY81" i="2" s="1"/>
  <c r="FY84" i="2" s="1"/>
  <c r="FO79" i="2"/>
  <c r="FO81" i="2" s="1"/>
  <c r="FO84" i="2" s="1"/>
  <c r="FS79" i="2"/>
  <c r="FW79" i="2"/>
  <c r="FW81" i="2" s="1"/>
  <c r="FW84" i="2" s="1"/>
  <c r="FO36" i="2"/>
  <c r="FQ36" i="2"/>
  <c r="FS36" i="2"/>
  <c r="FU36" i="2"/>
  <c r="FW36" i="2"/>
  <c r="FY36" i="2"/>
  <c r="FP61" i="2"/>
  <c r="FT61" i="2"/>
  <c r="FX61" i="2"/>
  <c r="FO18" i="2"/>
  <c r="FQ18" i="2"/>
  <c r="FS18" i="2"/>
  <c r="FU18" i="2"/>
  <c r="FW18" i="2"/>
  <c r="FY18" i="2"/>
  <c r="FO61" i="2"/>
  <c r="FS61" i="2"/>
  <c r="FU64" i="2"/>
  <c r="FU67" i="2" s="1"/>
  <c r="FW61" i="2"/>
  <c r="FR61" i="2"/>
  <c r="FV61" i="2"/>
  <c r="FP74" i="2"/>
  <c r="FP78" i="2" s="1"/>
  <c r="FR74" i="2"/>
  <c r="FR78" i="2" s="1"/>
  <c r="FT74" i="2"/>
  <c r="FT78" i="2" s="1"/>
  <c r="FV74" i="2"/>
  <c r="FV78" i="2" s="1"/>
  <c r="FX74" i="2"/>
  <c r="FX78" i="2" s="1"/>
  <c r="FU48" i="1"/>
  <c r="FU67" i="1"/>
  <c r="FU68" i="1" s="1"/>
  <c r="FP26" i="1"/>
  <c r="FT26" i="1"/>
  <c r="FT29" i="1" s="1"/>
  <c r="FX26" i="1"/>
  <c r="FP28" i="1"/>
  <c r="FT28" i="1"/>
  <c r="FX28" i="1"/>
  <c r="FP44" i="1"/>
  <c r="FP48" i="1" s="1"/>
  <c r="FP49" i="1" s="1"/>
  <c r="FP53" i="1" s="1"/>
  <c r="FP56" i="1" s="1"/>
  <c r="FT44" i="1"/>
  <c r="FT48" i="1" s="1"/>
  <c r="FX44" i="1"/>
  <c r="FX48" i="1" s="1"/>
  <c r="FX49" i="1" s="1"/>
  <c r="FX53" i="1" s="1"/>
  <c r="FX56" i="1" s="1"/>
  <c r="FP64" i="1"/>
  <c r="FP67" i="1" s="1"/>
  <c r="FP68" i="1" s="1"/>
  <c r="FP70" i="1" s="1"/>
  <c r="FP73" i="1" s="1"/>
  <c r="FT64" i="1"/>
  <c r="FT67" i="1" s="1"/>
  <c r="FT68" i="1" s="1"/>
  <c r="FT70" i="1" s="1"/>
  <c r="FT73" i="1" s="1"/>
  <c r="FX64" i="1"/>
  <c r="FX67" i="1" s="1"/>
  <c r="FX68" i="1" s="1"/>
  <c r="FX70" i="1" s="1"/>
  <c r="FX73" i="1" s="1"/>
  <c r="FQ85" i="1"/>
  <c r="FQ86" i="1" s="1"/>
  <c r="FY85" i="1"/>
  <c r="FY86" i="1" s="1"/>
  <c r="FR101" i="1"/>
  <c r="FV101" i="1"/>
  <c r="FR26" i="1"/>
  <c r="FV26" i="1"/>
  <c r="FR28" i="1"/>
  <c r="FV28" i="1"/>
  <c r="FR44" i="1"/>
  <c r="FR48" i="1" s="1"/>
  <c r="FR49" i="1" s="1"/>
  <c r="FR53" i="1" s="1"/>
  <c r="FR56" i="1" s="1"/>
  <c r="FV44" i="1"/>
  <c r="FV48" i="1" s="1"/>
  <c r="FV49" i="1" s="1"/>
  <c r="FV53" i="1" s="1"/>
  <c r="FV56" i="1" s="1"/>
  <c r="FQ48" i="1"/>
  <c r="FY48" i="1"/>
  <c r="FY49" i="1" s="1"/>
  <c r="FY53" i="1" s="1"/>
  <c r="FY56" i="1" s="1"/>
  <c r="FR64" i="1"/>
  <c r="FR67" i="1" s="1"/>
  <c r="FR68" i="1" s="1"/>
  <c r="FR70" i="1" s="1"/>
  <c r="FR73" i="1" s="1"/>
  <c r="FV64" i="1"/>
  <c r="FV67" i="1" s="1"/>
  <c r="FQ67" i="1"/>
  <c r="FQ68" i="1" s="1"/>
  <c r="FY67" i="1"/>
  <c r="FY68" i="1" s="1"/>
  <c r="FR85" i="1"/>
  <c r="FR86" i="1" s="1"/>
  <c r="FR88" i="1" s="1"/>
  <c r="FR91" i="1" s="1"/>
  <c r="FV85" i="1"/>
  <c r="FP82" i="1"/>
  <c r="FP85" i="1" s="1"/>
  <c r="FP86" i="1" s="1"/>
  <c r="FP88" i="1" s="1"/>
  <c r="FP91" i="1" s="1"/>
  <c r="FT82" i="1"/>
  <c r="FT85" i="1" s="1"/>
  <c r="FX82" i="1"/>
  <c r="FX85" i="1" s="1"/>
  <c r="FX86" i="1" s="1"/>
  <c r="FX88" i="1" s="1"/>
  <c r="FX91" i="1" s="1"/>
  <c r="FY93" i="1" s="1"/>
  <c r="FU85" i="1"/>
  <c r="FU86" i="1" s="1"/>
  <c r="FQ101" i="1"/>
  <c r="FU101" i="1"/>
  <c r="FU102" i="1" s="1"/>
  <c r="FU104" i="1" s="1"/>
  <c r="FU107" i="1" s="1"/>
  <c r="FY101" i="1"/>
  <c r="FY102" i="1" s="1"/>
  <c r="FY104" i="1" s="1"/>
  <c r="FY107" i="1" s="1"/>
  <c r="FS98" i="1"/>
  <c r="FS101" i="1" s="1"/>
  <c r="FS102" i="1" s="1"/>
  <c r="FS104" i="1" s="1"/>
  <c r="FS107" i="1" s="1"/>
  <c r="FW98" i="1"/>
  <c r="FW101" i="1" s="1"/>
  <c r="FW102" i="1" s="1"/>
  <c r="FW104" i="1" s="1"/>
  <c r="FW107" i="1" s="1"/>
  <c r="FO11" i="1"/>
  <c r="FO101" i="1"/>
  <c r="FR12" i="1"/>
  <c r="FR16" i="1" s="1"/>
  <c r="FR19" i="1" s="1"/>
  <c r="FV12" i="1"/>
  <c r="FV16" i="1" s="1"/>
  <c r="FV19" i="1" s="1"/>
  <c r="FO12" i="1"/>
  <c r="FO16" i="1" s="1"/>
  <c r="FO19" i="1" s="1"/>
  <c r="FW12" i="1"/>
  <c r="FW16" i="1" s="1"/>
  <c r="FW19" i="1" s="1"/>
  <c r="FQ16" i="1"/>
  <c r="FQ19" i="1" s="1"/>
  <c r="FU16" i="1"/>
  <c r="FU19" i="1" s="1"/>
  <c r="FY16" i="1"/>
  <c r="FY19" i="1" s="1"/>
  <c r="FQ49" i="1"/>
  <c r="FQ53" i="1" s="1"/>
  <c r="FQ56" i="1" s="1"/>
  <c r="FU49" i="1"/>
  <c r="FU53" i="1" s="1"/>
  <c r="FU56" i="1" s="1"/>
  <c r="FR102" i="1"/>
  <c r="FR104" i="1" s="1"/>
  <c r="FR107" i="1" s="1"/>
  <c r="FV102" i="1"/>
  <c r="FT12" i="1"/>
  <c r="FT16" i="1" s="1"/>
  <c r="FT19" i="1" s="1"/>
  <c r="FO28" i="1"/>
  <c r="FO26" i="1"/>
  <c r="FQ28" i="1"/>
  <c r="FQ26" i="1"/>
  <c r="FS28" i="1"/>
  <c r="FS26" i="1"/>
  <c r="FU28" i="1"/>
  <c r="FU26" i="1"/>
  <c r="FW28" i="1"/>
  <c r="FW26" i="1"/>
  <c r="FY28" i="1"/>
  <c r="FY26" i="1"/>
  <c r="FO48" i="1"/>
  <c r="FS48" i="1"/>
  <c r="FW48" i="1"/>
  <c r="FV86" i="1"/>
  <c r="FV88" i="1" s="1"/>
  <c r="FV91" i="1" s="1"/>
  <c r="FO102" i="1"/>
  <c r="FO104" i="1" s="1"/>
  <c r="FO107" i="1" s="1"/>
  <c r="FO67" i="1"/>
  <c r="FS67" i="1"/>
  <c r="FW67" i="1"/>
  <c r="FQ70" i="1"/>
  <c r="FQ73" i="1" s="1"/>
  <c r="FU70" i="1"/>
  <c r="FU73" i="1" s="1"/>
  <c r="FO85" i="1"/>
  <c r="FS85" i="1"/>
  <c r="FW85" i="1"/>
  <c r="FQ88" i="1"/>
  <c r="FQ91" i="1" s="1"/>
  <c r="FP101" i="1"/>
  <c r="FT101" i="1"/>
  <c r="FX101" i="1"/>
  <c r="EM9" i="1"/>
  <c r="FU11" i="5" l="1"/>
  <c r="FU13" i="5"/>
  <c r="FU16" i="5" s="1"/>
  <c r="FY13" i="4"/>
  <c r="FY17" i="4"/>
  <c r="FY20" i="4" s="1"/>
  <c r="FY62" i="2"/>
  <c r="FY64" i="2"/>
  <c r="FY67" i="2" s="1"/>
  <c r="FQ62" i="2"/>
  <c r="FQ64" i="2"/>
  <c r="FQ67" i="2" s="1"/>
  <c r="FU13" i="4"/>
  <c r="FU17" i="4"/>
  <c r="FU20" i="4" s="1"/>
  <c r="FY39" i="2"/>
  <c r="FY20" i="2"/>
  <c r="FW39" i="2"/>
  <c r="FW20" i="2"/>
  <c r="FW22" i="2" s="1"/>
  <c r="FU39" i="2"/>
  <c r="FU20" i="2"/>
  <c r="FU22" i="2" s="1"/>
  <c r="FU23" i="2" s="1"/>
  <c r="FU25" i="2" s="1"/>
  <c r="FU28" i="2" s="1"/>
  <c r="FS39" i="2"/>
  <c r="FS20" i="2"/>
  <c r="FQ39" i="2"/>
  <c r="FQ20" i="2"/>
  <c r="FO39" i="2"/>
  <c r="FO20" i="2"/>
  <c r="FO22" i="2" s="1"/>
  <c r="FV20" i="2"/>
  <c r="FV22" i="2" s="1"/>
  <c r="FV39" i="2"/>
  <c r="FV41" i="2" s="1"/>
  <c r="FV29" i="1"/>
  <c r="FV30" i="1" s="1"/>
  <c r="FV33" i="1" s="1"/>
  <c r="FV36" i="1" s="1"/>
  <c r="FX29" i="1"/>
  <c r="FX30" i="1" s="1"/>
  <c r="FX33" i="1" s="1"/>
  <c r="FX36" i="1" s="1"/>
  <c r="FX20" i="2"/>
  <c r="FX22" i="2" s="1"/>
  <c r="FX39" i="2"/>
  <c r="FX41" i="2" s="1"/>
  <c r="FP29" i="1"/>
  <c r="FP30" i="1" s="1"/>
  <c r="FP33" i="1" s="1"/>
  <c r="FP36" i="1" s="1"/>
  <c r="FP20" i="2"/>
  <c r="FP22" i="2" s="1"/>
  <c r="FP39" i="2"/>
  <c r="FP41" i="2" s="1"/>
  <c r="FY22" i="2"/>
  <c r="FQ22" i="2"/>
  <c r="FW41" i="2"/>
  <c r="FS41" i="2"/>
  <c r="FS44" i="2" s="1"/>
  <c r="FS47" i="2" s="1"/>
  <c r="FO41" i="2"/>
  <c r="FU88" i="1"/>
  <c r="FU91" i="1" s="1"/>
  <c r="FY29" i="1"/>
  <c r="FW29" i="1"/>
  <c r="FW30" i="1" s="1"/>
  <c r="FW33" i="1" s="1"/>
  <c r="FW36" i="1" s="1"/>
  <c r="FU29" i="1"/>
  <c r="FS29" i="1"/>
  <c r="FS30" i="1" s="1"/>
  <c r="FS33" i="1" s="1"/>
  <c r="FS36" i="1" s="1"/>
  <c r="FQ29" i="1"/>
  <c r="FR20" i="2"/>
  <c r="FR22" i="2" s="1"/>
  <c r="FR39" i="2"/>
  <c r="FR41" i="2" s="1"/>
  <c r="FR29" i="1"/>
  <c r="FR30" i="1" s="1"/>
  <c r="FR33" i="1" s="1"/>
  <c r="FR36" i="1" s="1"/>
  <c r="FT20" i="2"/>
  <c r="FT22" i="2" s="1"/>
  <c r="FT39" i="2"/>
  <c r="FT41" i="2" s="1"/>
  <c r="FS22" i="2"/>
  <c r="FS25" i="2" s="1"/>
  <c r="FS28" i="2" s="1"/>
  <c r="FY41" i="2"/>
  <c r="FY42" i="2" s="1"/>
  <c r="FY44" i="2" s="1"/>
  <c r="FY47" i="2" s="1"/>
  <c r="FU41" i="2"/>
  <c r="FQ41" i="2"/>
  <c r="FQ42" i="2" s="1"/>
  <c r="FQ44" i="2" s="1"/>
  <c r="FQ47" i="2" s="1"/>
  <c r="FV12" i="4"/>
  <c r="FR12" i="4"/>
  <c r="FR17" i="4" s="1"/>
  <c r="FR20" i="4" s="1"/>
  <c r="FV29" i="6"/>
  <c r="FW29" i="6"/>
  <c r="FO29" i="6"/>
  <c r="FQ29" i="6"/>
  <c r="FQ30" i="6" s="1"/>
  <c r="FQ33" i="6" s="1"/>
  <c r="FQ36" i="6" s="1"/>
  <c r="FV50" i="6"/>
  <c r="FV53" i="6" s="1"/>
  <c r="FV56" i="6" s="1"/>
  <c r="FO104" i="6"/>
  <c r="FO106" i="6" s="1"/>
  <c r="FO109" i="6" s="1"/>
  <c r="FV30" i="6"/>
  <c r="FV33" i="6" s="1"/>
  <c r="FV36" i="6" s="1"/>
  <c r="FO50" i="6"/>
  <c r="FO53" i="6" s="1"/>
  <c r="FO56" i="6" s="1"/>
  <c r="FX30" i="6"/>
  <c r="FX33" i="6" s="1"/>
  <c r="FX36" i="6" s="1"/>
  <c r="FR50" i="6"/>
  <c r="FR53" i="6" s="1"/>
  <c r="FR56" i="6" s="1"/>
  <c r="FO30" i="6"/>
  <c r="FO33" i="6" s="1"/>
  <c r="FO36" i="6" s="1"/>
  <c r="FU50" i="6"/>
  <c r="FU53" i="6" s="1"/>
  <c r="FU56" i="6" s="1"/>
  <c r="FU30" i="6"/>
  <c r="FU33" i="6" s="1"/>
  <c r="FU36" i="6" s="1"/>
  <c r="FW30" i="6"/>
  <c r="FW33" i="6" s="1"/>
  <c r="FW36" i="6" s="1"/>
  <c r="FS50" i="6"/>
  <c r="FS53" i="6" s="1"/>
  <c r="FS56" i="6" s="1"/>
  <c r="FR104" i="6"/>
  <c r="FR106" i="6" s="1"/>
  <c r="FR109" i="6" s="1"/>
  <c r="FV104" i="6"/>
  <c r="FV106" i="6"/>
  <c r="FV109" i="6" s="1"/>
  <c r="FP50" i="6"/>
  <c r="FP53" i="6" s="1"/>
  <c r="FP56" i="6" s="1"/>
  <c r="FX104" i="6"/>
  <c r="FX106" i="6" s="1"/>
  <c r="FX109" i="6" s="1"/>
  <c r="FX50" i="6"/>
  <c r="FX53" i="6" s="1"/>
  <c r="FX56" i="6" s="1"/>
  <c r="FU104" i="6"/>
  <c r="FU106" i="6"/>
  <c r="FU109" i="6" s="1"/>
  <c r="FP30" i="6"/>
  <c r="FP33" i="6" s="1"/>
  <c r="FP36" i="6" s="1"/>
  <c r="FS30" i="6"/>
  <c r="FS33" i="6" s="1"/>
  <c r="FS36" i="6" s="1"/>
  <c r="FW104" i="6"/>
  <c r="FW106" i="6" s="1"/>
  <c r="FW109" i="6" s="1"/>
  <c r="FR30" i="6"/>
  <c r="FR33" i="6" s="1"/>
  <c r="FR36" i="6" s="1"/>
  <c r="FW53" i="6"/>
  <c r="FW56" i="6" s="1"/>
  <c r="FW50" i="6"/>
  <c r="FP104" i="6"/>
  <c r="FP106" i="6" s="1"/>
  <c r="FP109" i="6" s="1"/>
  <c r="FQ30" i="5"/>
  <c r="FQ32" i="5" s="1"/>
  <c r="FQ35" i="5" s="1"/>
  <c r="FU30" i="5"/>
  <c r="FU32" i="5" s="1"/>
  <c r="FU35" i="5" s="1"/>
  <c r="FY30" i="5"/>
  <c r="FY32" i="5" s="1"/>
  <c r="FY35" i="5" s="1"/>
  <c r="FS30" i="5"/>
  <c r="FS32" i="5" s="1"/>
  <c r="FS35" i="5" s="1"/>
  <c r="FW30" i="5"/>
  <c r="FW32" i="5" s="1"/>
  <c r="FW35" i="5" s="1"/>
  <c r="FR11" i="5"/>
  <c r="FR13" i="5" s="1"/>
  <c r="FR16" i="5" s="1"/>
  <c r="FW13" i="5"/>
  <c r="FW16" i="5" s="1"/>
  <c r="FW11" i="5"/>
  <c r="FS13" i="5"/>
  <c r="FS16" i="5" s="1"/>
  <c r="FS11" i="5"/>
  <c r="FO13" i="5"/>
  <c r="FO16" i="5" s="1"/>
  <c r="FO11" i="5"/>
  <c r="FT11" i="5"/>
  <c r="FT13" i="5" s="1"/>
  <c r="FT16" i="5" s="1"/>
  <c r="FX30" i="5"/>
  <c r="FX32" i="5" s="1"/>
  <c r="FX35" i="5" s="1"/>
  <c r="FV30" i="5"/>
  <c r="FV32" i="5" s="1"/>
  <c r="FV35" i="5" s="1"/>
  <c r="FT30" i="5"/>
  <c r="FT32" i="5" s="1"/>
  <c r="FT35" i="5" s="1"/>
  <c r="FR30" i="5"/>
  <c r="FR32" i="5" s="1"/>
  <c r="FR35" i="5" s="1"/>
  <c r="FP30" i="5"/>
  <c r="FP32" i="5" s="1"/>
  <c r="FP35" i="5" s="1"/>
  <c r="FV11" i="5"/>
  <c r="FV13" i="5" s="1"/>
  <c r="FV16" i="5" s="1"/>
  <c r="FX11" i="5"/>
  <c r="FX13" i="5" s="1"/>
  <c r="FX16" i="5" s="1"/>
  <c r="FP11" i="5"/>
  <c r="FP13" i="5" s="1"/>
  <c r="FP16" i="5" s="1"/>
  <c r="FV13" i="4"/>
  <c r="FV17" i="4" s="1"/>
  <c r="FV20" i="4" s="1"/>
  <c r="FR13" i="4"/>
  <c r="FX13" i="4"/>
  <c r="FX17" i="4" s="1"/>
  <c r="FX20" i="4" s="1"/>
  <c r="FT13" i="4"/>
  <c r="FT17" i="4" s="1"/>
  <c r="FT20" i="4" s="1"/>
  <c r="FP13" i="4"/>
  <c r="FP17" i="4" s="1"/>
  <c r="FP20" i="4" s="1"/>
  <c r="FS23" i="2"/>
  <c r="FU44" i="2"/>
  <c r="FU47" i="2" s="1"/>
  <c r="FU42" i="2"/>
  <c r="FY23" i="2"/>
  <c r="FY25" i="2" s="1"/>
  <c r="FY28" i="2" s="1"/>
  <c r="FQ23" i="2"/>
  <c r="FQ25" i="2" s="1"/>
  <c r="FQ28" i="2" s="1"/>
  <c r="FW42" i="2"/>
  <c r="FW44" i="2" s="1"/>
  <c r="FW47" i="2" s="1"/>
  <c r="FS42" i="2"/>
  <c r="FO42" i="2"/>
  <c r="FO44" i="2" s="1"/>
  <c r="FO47" i="2" s="1"/>
  <c r="FX79" i="2"/>
  <c r="FX81" i="2" s="1"/>
  <c r="FX84" i="2" s="1"/>
  <c r="FV79" i="2"/>
  <c r="FV81" i="2" s="1"/>
  <c r="FV84" i="2" s="1"/>
  <c r="FT79" i="2"/>
  <c r="FT81" i="2" s="1"/>
  <c r="FT84" i="2" s="1"/>
  <c r="FR79" i="2"/>
  <c r="FR81" i="2" s="1"/>
  <c r="FR84" i="2" s="1"/>
  <c r="FP79" i="2"/>
  <c r="FP81" i="2" s="1"/>
  <c r="FP84" i="2" s="1"/>
  <c r="FR62" i="2"/>
  <c r="FR64" i="2" s="1"/>
  <c r="FR67" i="2" s="1"/>
  <c r="FW62" i="2"/>
  <c r="FW64" i="2" s="1"/>
  <c r="FW67" i="2" s="1"/>
  <c r="FS62" i="2"/>
  <c r="FS64" i="2" s="1"/>
  <c r="FS67" i="2" s="1"/>
  <c r="FO62" i="2"/>
  <c r="FO64" i="2" s="1"/>
  <c r="FO67" i="2" s="1"/>
  <c r="FT62" i="2"/>
  <c r="FT64" i="2" s="1"/>
  <c r="FT67" i="2" s="1"/>
  <c r="FV62" i="2"/>
  <c r="FV64" i="2" s="1"/>
  <c r="FV67" i="2" s="1"/>
  <c r="FX62" i="2"/>
  <c r="FX64" i="2" s="1"/>
  <c r="FX67" i="2" s="1"/>
  <c r="FP62" i="2"/>
  <c r="FP64" i="2" s="1"/>
  <c r="FP67" i="2" s="1"/>
  <c r="FV104" i="1"/>
  <c r="FV107" i="1" s="1"/>
  <c r="FY70" i="1"/>
  <c r="FY73" i="1" s="1"/>
  <c r="FT86" i="1"/>
  <c r="FT88" i="1" s="1"/>
  <c r="FT91" i="1" s="1"/>
  <c r="FV68" i="1"/>
  <c r="FV70" i="1" s="1"/>
  <c r="FV73" i="1" s="1"/>
  <c r="FT30" i="1"/>
  <c r="FT33" i="1" s="1"/>
  <c r="FT36" i="1" s="1"/>
  <c r="FT49" i="1"/>
  <c r="FT53" i="1" s="1"/>
  <c r="FT56" i="1" s="1"/>
  <c r="FQ102" i="1"/>
  <c r="FQ104" i="1" s="1"/>
  <c r="FQ107" i="1" s="1"/>
  <c r="FY88" i="1"/>
  <c r="FY91" i="1" s="1"/>
  <c r="FO29" i="1"/>
  <c r="FO30" i="1"/>
  <c r="FO33" i="1" s="1"/>
  <c r="FO36" i="1" s="1"/>
  <c r="FX102" i="1"/>
  <c r="FX104" i="1" s="1"/>
  <c r="FX107" i="1" s="1"/>
  <c r="FP102" i="1"/>
  <c r="FP104" i="1" s="1"/>
  <c r="FP107" i="1" s="1"/>
  <c r="FS86" i="1"/>
  <c r="FS88" i="1" s="1"/>
  <c r="FS91" i="1" s="1"/>
  <c r="FW68" i="1"/>
  <c r="FW70" i="1" s="1"/>
  <c r="FW73" i="1" s="1"/>
  <c r="FO68" i="1"/>
  <c r="FO70" i="1" s="1"/>
  <c r="FO73" i="1" s="1"/>
  <c r="FS49" i="1"/>
  <c r="FS53" i="1" s="1"/>
  <c r="FS56" i="1" s="1"/>
  <c r="FY30" i="1"/>
  <c r="FY33" i="1" s="1"/>
  <c r="FY36" i="1" s="1"/>
  <c r="FU30" i="1"/>
  <c r="FU33" i="1" s="1"/>
  <c r="FU36" i="1" s="1"/>
  <c r="FQ30" i="1"/>
  <c r="FQ33" i="1" s="1"/>
  <c r="FQ36" i="1" s="1"/>
  <c r="FT102" i="1"/>
  <c r="FT104" i="1" s="1"/>
  <c r="FT107" i="1" s="1"/>
  <c r="FW86" i="1"/>
  <c r="FW88" i="1" s="1"/>
  <c r="FW91" i="1" s="1"/>
  <c r="FO86" i="1"/>
  <c r="FO88" i="1" s="1"/>
  <c r="FO91" i="1" s="1"/>
  <c r="FS68" i="1"/>
  <c r="FS70" i="1" s="1"/>
  <c r="FS73" i="1" s="1"/>
  <c r="FW49" i="1"/>
  <c r="FW53" i="1" s="1"/>
  <c r="FW56" i="1" s="1"/>
  <c r="FO49" i="1"/>
  <c r="FO53" i="1" s="1"/>
  <c r="FO56" i="1" s="1"/>
  <c r="FB42" i="7"/>
  <c r="FC42" i="7"/>
  <c r="FD42" i="7"/>
  <c r="FE42" i="7"/>
  <c r="FF42" i="7"/>
  <c r="FG42" i="7"/>
  <c r="FH42" i="7"/>
  <c r="FI42" i="7"/>
  <c r="FJ42" i="7"/>
  <c r="FK42" i="7"/>
  <c r="FA42" i="7"/>
  <c r="FB41" i="7"/>
  <c r="FC41" i="7"/>
  <c r="FD41" i="7"/>
  <c r="FE41" i="7"/>
  <c r="FF41" i="7"/>
  <c r="FG41" i="7"/>
  <c r="FH41" i="7"/>
  <c r="FI41" i="7"/>
  <c r="FJ41" i="7"/>
  <c r="FK41" i="7"/>
  <c r="FA41" i="7"/>
  <c r="FA40" i="7"/>
  <c r="FA22" i="7"/>
  <c r="FA37" i="7"/>
  <c r="FB20" i="7"/>
  <c r="FC20" i="7"/>
  <c r="FD20" i="7"/>
  <c r="FE20" i="7"/>
  <c r="FF20" i="7"/>
  <c r="FG20" i="7"/>
  <c r="FH20" i="7"/>
  <c r="FI20" i="7"/>
  <c r="FJ20" i="7"/>
  <c r="FK20" i="7"/>
  <c r="FB21" i="7"/>
  <c r="FC21" i="7"/>
  <c r="FD21" i="7"/>
  <c r="FE21" i="7"/>
  <c r="FF21" i="7"/>
  <c r="FG21" i="7"/>
  <c r="FH21" i="7"/>
  <c r="FI21" i="7"/>
  <c r="FJ21" i="7"/>
  <c r="FK21" i="7"/>
  <c r="FA21" i="7"/>
  <c r="FA20" i="7"/>
  <c r="EN41" i="7"/>
  <c r="EO41" i="7"/>
  <c r="EP41" i="7"/>
  <c r="EQ41" i="7"/>
  <c r="ER41" i="7"/>
  <c r="ES41" i="7"/>
  <c r="ET41" i="7"/>
  <c r="EU41" i="7"/>
  <c r="EV41" i="7"/>
  <c r="EW41" i="7"/>
  <c r="EN42" i="7"/>
  <c r="EO42" i="7"/>
  <c r="EP42" i="7"/>
  <c r="EQ42" i="7"/>
  <c r="ER42" i="7"/>
  <c r="ES42" i="7"/>
  <c r="ET42" i="7"/>
  <c r="EU42" i="7"/>
  <c r="EV42" i="7"/>
  <c r="EW42" i="7"/>
  <c r="EM22" i="7"/>
  <c r="EM21" i="7"/>
  <c r="EM42" i="7" s="1"/>
  <c r="EM20" i="7"/>
  <c r="EM41" i="7" s="1"/>
  <c r="EM37" i="7"/>
  <c r="FA17" i="7"/>
  <c r="EM17" i="7"/>
  <c r="FO23" i="2" l="1"/>
  <c r="FO25" i="2" s="1"/>
  <c r="FO28" i="2" s="1"/>
  <c r="FW23" i="2"/>
  <c r="FW25" i="2" s="1"/>
  <c r="FW28" i="2" s="1"/>
  <c r="FT42" i="2"/>
  <c r="FT44" i="2" s="1"/>
  <c r="FT47" i="2" s="1"/>
  <c r="FR23" i="2"/>
  <c r="FR25" i="2" s="1"/>
  <c r="FR28" i="2" s="1"/>
  <c r="FP23" i="2"/>
  <c r="FP25" i="2" s="1"/>
  <c r="FP28" i="2" s="1"/>
  <c r="FX42" i="2"/>
  <c r="FX44" i="2" s="1"/>
  <c r="FX47" i="2" s="1"/>
  <c r="FV42" i="2"/>
  <c r="FV44" i="2" s="1"/>
  <c r="FV47" i="2" s="1"/>
  <c r="FT23" i="2"/>
  <c r="FT25" i="2" s="1"/>
  <c r="FT28" i="2" s="1"/>
  <c r="FR42" i="2"/>
  <c r="FR44" i="2" s="1"/>
  <c r="FR47" i="2" s="1"/>
  <c r="FP42" i="2"/>
  <c r="FP44" i="2" s="1"/>
  <c r="FP47" i="2" s="1"/>
  <c r="FX23" i="2"/>
  <c r="FX25" i="2" s="1"/>
  <c r="FX28" i="2" s="1"/>
  <c r="FV23" i="2"/>
  <c r="FV25" i="2" s="1"/>
  <c r="FV28" i="2" s="1"/>
  <c r="FK39" i="7"/>
  <c r="FJ39" i="7"/>
  <c r="FI39" i="7"/>
  <c r="FH39" i="7"/>
  <c r="FG39" i="7"/>
  <c r="FF39" i="7"/>
  <c r="FE39" i="7"/>
  <c r="FD39" i="7"/>
  <c r="FC39" i="7"/>
  <c r="FB39" i="7"/>
  <c r="FA39" i="7"/>
  <c r="FK18" i="7"/>
  <c r="FK23" i="7" s="1"/>
  <c r="FJ18" i="7"/>
  <c r="FJ23" i="7" s="1"/>
  <c r="FI18" i="7"/>
  <c r="FI23" i="7" s="1"/>
  <c r="FH18" i="7"/>
  <c r="FH23" i="7" s="1"/>
  <c r="FG18" i="7"/>
  <c r="FG23" i="7" s="1"/>
  <c r="FF18" i="7"/>
  <c r="FF23" i="7" s="1"/>
  <c r="FE18" i="7"/>
  <c r="FE23" i="7" s="1"/>
  <c r="FD18" i="7"/>
  <c r="FD23" i="7" s="1"/>
  <c r="FC18" i="7"/>
  <c r="FC23" i="7" s="1"/>
  <c r="FB18" i="7"/>
  <c r="FB23" i="7" s="1"/>
  <c r="FK99" i="6"/>
  <c r="FJ99" i="6"/>
  <c r="FI99" i="6"/>
  <c r="FH99" i="6"/>
  <c r="FG99" i="6"/>
  <c r="FF99" i="6"/>
  <c r="FE99" i="6"/>
  <c r="FD99" i="6"/>
  <c r="FC99" i="6"/>
  <c r="FB99" i="6"/>
  <c r="FA99" i="6"/>
  <c r="FK27" i="6"/>
  <c r="FJ27" i="6"/>
  <c r="FI27" i="6"/>
  <c r="FH27" i="6"/>
  <c r="FG27" i="6"/>
  <c r="FF27" i="6"/>
  <c r="FE27" i="6"/>
  <c r="FD27" i="6"/>
  <c r="FC27" i="6"/>
  <c r="FB27" i="6"/>
  <c r="FA27" i="6"/>
  <c r="FK6" i="6"/>
  <c r="FJ6" i="6"/>
  <c r="FI6" i="6"/>
  <c r="FH6" i="6"/>
  <c r="FG6" i="6"/>
  <c r="FF6" i="6"/>
  <c r="FE6" i="6"/>
  <c r="FD6" i="6"/>
  <c r="FC6" i="6"/>
  <c r="FB6" i="6"/>
  <c r="FA6" i="6"/>
  <c r="EM40" i="7"/>
  <c r="EN22" i="7"/>
  <c r="EO22" i="7"/>
  <c r="EP22" i="7"/>
  <c r="EQ22" i="7"/>
  <c r="ER22" i="7"/>
  <c r="ES22" i="7"/>
  <c r="ET22" i="7"/>
  <c r="EU22" i="7"/>
  <c r="EV22" i="7"/>
  <c r="EW22" i="7"/>
  <c r="EW39" i="7"/>
  <c r="EV39" i="7"/>
  <c r="EU39" i="7"/>
  <c r="ET39" i="7"/>
  <c r="ES39" i="7"/>
  <c r="ER39" i="7"/>
  <c r="EQ39" i="7"/>
  <c r="EP39" i="7"/>
  <c r="EO39" i="7"/>
  <c r="EN39" i="7"/>
  <c r="EM39" i="7"/>
  <c r="EW40" i="7"/>
  <c r="EV40" i="7"/>
  <c r="EU40" i="7"/>
  <c r="ET40" i="7"/>
  <c r="ES40" i="7"/>
  <c r="ER40" i="7"/>
  <c r="EQ40" i="7"/>
  <c r="EP40" i="7"/>
  <c r="EO40" i="7"/>
  <c r="EN40" i="7"/>
  <c r="DV46" i="6"/>
  <c r="EW99" i="6"/>
  <c r="EV99" i="6"/>
  <c r="EU99" i="6"/>
  <c r="ET99" i="6"/>
  <c r="ES99" i="6"/>
  <c r="ER99" i="6"/>
  <c r="EQ99" i="6"/>
  <c r="EP99" i="6"/>
  <c r="EO99" i="6"/>
  <c r="EN99" i="6"/>
  <c r="EM99" i="6"/>
  <c r="EW27" i="6"/>
  <c r="EV27" i="6"/>
  <c r="EU27" i="6"/>
  <c r="ET27" i="6"/>
  <c r="ES27" i="6"/>
  <c r="ER27" i="6"/>
  <c r="EQ27" i="6"/>
  <c r="EP27" i="6"/>
  <c r="EO27" i="6"/>
  <c r="EN27" i="6"/>
  <c r="EM27" i="6"/>
  <c r="EW6" i="6"/>
  <c r="EV6" i="6"/>
  <c r="EU6" i="6"/>
  <c r="ET6" i="6"/>
  <c r="ES6" i="6"/>
  <c r="ER6" i="6"/>
  <c r="EQ6" i="6"/>
  <c r="EP6" i="6"/>
  <c r="EO6" i="6"/>
  <c r="EN6" i="6"/>
  <c r="EM6" i="6"/>
  <c r="EM47" i="6" l="1"/>
  <c r="EM10" i="6"/>
  <c r="EM12" i="6" s="1"/>
  <c r="EM48" i="6"/>
  <c r="FA47" i="6"/>
  <c r="FA10" i="6"/>
  <c r="FB24" i="7"/>
  <c r="FB26" i="7" s="1"/>
  <c r="FB29" i="7" s="1"/>
  <c r="FC24" i="7"/>
  <c r="FC26" i="7" s="1"/>
  <c r="FC29" i="7" s="1"/>
  <c r="FD24" i="7"/>
  <c r="FD26" i="7" s="1"/>
  <c r="FD29" i="7" s="1"/>
  <c r="FE24" i="7"/>
  <c r="FE26" i="7" s="1"/>
  <c r="FE29" i="7" s="1"/>
  <c r="FF24" i="7"/>
  <c r="FF26" i="7" s="1"/>
  <c r="FF29" i="7" s="1"/>
  <c r="FG24" i="7"/>
  <c r="FG26" i="7" s="1"/>
  <c r="FG29" i="7" s="1"/>
  <c r="FH24" i="7"/>
  <c r="FH26" i="7" s="1"/>
  <c r="FH29" i="7" s="1"/>
  <c r="FI24" i="7"/>
  <c r="FI26" i="7" s="1"/>
  <c r="FI29" i="7" s="1"/>
  <c r="FJ24" i="7"/>
  <c r="FJ26" i="7" s="1"/>
  <c r="FJ29" i="7" s="1"/>
  <c r="FK24" i="7"/>
  <c r="FK26" i="7" s="1"/>
  <c r="FK29" i="7" s="1"/>
  <c r="FA18" i="7"/>
  <c r="FA23" i="7" s="1"/>
  <c r="FA38" i="7"/>
  <c r="FA43" i="7" s="1"/>
  <c r="FB38" i="7"/>
  <c r="FB43" i="7" s="1"/>
  <c r="FC38" i="7"/>
  <c r="FC43" i="7" s="1"/>
  <c r="FD38" i="7"/>
  <c r="FD43" i="7" s="1"/>
  <c r="FE38" i="7"/>
  <c r="FE43" i="7" s="1"/>
  <c r="FF38" i="7"/>
  <c r="FF43" i="7" s="1"/>
  <c r="FG38" i="7"/>
  <c r="FG43" i="7" s="1"/>
  <c r="FH38" i="7"/>
  <c r="FH43" i="7" s="1"/>
  <c r="FI38" i="7"/>
  <c r="FI43" i="7" s="1"/>
  <c r="FJ38" i="7"/>
  <c r="FJ43" i="7" s="1"/>
  <c r="FK38" i="7"/>
  <c r="FK43" i="7" s="1"/>
  <c r="FA102" i="6"/>
  <c r="FA101" i="6"/>
  <c r="FA100" i="6"/>
  <c r="FA97" i="6"/>
  <c r="FA48" i="6"/>
  <c r="FA43" i="6"/>
  <c r="FB102" i="6"/>
  <c r="FB101" i="6"/>
  <c r="FB100" i="6"/>
  <c r="FB97" i="6"/>
  <c r="FB48" i="6"/>
  <c r="FB47" i="6"/>
  <c r="FB43" i="6"/>
  <c r="FC102" i="6"/>
  <c r="FC101" i="6"/>
  <c r="FC100" i="6"/>
  <c r="FC97" i="6"/>
  <c r="FC48" i="6"/>
  <c r="FC47" i="6"/>
  <c r="FC43" i="6"/>
  <c r="FD102" i="6"/>
  <c r="FD101" i="6"/>
  <c r="FD100" i="6"/>
  <c r="FD97" i="6"/>
  <c r="FD48" i="6"/>
  <c r="FD47" i="6"/>
  <c r="FD43" i="6"/>
  <c r="FE102" i="6"/>
  <c r="FE101" i="6"/>
  <c r="FE100" i="6"/>
  <c r="FE97" i="6"/>
  <c r="FE48" i="6"/>
  <c r="FE47" i="6"/>
  <c r="FE43" i="6"/>
  <c r="FF102" i="6"/>
  <c r="FF101" i="6"/>
  <c r="FF100" i="6"/>
  <c r="FF97" i="6"/>
  <c r="FF48" i="6"/>
  <c r="FF47" i="6"/>
  <c r="FF43" i="6"/>
  <c r="FG102" i="6"/>
  <c r="FG101" i="6"/>
  <c r="FG100" i="6"/>
  <c r="FG97" i="6"/>
  <c r="FG48" i="6"/>
  <c r="FG47" i="6"/>
  <c r="FG43" i="6"/>
  <c r="FH102" i="6"/>
  <c r="FH101" i="6"/>
  <c r="FH100" i="6"/>
  <c r="FH97" i="6"/>
  <c r="FH48" i="6"/>
  <c r="FH47" i="6"/>
  <c r="FH43" i="6"/>
  <c r="FI102" i="6"/>
  <c r="FI101" i="6"/>
  <c r="FI100" i="6"/>
  <c r="FI97" i="6"/>
  <c r="FI48" i="6"/>
  <c r="FI47" i="6"/>
  <c r="FI43" i="6"/>
  <c r="FJ102" i="6"/>
  <c r="FJ101" i="6"/>
  <c r="FJ100" i="6"/>
  <c r="FJ97" i="6"/>
  <c r="FJ48" i="6"/>
  <c r="FJ47" i="6"/>
  <c r="FJ43" i="6"/>
  <c r="FJ25" i="6"/>
  <c r="FK102" i="6"/>
  <c r="FK101" i="6"/>
  <c r="FK100" i="6"/>
  <c r="FK97" i="6"/>
  <c r="FK48" i="6"/>
  <c r="FK47" i="6"/>
  <c r="FK43" i="6"/>
  <c r="FK25" i="6"/>
  <c r="FA7" i="6"/>
  <c r="FB7" i="6"/>
  <c r="FC7" i="6"/>
  <c r="FD7" i="6"/>
  <c r="FE7" i="6"/>
  <c r="FF7" i="6"/>
  <c r="FG7" i="6"/>
  <c r="FH7" i="6"/>
  <c r="FI7" i="6"/>
  <c r="FJ7" i="6"/>
  <c r="FK7" i="6"/>
  <c r="FB10" i="6"/>
  <c r="FC10" i="6"/>
  <c r="FD10" i="6"/>
  <c r="FE10" i="6"/>
  <c r="FF10" i="6"/>
  <c r="FG10" i="6"/>
  <c r="FH10" i="6"/>
  <c r="FI10" i="6"/>
  <c r="FJ10" i="6"/>
  <c r="FK10" i="6"/>
  <c r="FA11" i="6"/>
  <c r="FB11" i="6"/>
  <c r="FB12" i="6" s="1"/>
  <c r="FC11" i="6"/>
  <c r="FD11" i="6"/>
  <c r="FD12" i="6" s="1"/>
  <c r="FE11" i="6"/>
  <c r="FF11" i="6"/>
  <c r="FF12" i="6" s="1"/>
  <c r="FG11" i="6"/>
  <c r="FH11" i="6"/>
  <c r="FH12" i="6" s="1"/>
  <c r="FI11" i="6"/>
  <c r="FJ11" i="6"/>
  <c r="FJ12" i="6" s="1"/>
  <c r="FK11" i="6"/>
  <c r="FC12" i="6"/>
  <c r="FE12" i="6"/>
  <c r="FG12" i="6"/>
  <c r="FI12" i="6"/>
  <c r="FK12" i="6"/>
  <c r="FA25" i="6"/>
  <c r="FB25" i="6"/>
  <c r="FC25" i="6"/>
  <c r="FD25" i="6"/>
  <c r="FE25" i="6"/>
  <c r="FF25" i="6"/>
  <c r="FG25" i="6"/>
  <c r="FH25" i="6"/>
  <c r="FI25" i="6"/>
  <c r="EM18" i="7"/>
  <c r="EM23" i="7" s="1"/>
  <c r="EN18" i="7"/>
  <c r="EN23" i="7" s="1"/>
  <c r="EO18" i="7"/>
  <c r="EO23" i="7" s="1"/>
  <c r="EP18" i="7"/>
  <c r="EP23" i="7" s="1"/>
  <c r="EQ18" i="7"/>
  <c r="EQ23" i="7" s="1"/>
  <c r="ER18" i="7"/>
  <c r="ER23" i="7" s="1"/>
  <c r="ES18" i="7"/>
  <c r="ES23" i="7" s="1"/>
  <c r="ET18" i="7"/>
  <c r="ET23" i="7" s="1"/>
  <c r="EU18" i="7"/>
  <c r="EU23" i="7" s="1"/>
  <c r="EV18" i="7"/>
  <c r="EV23" i="7" s="1"/>
  <c r="EW18" i="7"/>
  <c r="EW23" i="7" s="1"/>
  <c r="EM38" i="7"/>
  <c r="EM43" i="7" s="1"/>
  <c r="EN38" i="7"/>
  <c r="EN43" i="7" s="1"/>
  <c r="EO38" i="7"/>
  <c r="EO43" i="7" s="1"/>
  <c r="EP38" i="7"/>
  <c r="EP43" i="7" s="1"/>
  <c r="EQ38" i="7"/>
  <c r="EQ43" i="7" s="1"/>
  <c r="ER38" i="7"/>
  <c r="ER43" i="7" s="1"/>
  <c r="ES38" i="7"/>
  <c r="ES43" i="7" s="1"/>
  <c r="ET38" i="7"/>
  <c r="ET43" i="7" s="1"/>
  <c r="EU38" i="7"/>
  <c r="EU43" i="7" s="1"/>
  <c r="EV38" i="7"/>
  <c r="EV43" i="7" s="1"/>
  <c r="EW38" i="7"/>
  <c r="EW43" i="7" s="1"/>
  <c r="EM102" i="6"/>
  <c r="EM101" i="6"/>
  <c r="EM100" i="6"/>
  <c r="EM97" i="6"/>
  <c r="EM43" i="6"/>
  <c r="EN102" i="6"/>
  <c r="EN101" i="6"/>
  <c r="EN100" i="6"/>
  <c r="EN97" i="6"/>
  <c r="EN48" i="6"/>
  <c r="EN47" i="6"/>
  <c r="EN43" i="6"/>
  <c r="EO102" i="6"/>
  <c r="EO101" i="6"/>
  <c r="EO100" i="6"/>
  <c r="EO97" i="6"/>
  <c r="EO48" i="6"/>
  <c r="EO47" i="6"/>
  <c r="EO43" i="6"/>
  <c r="EP102" i="6"/>
  <c r="EP101" i="6"/>
  <c r="EP100" i="6"/>
  <c r="EP97" i="6"/>
  <c r="EP48" i="6"/>
  <c r="EP47" i="6"/>
  <c r="EP43" i="6"/>
  <c r="EQ102" i="6"/>
  <c r="EQ101" i="6"/>
  <c r="EQ100" i="6"/>
  <c r="EQ97" i="6"/>
  <c r="EQ48" i="6"/>
  <c r="EQ47" i="6"/>
  <c r="EQ43" i="6"/>
  <c r="ER102" i="6"/>
  <c r="ER101" i="6"/>
  <c r="ER100" i="6"/>
  <c r="ER97" i="6"/>
  <c r="ER48" i="6"/>
  <c r="ER47" i="6"/>
  <c r="ER43" i="6"/>
  <c r="ES102" i="6"/>
  <c r="ES101" i="6"/>
  <c r="ES100" i="6"/>
  <c r="ES97" i="6"/>
  <c r="ES48" i="6"/>
  <c r="ES47" i="6"/>
  <c r="ES43" i="6"/>
  <c r="ET102" i="6"/>
  <c r="ET101" i="6"/>
  <c r="ET100" i="6"/>
  <c r="ET97" i="6"/>
  <c r="ET48" i="6"/>
  <c r="ET47" i="6"/>
  <c r="ET43" i="6"/>
  <c r="EU102" i="6"/>
  <c r="EU101" i="6"/>
  <c r="EU100" i="6"/>
  <c r="EU97" i="6"/>
  <c r="EU48" i="6"/>
  <c r="EU47" i="6"/>
  <c r="EU43" i="6"/>
  <c r="EV102" i="6"/>
  <c r="EV101" i="6"/>
  <c r="EV100" i="6"/>
  <c r="EV97" i="6"/>
  <c r="EV48" i="6"/>
  <c r="EV47" i="6"/>
  <c r="EV43" i="6"/>
  <c r="EV25" i="6"/>
  <c r="EW102" i="6"/>
  <c r="EW101" i="6"/>
  <c r="EW100" i="6"/>
  <c r="EW97" i="6"/>
  <c r="EW48" i="6"/>
  <c r="EW47" i="6"/>
  <c r="EW43" i="6"/>
  <c r="EW25" i="6"/>
  <c r="EM7" i="6"/>
  <c r="EN7" i="6"/>
  <c r="EO7" i="6"/>
  <c r="EP7" i="6"/>
  <c r="EQ7" i="6"/>
  <c r="ER7" i="6"/>
  <c r="ES7" i="6"/>
  <c r="ET7" i="6"/>
  <c r="EU7" i="6"/>
  <c r="EV7" i="6"/>
  <c r="EW7" i="6"/>
  <c r="EN10" i="6"/>
  <c r="EO10" i="6"/>
  <c r="EP10" i="6"/>
  <c r="EQ10" i="6"/>
  <c r="ER10" i="6"/>
  <c r="ES10" i="6"/>
  <c r="ET10" i="6"/>
  <c r="EU10" i="6"/>
  <c r="EV10" i="6"/>
  <c r="EW10" i="6"/>
  <c r="EM11" i="6"/>
  <c r="EN11" i="6"/>
  <c r="EO11" i="6"/>
  <c r="EO12" i="6" s="1"/>
  <c r="EP11" i="6"/>
  <c r="EQ11" i="6"/>
  <c r="EQ12" i="6" s="1"/>
  <c r="ER11" i="6"/>
  <c r="ES11" i="6"/>
  <c r="ES12" i="6" s="1"/>
  <c r="ET11" i="6"/>
  <c r="EU11" i="6"/>
  <c r="EU12" i="6" s="1"/>
  <c r="EV11" i="6"/>
  <c r="EW11" i="6"/>
  <c r="EW12" i="6" s="1"/>
  <c r="EN12" i="6"/>
  <c r="EP12" i="6"/>
  <c r="ER12" i="6"/>
  <c r="ET12" i="6"/>
  <c r="EV12" i="6"/>
  <c r="EM25" i="6"/>
  <c r="EN25" i="6"/>
  <c r="EO25" i="6"/>
  <c r="EP25" i="6"/>
  <c r="EQ25" i="6"/>
  <c r="ER25" i="6"/>
  <c r="ES25" i="6"/>
  <c r="ET25" i="6"/>
  <c r="EU25" i="6"/>
  <c r="FA27" i="5"/>
  <c r="FK27" i="5" s="1"/>
  <c r="FK24" i="5"/>
  <c r="FJ24" i="5"/>
  <c r="FI24" i="5"/>
  <c r="FH24" i="5"/>
  <c r="FG24" i="5"/>
  <c r="FF24" i="5"/>
  <c r="FE24" i="5"/>
  <c r="FD24" i="5"/>
  <c r="FC24" i="5"/>
  <c r="FB24" i="5"/>
  <c r="FA24" i="5"/>
  <c r="FK9" i="5"/>
  <c r="FI9" i="5"/>
  <c r="FG9" i="5"/>
  <c r="FE9" i="5"/>
  <c r="FC9" i="5"/>
  <c r="FA9" i="5"/>
  <c r="FK8" i="5"/>
  <c r="FJ8" i="5"/>
  <c r="FI8" i="5"/>
  <c r="FH8" i="5"/>
  <c r="FG8" i="5"/>
  <c r="FF8" i="5"/>
  <c r="FE8" i="5"/>
  <c r="FD8" i="5"/>
  <c r="FC8" i="5"/>
  <c r="FB8" i="5"/>
  <c r="FA8" i="5"/>
  <c r="FK6" i="5"/>
  <c r="FJ6" i="5"/>
  <c r="FI6" i="5"/>
  <c r="FH6" i="5"/>
  <c r="FG6" i="5"/>
  <c r="FF6" i="5"/>
  <c r="FE6" i="5"/>
  <c r="FD6" i="5"/>
  <c r="FC6" i="5"/>
  <c r="FB6" i="5"/>
  <c r="FA6" i="5"/>
  <c r="FC15" i="4"/>
  <c r="FB15" i="4"/>
  <c r="FA15" i="4"/>
  <c r="FK11" i="4"/>
  <c r="FI11" i="4"/>
  <c r="FG11" i="4"/>
  <c r="FE11" i="4"/>
  <c r="FC11" i="4"/>
  <c r="FA11" i="4"/>
  <c r="FJ10" i="4"/>
  <c r="FH10" i="4"/>
  <c r="FF10" i="4"/>
  <c r="FD10" i="4"/>
  <c r="FB10" i="4"/>
  <c r="FK9" i="4"/>
  <c r="FJ9" i="4"/>
  <c r="FI9" i="4"/>
  <c r="FH9" i="4"/>
  <c r="FG9" i="4"/>
  <c r="FF9" i="4"/>
  <c r="FE9" i="4"/>
  <c r="FD9" i="4"/>
  <c r="FC9" i="4"/>
  <c r="FB9" i="4"/>
  <c r="FA9" i="4"/>
  <c r="FK7" i="4"/>
  <c r="FJ7" i="4"/>
  <c r="FI7" i="4"/>
  <c r="FH7" i="4"/>
  <c r="FG7" i="4"/>
  <c r="FF7" i="4"/>
  <c r="FE7" i="4"/>
  <c r="FD7" i="4"/>
  <c r="FC7" i="4"/>
  <c r="FB7" i="4"/>
  <c r="FA7" i="4"/>
  <c r="FK77" i="2"/>
  <c r="FJ77" i="2"/>
  <c r="FI77" i="2"/>
  <c r="FH77" i="2"/>
  <c r="FG77" i="2"/>
  <c r="FF77" i="2"/>
  <c r="FE77" i="2"/>
  <c r="FD77" i="2"/>
  <c r="FC77" i="2"/>
  <c r="FB77" i="2"/>
  <c r="FA77" i="2"/>
  <c r="FK76" i="2"/>
  <c r="FJ76" i="2"/>
  <c r="FI76" i="2"/>
  <c r="FH76" i="2"/>
  <c r="FG76" i="2"/>
  <c r="FF76" i="2"/>
  <c r="FE76" i="2"/>
  <c r="FD76" i="2"/>
  <c r="FC76" i="2"/>
  <c r="FB76" i="2"/>
  <c r="FA76" i="2"/>
  <c r="FK75" i="2"/>
  <c r="FJ75" i="2"/>
  <c r="FI75" i="2"/>
  <c r="FH75" i="2"/>
  <c r="FG75" i="2"/>
  <c r="FF75" i="2"/>
  <c r="FE75" i="2"/>
  <c r="FD75" i="2"/>
  <c r="FC75" i="2"/>
  <c r="FB75" i="2"/>
  <c r="FA75" i="2"/>
  <c r="FK73" i="2"/>
  <c r="FJ73" i="2"/>
  <c r="FI73" i="2"/>
  <c r="FH73" i="2"/>
  <c r="FG73" i="2"/>
  <c r="FF73" i="2"/>
  <c r="FE73" i="2"/>
  <c r="FD73" i="2"/>
  <c r="FC73" i="2"/>
  <c r="FB73" i="2"/>
  <c r="FA73" i="2"/>
  <c r="FK59" i="2"/>
  <c r="FJ59" i="2"/>
  <c r="FI59" i="2"/>
  <c r="FH59" i="2"/>
  <c r="FG59" i="2"/>
  <c r="FF59" i="2"/>
  <c r="FE59" i="2"/>
  <c r="FD59" i="2"/>
  <c r="FC59" i="2"/>
  <c r="FB59" i="2"/>
  <c r="FA59" i="2"/>
  <c r="FK58" i="2"/>
  <c r="FJ58" i="2"/>
  <c r="FI58" i="2"/>
  <c r="FH58" i="2"/>
  <c r="FG58" i="2"/>
  <c r="FF58" i="2"/>
  <c r="FE58" i="2"/>
  <c r="FD58" i="2"/>
  <c r="FC58" i="2"/>
  <c r="FB58" i="2"/>
  <c r="FA58" i="2"/>
  <c r="FK56" i="2"/>
  <c r="FJ56" i="2"/>
  <c r="FI56" i="2"/>
  <c r="FH56" i="2"/>
  <c r="FG56" i="2"/>
  <c r="FF56" i="2"/>
  <c r="FE56" i="2"/>
  <c r="FD56" i="2"/>
  <c r="FC56" i="2"/>
  <c r="FB56" i="2"/>
  <c r="FA56" i="2"/>
  <c r="FK40" i="2"/>
  <c r="FJ40" i="2"/>
  <c r="FI40" i="2"/>
  <c r="FH40" i="2"/>
  <c r="FG40" i="2"/>
  <c r="FF40" i="2"/>
  <c r="FE40" i="2"/>
  <c r="FD40" i="2"/>
  <c r="FC40" i="2"/>
  <c r="FB40" i="2"/>
  <c r="FA40" i="2"/>
  <c r="FK37" i="2"/>
  <c r="FJ37" i="2"/>
  <c r="FI37" i="2"/>
  <c r="FH37" i="2"/>
  <c r="FG37" i="2"/>
  <c r="FF37" i="2"/>
  <c r="FE37" i="2"/>
  <c r="FD37" i="2"/>
  <c r="FC37" i="2"/>
  <c r="FB37" i="2"/>
  <c r="FA37" i="2"/>
  <c r="FK35" i="2"/>
  <c r="FJ35" i="2"/>
  <c r="FI35" i="2"/>
  <c r="FH35" i="2"/>
  <c r="FG35" i="2"/>
  <c r="FF35" i="2"/>
  <c r="FE35" i="2"/>
  <c r="FD35" i="2"/>
  <c r="FC35" i="2"/>
  <c r="FB35" i="2"/>
  <c r="FA35" i="2"/>
  <c r="FK21" i="2"/>
  <c r="FJ21" i="2"/>
  <c r="FI21" i="2"/>
  <c r="FH21" i="2"/>
  <c r="FG21" i="2"/>
  <c r="FF21" i="2"/>
  <c r="FE21" i="2"/>
  <c r="FD21" i="2"/>
  <c r="FC21" i="2"/>
  <c r="FB21" i="2"/>
  <c r="FA21" i="2"/>
  <c r="FK19" i="2"/>
  <c r="FJ19" i="2"/>
  <c r="FI19" i="2"/>
  <c r="FH19" i="2"/>
  <c r="FG19" i="2"/>
  <c r="FF19" i="2"/>
  <c r="FE19" i="2"/>
  <c r="FD19" i="2"/>
  <c r="FC19" i="2"/>
  <c r="FB19" i="2"/>
  <c r="FA19" i="2"/>
  <c r="FK17" i="2"/>
  <c r="FJ17" i="2"/>
  <c r="FI17" i="2"/>
  <c r="FH17" i="2"/>
  <c r="FG17" i="2"/>
  <c r="FF17" i="2"/>
  <c r="FE17" i="2"/>
  <c r="FD17" i="2"/>
  <c r="FC17" i="2"/>
  <c r="FB17" i="2"/>
  <c r="FA17" i="2"/>
  <c r="FK100" i="1"/>
  <c r="FJ100" i="1"/>
  <c r="FJ9" i="5" s="1"/>
  <c r="FI100" i="1"/>
  <c r="FH100" i="1"/>
  <c r="FH9" i="5" s="1"/>
  <c r="FG100" i="1"/>
  <c r="FF100" i="1"/>
  <c r="FF9" i="5" s="1"/>
  <c r="FE100" i="1"/>
  <c r="FD100" i="1"/>
  <c r="FD9" i="5" s="1"/>
  <c r="FC100" i="1"/>
  <c r="FB100" i="1"/>
  <c r="FB9" i="5" s="1"/>
  <c r="FA100" i="1"/>
  <c r="FK99" i="1"/>
  <c r="FJ99" i="1"/>
  <c r="FI99" i="1"/>
  <c r="FH99" i="1"/>
  <c r="FG99" i="1"/>
  <c r="FF99" i="1"/>
  <c r="FE99" i="1"/>
  <c r="FD99" i="1"/>
  <c r="FC99" i="1"/>
  <c r="FB99" i="1"/>
  <c r="FA99" i="1"/>
  <c r="FK97" i="1"/>
  <c r="FJ97" i="1"/>
  <c r="FI97" i="1"/>
  <c r="FH97" i="1"/>
  <c r="FG97" i="1"/>
  <c r="FF97" i="1"/>
  <c r="FE97" i="1"/>
  <c r="FD97" i="1"/>
  <c r="FC97" i="1"/>
  <c r="FB97" i="1"/>
  <c r="FA97" i="1"/>
  <c r="FK84" i="1"/>
  <c r="FJ84" i="1"/>
  <c r="FI84" i="1"/>
  <c r="FH84" i="1"/>
  <c r="FG84" i="1"/>
  <c r="FF84" i="1"/>
  <c r="FE84" i="1"/>
  <c r="FD84" i="1"/>
  <c r="FC84" i="1"/>
  <c r="FB84" i="1"/>
  <c r="FA84" i="1"/>
  <c r="FK83" i="1"/>
  <c r="FJ83" i="1"/>
  <c r="FI83" i="1"/>
  <c r="FH83" i="1"/>
  <c r="FG83" i="1"/>
  <c r="FF83" i="1"/>
  <c r="FE83" i="1"/>
  <c r="FD83" i="1"/>
  <c r="FC83" i="1"/>
  <c r="FB83" i="1"/>
  <c r="FA83" i="1"/>
  <c r="FK81" i="1"/>
  <c r="FJ81" i="1"/>
  <c r="FI81" i="1"/>
  <c r="FH81" i="1"/>
  <c r="FG81" i="1"/>
  <c r="FF81" i="1"/>
  <c r="FE81" i="1"/>
  <c r="FD81" i="1"/>
  <c r="FC81" i="1"/>
  <c r="FB81" i="1"/>
  <c r="FA81" i="1"/>
  <c r="FK66" i="1"/>
  <c r="FJ66" i="1"/>
  <c r="FI66" i="1"/>
  <c r="FH66" i="1"/>
  <c r="FG66" i="1"/>
  <c r="FF66" i="1"/>
  <c r="FE66" i="1"/>
  <c r="FD66" i="1"/>
  <c r="FC66" i="1"/>
  <c r="FB66" i="1"/>
  <c r="FA66" i="1"/>
  <c r="FK65" i="1"/>
  <c r="FJ65" i="1"/>
  <c r="FI65" i="1"/>
  <c r="FH65" i="1"/>
  <c r="FG65" i="1"/>
  <c r="FF65" i="1"/>
  <c r="FE65" i="1"/>
  <c r="FD65" i="1"/>
  <c r="FC65" i="1"/>
  <c r="FB65" i="1"/>
  <c r="FA65" i="1"/>
  <c r="FK63" i="1"/>
  <c r="FJ63" i="1"/>
  <c r="FI63" i="1"/>
  <c r="FH63" i="1"/>
  <c r="FG63" i="1"/>
  <c r="FF63" i="1"/>
  <c r="FE63" i="1"/>
  <c r="FD63" i="1"/>
  <c r="FC63" i="1"/>
  <c r="FB63" i="1"/>
  <c r="FA63" i="1"/>
  <c r="FC51" i="1"/>
  <c r="FB51" i="1"/>
  <c r="FA51" i="1"/>
  <c r="FK46" i="1"/>
  <c r="FJ46" i="1"/>
  <c r="FI46" i="1"/>
  <c r="FH46" i="1"/>
  <c r="FG46" i="1"/>
  <c r="FF46" i="1"/>
  <c r="FE46" i="1"/>
  <c r="FD46" i="1"/>
  <c r="FC46" i="1"/>
  <c r="FB46" i="1"/>
  <c r="FA46" i="1"/>
  <c r="FK45" i="1"/>
  <c r="FJ45" i="1"/>
  <c r="FI45" i="1"/>
  <c r="FH45" i="1"/>
  <c r="FG45" i="1"/>
  <c r="FF45" i="1"/>
  <c r="FE45" i="1"/>
  <c r="FD45" i="1"/>
  <c r="FC45" i="1"/>
  <c r="FB45" i="1"/>
  <c r="FA45" i="1"/>
  <c r="FK43" i="1"/>
  <c r="FJ43" i="1"/>
  <c r="FI43" i="1"/>
  <c r="FH43" i="1"/>
  <c r="FG43" i="1"/>
  <c r="FF43" i="1"/>
  <c r="FE43" i="1"/>
  <c r="FD43" i="1"/>
  <c r="FC43" i="1"/>
  <c r="FB43" i="1"/>
  <c r="FA43" i="1"/>
  <c r="FD32" i="1"/>
  <c r="FC32" i="1"/>
  <c r="FB32" i="1"/>
  <c r="FA32" i="1"/>
  <c r="FK27" i="1"/>
  <c r="FK10" i="4" s="1"/>
  <c r="FJ27" i="1"/>
  <c r="FJ26" i="5" s="1"/>
  <c r="FI27" i="1"/>
  <c r="FI10" i="4" s="1"/>
  <c r="FH27" i="1"/>
  <c r="FH26" i="5" s="1"/>
  <c r="FG27" i="1"/>
  <c r="FG10" i="4" s="1"/>
  <c r="FF27" i="1"/>
  <c r="FF26" i="5" s="1"/>
  <c r="FE27" i="1"/>
  <c r="FE10" i="4" s="1"/>
  <c r="FD27" i="1"/>
  <c r="FD26" i="5" s="1"/>
  <c r="FC27" i="1"/>
  <c r="FC10" i="4" s="1"/>
  <c r="FB27" i="1"/>
  <c r="FB26" i="5" s="1"/>
  <c r="FA27" i="1"/>
  <c r="FA10" i="4" s="1"/>
  <c r="FK25" i="1"/>
  <c r="FJ25" i="1"/>
  <c r="FJ11" i="4" s="1"/>
  <c r="FI25" i="1"/>
  <c r="FH25" i="1"/>
  <c r="FH11" i="4" s="1"/>
  <c r="FG25" i="1"/>
  <c r="FF25" i="1"/>
  <c r="FF11" i="4" s="1"/>
  <c r="FE25" i="1"/>
  <c r="FD25" i="1"/>
  <c r="FD11" i="4" s="1"/>
  <c r="FC25" i="1"/>
  <c r="FB25" i="1"/>
  <c r="FB11" i="4" s="1"/>
  <c r="FA25" i="1"/>
  <c r="FE14" i="1"/>
  <c r="FD14" i="1"/>
  <c r="FC14" i="1"/>
  <c r="FB14" i="1"/>
  <c r="FA14" i="1"/>
  <c r="FK10" i="1"/>
  <c r="FJ10" i="1"/>
  <c r="FI10" i="1"/>
  <c r="FH10" i="1"/>
  <c r="FG10" i="1"/>
  <c r="FF10" i="1"/>
  <c r="FE10" i="1"/>
  <c r="FD10" i="1"/>
  <c r="FC10" i="1"/>
  <c r="FB10" i="1"/>
  <c r="FA10" i="1"/>
  <c r="FA9" i="1"/>
  <c r="FA9" i="6" s="1"/>
  <c r="FA12" i="6" s="1"/>
  <c r="FK7" i="1"/>
  <c r="FK11" i="1" s="1"/>
  <c r="FJ7" i="1"/>
  <c r="FJ11" i="1" s="1"/>
  <c r="FI7" i="1"/>
  <c r="FI11" i="1" s="1"/>
  <c r="FH7" i="1"/>
  <c r="FH11" i="1" s="1"/>
  <c r="FG7" i="1"/>
  <c r="FG11" i="1" s="1"/>
  <c r="FF7" i="1"/>
  <c r="FF11" i="1" s="1"/>
  <c r="FE7" i="1"/>
  <c r="FE11" i="1" s="1"/>
  <c r="FD7" i="1"/>
  <c r="FD11" i="1" s="1"/>
  <c r="FC7" i="1"/>
  <c r="FC11" i="1" s="1"/>
  <c r="FB7" i="1"/>
  <c r="FB11" i="1" s="1"/>
  <c r="FA7" i="1"/>
  <c r="EM27" i="5"/>
  <c r="EW27" i="5" s="1"/>
  <c r="EV26" i="5"/>
  <c r="ET26" i="5"/>
  <c r="ER26" i="5"/>
  <c r="EP26" i="5"/>
  <c r="EN26" i="5"/>
  <c r="EW24" i="5"/>
  <c r="EV24" i="5"/>
  <c r="EU24" i="5"/>
  <c r="ET24" i="5"/>
  <c r="ES24" i="5"/>
  <c r="ER24" i="5"/>
  <c r="EQ24" i="5"/>
  <c r="EP24" i="5"/>
  <c r="EO24" i="5"/>
  <c r="EN24" i="5"/>
  <c r="EM24" i="5"/>
  <c r="EV9" i="5"/>
  <c r="ET9" i="5"/>
  <c r="ER9" i="5"/>
  <c r="EP9" i="5"/>
  <c r="EN9" i="5"/>
  <c r="EW8" i="5"/>
  <c r="EV8" i="5"/>
  <c r="EU8" i="5"/>
  <c r="ET8" i="5"/>
  <c r="ES8" i="5"/>
  <c r="ER8" i="5"/>
  <c r="EQ8" i="5"/>
  <c r="EP8" i="5"/>
  <c r="EO8" i="5"/>
  <c r="EN8" i="5"/>
  <c r="EM8" i="5"/>
  <c r="EW6" i="5"/>
  <c r="EV6" i="5"/>
  <c r="EU6" i="5"/>
  <c r="ET6" i="5"/>
  <c r="ES6" i="5"/>
  <c r="ER6" i="5"/>
  <c r="EQ6" i="5"/>
  <c r="EP6" i="5"/>
  <c r="EO6" i="5"/>
  <c r="EN6" i="5"/>
  <c r="EM6" i="5"/>
  <c r="EO15" i="4"/>
  <c r="EN15" i="4"/>
  <c r="EM15" i="4"/>
  <c r="EW9" i="4"/>
  <c r="EV9" i="4"/>
  <c r="EU9" i="4"/>
  <c r="ET9" i="4"/>
  <c r="ES9" i="4"/>
  <c r="ER9" i="4"/>
  <c r="EQ9" i="4"/>
  <c r="EP9" i="4"/>
  <c r="EO9" i="4"/>
  <c r="EN9" i="4"/>
  <c r="EM9" i="4"/>
  <c r="EW7" i="4"/>
  <c r="EV7" i="4"/>
  <c r="EU7" i="4"/>
  <c r="ET7" i="4"/>
  <c r="ES7" i="4"/>
  <c r="ER7" i="4"/>
  <c r="EQ7" i="4"/>
  <c r="EP7" i="4"/>
  <c r="EO7" i="4"/>
  <c r="EN7" i="4"/>
  <c r="EM7" i="4"/>
  <c r="EW77" i="2"/>
  <c r="EV77" i="2"/>
  <c r="EU77" i="2"/>
  <c r="ET77" i="2"/>
  <c r="ES77" i="2"/>
  <c r="ER77" i="2"/>
  <c r="EQ77" i="2"/>
  <c r="EP77" i="2"/>
  <c r="EO77" i="2"/>
  <c r="EN77" i="2"/>
  <c r="EM77" i="2"/>
  <c r="EW76" i="2"/>
  <c r="EV76" i="2"/>
  <c r="EU76" i="2"/>
  <c r="ET76" i="2"/>
  <c r="ES76" i="2"/>
  <c r="ER76" i="2"/>
  <c r="EQ76" i="2"/>
  <c r="EP76" i="2"/>
  <c r="EO76" i="2"/>
  <c r="EN76" i="2"/>
  <c r="EM76" i="2"/>
  <c r="EW75" i="2"/>
  <c r="EV75" i="2"/>
  <c r="EU75" i="2"/>
  <c r="ET75" i="2"/>
  <c r="ES75" i="2"/>
  <c r="ER75" i="2"/>
  <c r="EQ75" i="2"/>
  <c r="EP75" i="2"/>
  <c r="EO75" i="2"/>
  <c r="EN75" i="2"/>
  <c r="EM75" i="2"/>
  <c r="EW73" i="2"/>
  <c r="EV73" i="2"/>
  <c r="EU73" i="2"/>
  <c r="ET73" i="2"/>
  <c r="ES73" i="2"/>
  <c r="ER73" i="2"/>
  <c r="EQ73" i="2"/>
  <c r="EP73" i="2"/>
  <c r="EO73" i="2"/>
  <c r="EN73" i="2"/>
  <c r="EM73" i="2"/>
  <c r="EW59" i="2"/>
  <c r="EV59" i="2"/>
  <c r="EU59" i="2"/>
  <c r="ET59" i="2"/>
  <c r="ES59" i="2"/>
  <c r="ER59" i="2"/>
  <c r="EQ59" i="2"/>
  <c r="EP59" i="2"/>
  <c r="EO59" i="2"/>
  <c r="EN59" i="2"/>
  <c r="EM59" i="2"/>
  <c r="EW58" i="2"/>
  <c r="EV58" i="2"/>
  <c r="EU58" i="2"/>
  <c r="ET58" i="2"/>
  <c r="ES58" i="2"/>
  <c r="ER58" i="2"/>
  <c r="EQ58" i="2"/>
  <c r="EP58" i="2"/>
  <c r="EO58" i="2"/>
  <c r="EN58" i="2"/>
  <c r="EM58" i="2"/>
  <c r="EW56" i="2"/>
  <c r="EV56" i="2"/>
  <c r="EU56" i="2"/>
  <c r="ET56" i="2"/>
  <c r="ES56" i="2"/>
  <c r="ER56" i="2"/>
  <c r="EQ56" i="2"/>
  <c r="EP56" i="2"/>
  <c r="EO56" i="2"/>
  <c r="EN56" i="2"/>
  <c r="EM56" i="2"/>
  <c r="EW40" i="2"/>
  <c r="EV40" i="2"/>
  <c r="EU40" i="2"/>
  <c r="ET40" i="2"/>
  <c r="ES40" i="2"/>
  <c r="ER40" i="2"/>
  <c r="EQ40" i="2"/>
  <c r="EP40" i="2"/>
  <c r="EO40" i="2"/>
  <c r="EN40" i="2"/>
  <c r="EM40" i="2"/>
  <c r="EW37" i="2"/>
  <c r="EV37" i="2"/>
  <c r="EU37" i="2"/>
  <c r="ET37" i="2"/>
  <c r="ES37" i="2"/>
  <c r="ER37" i="2"/>
  <c r="EQ37" i="2"/>
  <c r="EP37" i="2"/>
  <c r="EO37" i="2"/>
  <c r="EN37" i="2"/>
  <c r="EM37" i="2"/>
  <c r="EW35" i="2"/>
  <c r="EV35" i="2"/>
  <c r="EU35" i="2"/>
  <c r="ET35" i="2"/>
  <c r="ES35" i="2"/>
  <c r="ER35" i="2"/>
  <c r="EQ35" i="2"/>
  <c r="EP35" i="2"/>
  <c r="EO35" i="2"/>
  <c r="EN35" i="2"/>
  <c r="EM35" i="2"/>
  <c r="EW21" i="2"/>
  <c r="EV21" i="2"/>
  <c r="EU21" i="2"/>
  <c r="ET21" i="2"/>
  <c r="ES21" i="2"/>
  <c r="ER21" i="2"/>
  <c r="EQ21" i="2"/>
  <c r="EP21" i="2"/>
  <c r="EO21" i="2"/>
  <c r="EN21" i="2"/>
  <c r="EM21" i="2"/>
  <c r="EW19" i="2"/>
  <c r="EV19" i="2"/>
  <c r="EU19" i="2"/>
  <c r="ET19" i="2"/>
  <c r="ES19" i="2"/>
  <c r="ER19" i="2"/>
  <c r="EQ19" i="2"/>
  <c r="EP19" i="2"/>
  <c r="EO19" i="2"/>
  <c r="EN19" i="2"/>
  <c r="EM19" i="2"/>
  <c r="EW17" i="2"/>
  <c r="EV17" i="2"/>
  <c r="EU17" i="2"/>
  <c r="ET17" i="2"/>
  <c r="ES17" i="2"/>
  <c r="ER17" i="2"/>
  <c r="EQ17" i="2"/>
  <c r="EP17" i="2"/>
  <c r="EO17" i="2"/>
  <c r="EN17" i="2"/>
  <c r="EM17" i="2"/>
  <c r="EO51" i="1"/>
  <c r="EN51" i="1"/>
  <c r="EM51" i="1"/>
  <c r="EP32" i="1"/>
  <c r="EO32" i="1"/>
  <c r="EN32" i="1"/>
  <c r="EM32" i="1"/>
  <c r="EQ14" i="1"/>
  <c r="EP14" i="1"/>
  <c r="EO14" i="1"/>
  <c r="EN14" i="1"/>
  <c r="EM14" i="1"/>
  <c r="EW100" i="1"/>
  <c r="EW9" i="5" s="1"/>
  <c r="EV100" i="1"/>
  <c r="EU100" i="1"/>
  <c r="EU9" i="5" s="1"/>
  <c r="ET100" i="1"/>
  <c r="ES100" i="1"/>
  <c r="ES9" i="5" s="1"/>
  <c r="ER100" i="1"/>
  <c r="EQ100" i="1"/>
  <c r="EQ9" i="5" s="1"/>
  <c r="EP100" i="1"/>
  <c r="EO100" i="1"/>
  <c r="EO9" i="5" s="1"/>
  <c r="EN100" i="1"/>
  <c r="EM100" i="1"/>
  <c r="EM9" i="5" s="1"/>
  <c r="EW99" i="1"/>
  <c r="EV99" i="1"/>
  <c r="EU99" i="1"/>
  <c r="ET99" i="1"/>
  <c r="ES99" i="1"/>
  <c r="ER99" i="1"/>
  <c r="EQ99" i="1"/>
  <c r="EP99" i="1"/>
  <c r="EO99" i="1"/>
  <c r="EN99" i="1"/>
  <c r="EM99" i="1"/>
  <c r="EW97" i="1"/>
  <c r="EV97" i="1"/>
  <c r="EU97" i="1"/>
  <c r="ET97" i="1"/>
  <c r="ES97" i="1"/>
  <c r="ER97" i="1"/>
  <c r="EQ97" i="1"/>
  <c r="EP97" i="1"/>
  <c r="EO97" i="1"/>
  <c r="EN97" i="1"/>
  <c r="EM97" i="1"/>
  <c r="EW84" i="1"/>
  <c r="EV84" i="1"/>
  <c r="EU84" i="1"/>
  <c r="ET84" i="1"/>
  <c r="ES84" i="1"/>
  <c r="ER84" i="1"/>
  <c r="EQ84" i="1"/>
  <c r="EP84" i="1"/>
  <c r="EO84" i="1"/>
  <c r="EN84" i="1"/>
  <c r="EM84" i="1"/>
  <c r="EW83" i="1"/>
  <c r="EV83" i="1"/>
  <c r="EU83" i="1"/>
  <c r="ET83" i="1"/>
  <c r="ES83" i="1"/>
  <c r="ER83" i="1"/>
  <c r="EQ83" i="1"/>
  <c r="EP83" i="1"/>
  <c r="EO83" i="1"/>
  <c r="EN83" i="1"/>
  <c r="EM83" i="1"/>
  <c r="EW81" i="1"/>
  <c r="EV81" i="1"/>
  <c r="EU81" i="1"/>
  <c r="ET81" i="1"/>
  <c r="ES81" i="1"/>
  <c r="ER81" i="1"/>
  <c r="EQ81" i="1"/>
  <c r="EP81" i="1"/>
  <c r="EO81" i="1"/>
  <c r="EN81" i="1"/>
  <c r="EM81" i="1"/>
  <c r="EW66" i="1"/>
  <c r="EV66" i="1"/>
  <c r="EU66" i="1"/>
  <c r="ET66" i="1"/>
  <c r="ES66" i="1"/>
  <c r="ER66" i="1"/>
  <c r="EQ66" i="1"/>
  <c r="EP66" i="1"/>
  <c r="EO66" i="1"/>
  <c r="EN66" i="1"/>
  <c r="EM66" i="1"/>
  <c r="EW65" i="1"/>
  <c r="EV65" i="1"/>
  <c r="EU65" i="1"/>
  <c r="ET65" i="1"/>
  <c r="ES65" i="1"/>
  <c r="ER65" i="1"/>
  <c r="EQ65" i="1"/>
  <c r="EP65" i="1"/>
  <c r="EO65" i="1"/>
  <c r="EN65" i="1"/>
  <c r="EM65" i="1"/>
  <c r="EW63" i="1"/>
  <c r="EV63" i="1"/>
  <c r="EU63" i="1"/>
  <c r="ET63" i="1"/>
  <c r="ES63" i="1"/>
  <c r="ER63" i="1"/>
  <c r="EQ63" i="1"/>
  <c r="EP63" i="1"/>
  <c r="EO63" i="1"/>
  <c r="EN63" i="1"/>
  <c r="EM63" i="1"/>
  <c r="EW46" i="1"/>
  <c r="EV46" i="1"/>
  <c r="EU46" i="1"/>
  <c r="ET46" i="1"/>
  <c r="ES46" i="1"/>
  <c r="ER46" i="1"/>
  <c r="EQ46" i="1"/>
  <c r="EP46" i="1"/>
  <c r="EO46" i="1"/>
  <c r="EN46" i="1"/>
  <c r="EM46" i="1"/>
  <c r="EW45" i="1"/>
  <c r="EV45" i="1"/>
  <c r="EU45" i="1"/>
  <c r="ET45" i="1"/>
  <c r="ES45" i="1"/>
  <c r="ER45" i="1"/>
  <c r="EQ45" i="1"/>
  <c r="EP45" i="1"/>
  <c r="EO45" i="1"/>
  <c r="EN45" i="1"/>
  <c r="EM45" i="1"/>
  <c r="EW43" i="1"/>
  <c r="EV43" i="1"/>
  <c r="EU43" i="1"/>
  <c r="ET43" i="1"/>
  <c r="ES43" i="1"/>
  <c r="ER43" i="1"/>
  <c r="EQ43" i="1"/>
  <c r="EP43" i="1"/>
  <c r="EO43" i="1"/>
  <c r="EN43" i="1"/>
  <c r="EM43" i="1"/>
  <c r="EW27" i="1"/>
  <c r="EW26" i="5" s="1"/>
  <c r="EV27" i="1"/>
  <c r="EV10" i="4" s="1"/>
  <c r="EU27" i="1"/>
  <c r="EU26" i="5" s="1"/>
  <c r="ET27" i="1"/>
  <c r="ET10" i="4" s="1"/>
  <c r="ES27" i="1"/>
  <c r="ES26" i="5" s="1"/>
  <c r="ER27" i="1"/>
  <c r="ER10" i="4" s="1"/>
  <c r="EQ27" i="1"/>
  <c r="EQ26" i="5" s="1"/>
  <c r="EP27" i="1"/>
  <c r="EP10" i="4" s="1"/>
  <c r="EO27" i="1"/>
  <c r="EO26" i="5" s="1"/>
  <c r="EN27" i="1"/>
  <c r="EN10" i="4" s="1"/>
  <c r="EM27" i="1"/>
  <c r="EM26" i="5" s="1"/>
  <c r="EW25" i="1"/>
  <c r="EW11" i="4" s="1"/>
  <c r="EV25" i="1"/>
  <c r="EV11" i="4" s="1"/>
  <c r="EU25" i="1"/>
  <c r="EU11" i="4" s="1"/>
  <c r="ET25" i="1"/>
  <c r="ET11" i="4" s="1"/>
  <c r="ES25" i="1"/>
  <c r="ES11" i="4" s="1"/>
  <c r="ER25" i="1"/>
  <c r="ER11" i="4" s="1"/>
  <c r="EQ25" i="1"/>
  <c r="EQ11" i="4" s="1"/>
  <c r="EP25" i="1"/>
  <c r="EP11" i="4" s="1"/>
  <c r="EO25" i="1"/>
  <c r="EO11" i="4" s="1"/>
  <c r="EN25" i="1"/>
  <c r="EN11" i="4" s="1"/>
  <c r="EM25" i="1"/>
  <c r="EM28" i="1" s="1"/>
  <c r="EM39" i="2" s="1"/>
  <c r="EW10" i="1"/>
  <c r="EV10" i="1"/>
  <c r="EU10" i="1"/>
  <c r="ET10" i="1"/>
  <c r="ES10" i="1"/>
  <c r="ER10" i="1"/>
  <c r="EQ10" i="1"/>
  <c r="EP10" i="1"/>
  <c r="EO10" i="1"/>
  <c r="EN10" i="1"/>
  <c r="EM10" i="1"/>
  <c r="EW7" i="1"/>
  <c r="EV7" i="1"/>
  <c r="EV11" i="1" s="1"/>
  <c r="EU7" i="1"/>
  <c r="ET7" i="1"/>
  <c r="ET11" i="1" s="1"/>
  <c r="ES7" i="1"/>
  <c r="ER7" i="1"/>
  <c r="ER11" i="1" s="1"/>
  <c r="EQ7" i="1"/>
  <c r="EP7" i="1"/>
  <c r="EP11" i="1" s="1"/>
  <c r="EO7" i="1"/>
  <c r="EN7" i="1"/>
  <c r="EN11" i="1" s="1"/>
  <c r="EM7" i="1"/>
  <c r="EM10" i="4" l="1"/>
  <c r="EO10" i="4"/>
  <c r="EQ10" i="4"/>
  <c r="ES10" i="4"/>
  <c r="EU10" i="4"/>
  <c r="EW10" i="4"/>
  <c r="FA26" i="5"/>
  <c r="FC26" i="5"/>
  <c r="FE26" i="5"/>
  <c r="FG26" i="5"/>
  <c r="FI26" i="5"/>
  <c r="FK26" i="5"/>
  <c r="EM11" i="1"/>
  <c r="EO11" i="1"/>
  <c r="EO12" i="1" s="1"/>
  <c r="EO16" i="1" s="1"/>
  <c r="EO19" i="1" s="1"/>
  <c r="EQ11" i="1"/>
  <c r="ES11" i="1"/>
  <c r="ES12" i="1" s="1"/>
  <c r="ES16" i="1" s="1"/>
  <c r="ES19" i="1" s="1"/>
  <c r="EU11" i="1"/>
  <c r="EW11" i="1"/>
  <c r="EW12" i="1" s="1"/>
  <c r="EW16" i="1" s="1"/>
  <c r="EW19" i="1" s="1"/>
  <c r="EM20" i="2"/>
  <c r="EM11" i="4"/>
  <c r="FA11" i="1"/>
  <c r="FK44" i="7"/>
  <c r="FK46" i="7" s="1"/>
  <c r="FK49" i="7" s="1"/>
  <c r="FJ44" i="7"/>
  <c r="FJ46" i="7" s="1"/>
  <c r="FJ49" i="7" s="1"/>
  <c r="FI44" i="7"/>
  <c r="FI46" i="7" s="1"/>
  <c r="FI49" i="7" s="1"/>
  <c r="FH44" i="7"/>
  <c r="FH46" i="7" s="1"/>
  <c r="FH49" i="7" s="1"/>
  <c r="FG44" i="7"/>
  <c r="FG46" i="7" s="1"/>
  <c r="FG49" i="7" s="1"/>
  <c r="FF44" i="7"/>
  <c r="FF46" i="7" s="1"/>
  <c r="FF49" i="7" s="1"/>
  <c r="FE44" i="7"/>
  <c r="FE46" i="7" s="1"/>
  <c r="FE49" i="7" s="1"/>
  <c r="FD44" i="7"/>
  <c r="FD46" i="7" s="1"/>
  <c r="FD49" i="7" s="1"/>
  <c r="FC44" i="7"/>
  <c r="FC46" i="7" s="1"/>
  <c r="FC49" i="7" s="1"/>
  <c r="FB44" i="7"/>
  <c r="FB46" i="7" s="1"/>
  <c r="FB49" i="7" s="1"/>
  <c r="FA44" i="7"/>
  <c r="FA46" i="7" s="1"/>
  <c r="FA49" i="7" s="1"/>
  <c r="FA24" i="7"/>
  <c r="FA26" i="7" s="1"/>
  <c r="FA29" i="7" s="1"/>
  <c r="FI28" i="6"/>
  <c r="FI26" i="6"/>
  <c r="FH28" i="6"/>
  <c r="FH26" i="6"/>
  <c r="FG28" i="6"/>
  <c r="FG26" i="6"/>
  <c r="FF28" i="6"/>
  <c r="FF26" i="6"/>
  <c r="FE28" i="6"/>
  <c r="FE26" i="6"/>
  <c r="FD28" i="6"/>
  <c r="FD26" i="6"/>
  <c r="FC28" i="6"/>
  <c r="FC26" i="6"/>
  <c r="FB28" i="6"/>
  <c r="FB26" i="6"/>
  <c r="FA28" i="6"/>
  <c r="FA26" i="6"/>
  <c r="FK13" i="6"/>
  <c r="FK16" i="6" s="1"/>
  <c r="FK19" i="6" s="1"/>
  <c r="FJ13" i="6"/>
  <c r="FJ16" i="6" s="1"/>
  <c r="FJ19" i="6" s="1"/>
  <c r="FI13" i="6"/>
  <c r="FI16" i="6" s="1"/>
  <c r="FI19" i="6" s="1"/>
  <c r="FH13" i="6"/>
  <c r="FH16" i="6" s="1"/>
  <c r="FH19" i="6" s="1"/>
  <c r="FG13" i="6"/>
  <c r="FG16" i="6" s="1"/>
  <c r="FG19" i="6" s="1"/>
  <c r="FF13" i="6"/>
  <c r="FF16" i="6" s="1"/>
  <c r="FF19" i="6" s="1"/>
  <c r="FE13" i="6"/>
  <c r="FE16" i="6" s="1"/>
  <c r="FE19" i="6" s="1"/>
  <c r="FD13" i="6"/>
  <c r="FD16" i="6" s="1"/>
  <c r="FD19" i="6" s="1"/>
  <c r="FC13" i="6"/>
  <c r="FC16" i="6" s="1"/>
  <c r="FC19" i="6" s="1"/>
  <c r="FB13" i="6"/>
  <c r="FB16" i="6" s="1"/>
  <c r="FB19" i="6" s="1"/>
  <c r="FA13" i="6"/>
  <c r="FA16" i="6" s="1"/>
  <c r="FA19" i="6" s="1"/>
  <c r="FK28" i="6"/>
  <c r="FK26" i="6"/>
  <c r="FK29" i="6" s="1"/>
  <c r="FK44" i="6"/>
  <c r="FK49" i="6" s="1"/>
  <c r="FK98" i="6"/>
  <c r="FK103" i="6" s="1"/>
  <c r="FJ28" i="6"/>
  <c r="FJ26" i="6"/>
  <c r="FJ29" i="6" s="1"/>
  <c r="FJ44" i="6"/>
  <c r="FJ49" i="6" s="1"/>
  <c r="FJ98" i="6"/>
  <c r="FJ103" i="6" s="1"/>
  <c r="FI44" i="6"/>
  <c r="FI49" i="6" s="1"/>
  <c r="FI98" i="6"/>
  <c r="FI103" i="6" s="1"/>
  <c r="FH44" i="6"/>
  <c r="FH49" i="6" s="1"/>
  <c r="FH98" i="6"/>
  <c r="FH103" i="6" s="1"/>
  <c r="FG44" i="6"/>
  <c r="FG49" i="6" s="1"/>
  <c r="FG98" i="6"/>
  <c r="FG103" i="6" s="1"/>
  <c r="FF44" i="6"/>
  <c r="FF49" i="6" s="1"/>
  <c r="FF98" i="6"/>
  <c r="FF103" i="6" s="1"/>
  <c r="FE44" i="6"/>
  <c r="FE49" i="6" s="1"/>
  <c r="FE98" i="6"/>
  <c r="FE103" i="6" s="1"/>
  <c r="FD44" i="6"/>
  <c r="FD49" i="6" s="1"/>
  <c r="FD98" i="6"/>
  <c r="FD103" i="6" s="1"/>
  <c r="FC44" i="6"/>
  <c r="FC49" i="6" s="1"/>
  <c r="FC98" i="6"/>
  <c r="FC103" i="6" s="1"/>
  <c r="FB44" i="6"/>
  <c r="FB49" i="6" s="1"/>
  <c r="FB98" i="6"/>
  <c r="FB103" i="6" s="1"/>
  <c r="FA44" i="6"/>
  <c r="FA49" i="6" s="1"/>
  <c r="FA98" i="6"/>
  <c r="FA103" i="6" s="1"/>
  <c r="EW44" i="7"/>
  <c r="EW46" i="7" s="1"/>
  <c r="EW49" i="7" s="1"/>
  <c r="EV44" i="7"/>
  <c r="EV46" i="7" s="1"/>
  <c r="EV49" i="7" s="1"/>
  <c r="EU44" i="7"/>
  <c r="EU46" i="7" s="1"/>
  <c r="EU49" i="7" s="1"/>
  <c r="ET44" i="7"/>
  <c r="ET46" i="7" s="1"/>
  <c r="ET49" i="7" s="1"/>
  <c r="ES44" i="7"/>
  <c r="ES46" i="7" s="1"/>
  <c r="ES49" i="7" s="1"/>
  <c r="ER44" i="7"/>
  <c r="ER46" i="7" s="1"/>
  <c r="ER49" i="7" s="1"/>
  <c r="EQ44" i="7"/>
  <c r="EQ46" i="7" s="1"/>
  <c r="EQ49" i="7" s="1"/>
  <c r="EP44" i="7"/>
  <c r="EP46" i="7" s="1"/>
  <c r="EP49" i="7" s="1"/>
  <c r="EO44" i="7"/>
  <c r="EO46" i="7" s="1"/>
  <c r="EO49" i="7" s="1"/>
  <c r="EN44" i="7"/>
  <c r="EN46" i="7" s="1"/>
  <c r="EN49" i="7" s="1"/>
  <c r="EM44" i="7"/>
  <c r="EM46" i="7" s="1"/>
  <c r="EM49" i="7" s="1"/>
  <c r="EW24" i="7"/>
  <c r="EW26" i="7" s="1"/>
  <c r="EW29" i="7" s="1"/>
  <c r="EV24" i="7"/>
  <c r="EV26" i="7" s="1"/>
  <c r="EV29" i="7" s="1"/>
  <c r="EU24" i="7"/>
  <c r="EU26" i="7" s="1"/>
  <c r="EU29" i="7" s="1"/>
  <c r="ET24" i="7"/>
  <c r="ET26" i="7" s="1"/>
  <c r="ET29" i="7" s="1"/>
  <c r="ES24" i="7"/>
  <c r="ES26" i="7" s="1"/>
  <c r="ES29" i="7" s="1"/>
  <c r="ER24" i="7"/>
  <c r="ER26" i="7" s="1"/>
  <c r="ER29" i="7" s="1"/>
  <c r="EQ24" i="7"/>
  <c r="EQ26" i="7" s="1"/>
  <c r="EQ29" i="7" s="1"/>
  <c r="EP24" i="7"/>
  <c r="EP26" i="7" s="1"/>
  <c r="EP29" i="7" s="1"/>
  <c r="EO24" i="7"/>
  <c r="EO26" i="7" s="1"/>
  <c r="EO29" i="7" s="1"/>
  <c r="EN24" i="7"/>
  <c r="EN26" i="7" s="1"/>
  <c r="EN29" i="7" s="1"/>
  <c r="EM24" i="7"/>
  <c r="EM26" i="7" s="1"/>
  <c r="EM29" i="7" s="1"/>
  <c r="EU28" i="6"/>
  <c r="EU26" i="6"/>
  <c r="EU29" i="6" s="1"/>
  <c r="ET28" i="6"/>
  <c r="ET26" i="6"/>
  <c r="ET29" i="6" s="1"/>
  <c r="ES28" i="6"/>
  <c r="ES26" i="6"/>
  <c r="ES29" i="6" s="1"/>
  <c r="ER28" i="6"/>
  <c r="ER26" i="6"/>
  <c r="ER29" i="6" s="1"/>
  <c r="EQ28" i="6"/>
  <c r="EQ26" i="6"/>
  <c r="EQ29" i="6" s="1"/>
  <c r="EP28" i="6"/>
  <c r="EP26" i="6"/>
  <c r="EP29" i="6" s="1"/>
  <c r="EO28" i="6"/>
  <c r="EO26" i="6"/>
  <c r="EO29" i="6" s="1"/>
  <c r="EN28" i="6"/>
  <c r="EN26" i="6"/>
  <c r="EN29" i="6" s="1"/>
  <c r="EM28" i="6"/>
  <c r="EM26" i="6"/>
  <c r="EM29" i="6" s="1"/>
  <c r="EW13" i="6"/>
  <c r="EW16" i="6" s="1"/>
  <c r="EW19" i="6" s="1"/>
  <c r="EV13" i="6"/>
  <c r="EV16" i="6" s="1"/>
  <c r="EV19" i="6" s="1"/>
  <c r="EU13" i="6"/>
  <c r="EU16" i="6" s="1"/>
  <c r="EU19" i="6" s="1"/>
  <c r="ET13" i="6"/>
  <c r="ET16" i="6" s="1"/>
  <c r="ET19" i="6" s="1"/>
  <c r="ES13" i="6"/>
  <c r="ES16" i="6" s="1"/>
  <c r="ES19" i="6" s="1"/>
  <c r="ER13" i="6"/>
  <c r="ER16" i="6" s="1"/>
  <c r="ER19" i="6" s="1"/>
  <c r="EQ13" i="6"/>
  <c r="EQ16" i="6" s="1"/>
  <c r="EQ19" i="6" s="1"/>
  <c r="EP13" i="6"/>
  <c r="EP16" i="6" s="1"/>
  <c r="EP19" i="6" s="1"/>
  <c r="EO13" i="6"/>
  <c r="EO16" i="6" s="1"/>
  <c r="EO19" i="6" s="1"/>
  <c r="EN13" i="6"/>
  <c r="EN16" i="6" s="1"/>
  <c r="EN19" i="6" s="1"/>
  <c r="EM13" i="6"/>
  <c r="EM16" i="6" s="1"/>
  <c r="EM19" i="6" s="1"/>
  <c r="EW28" i="6"/>
  <c r="EW26" i="6"/>
  <c r="EW44" i="6"/>
  <c r="EW49" i="6" s="1"/>
  <c r="EW98" i="6"/>
  <c r="EW103" i="6" s="1"/>
  <c r="EV28" i="6"/>
  <c r="EV26" i="6"/>
  <c r="EV44" i="6"/>
  <c r="EV49" i="6" s="1"/>
  <c r="EV98" i="6"/>
  <c r="EV103" i="6" s="1"/>
  <c r="EU44" i="6"/>
  <c r="EU49" i="6" s="1"/>
  <c r="EU98" i="6"/>
  <c r="EU103" i="6" s="1"/>
  <c r="ET44" i="6"/>
  <c r="ET49" i="6" s="1"/>
  <c r="ET98" i="6"/>
  <c r="ET103" i="6" s="1"/>
  <c r="ES44" i="6"/>
  <c r="ES49" i="6" s="1"/>
  <c r="ES98" i="6"/>
  <c r="ES103" i="6" s="1"/>
  <c r="ER44" i="6"/>
  <c r="ER49" i="6" s="1"/>
  <c r="ER98" i="6"/>
  <c r="ER103" i="6" s="1"/>
  <c r="EQ44" i="6"/>
  <c r="EQ49" i="6" s="1"/>
  <c r="EQ98" i="6"/>
  <c r="EQ103" i="6" s="1"/>
  <c r="EP44" i="6"/>
  <c r="EP49" i="6" s="1"/>
  <c r="EP98" i="6"/>
  <c r="EP103" i="6" s="1"/>
  <c r="EO44" i="6"/>
  <c r="EO49" i="6" s="1"/>
  <c r="EO98" i="6"/>
  <c r="EO103" i="6" s="1"/>
  <c r="EN44" i="6"/>
  <c r="EN49" i="6" s="1"/>
  <c r="EN98" i="6"/>
  <c r="EN103" i="6" s="1"/>
  <c r="EM44" i="6"/>
  <c r="EM49" i="6" s="1"/>
  <c r="EM98" i="6"/>
  <c r="EM103" i="6" s="1"/>
  <c r="FA7" i="5"/>
  <c r="FA10" i="5" s="1"/>
  <c r="FB7" i="5"/>
  <c r="FB10" i="5" s="1"/>
  <c r="FC7" i="5"/>
  <c r="FC10" i="5" s="1"/>
  <c r="FD7" i="5"/>
  <c r="FD10" i="5" s="1"/>
  <c r="FE7" i="5"/>
  <c r="FE10" i="5" s="1"/>
  <c r="FF7" i="5"/>
  <c r="FF10" i="5" s="1"/>
  <c r="FG7" i="5"/>
  <c r="FG10" i="5" s="1"/>
  <c r="FH7" i="5"/>
  <c r="FH10" i="5" s="1"/>
  <c r="FI7" i="5"/>
  <c r="FI10" i="5" s="1"/>
  <c r="FJ7" i="5"/>
  <c r="FJ10" i="5" s="1"/>
  <c r="FK7" i="5"/>
  <c r="FK10" i="5" s="1"/>
  <c r="FA25" i="5"/>
  <c r="FA29" i="5" s="1"/>
  <c r="FB25" i="5"/>
  <c r="FC25" i="5"/>
  <c r="FD25" i="5"/>
  <c r="FE25" i="5"/>
  <c r="FF25" i="5"/>
  <c r="FG25" i="5"/>
  <c r="FH25" i="5"/>
  <c r="FI25" i="5"/>
  <c r="FJ25" i="5"/>
  <c r="FK25" i="5"/>
  <c r="FB27" i="5"/>
  <c r="FC27" i="5"/>
  <c r="FD27" i="5"/>
  <c r="FE27" i="5"/>
  <c r="FF27" i="5"/>
  <c r="FG27" i="5"/>
  <c r="FH27" i="5"/>
  <c r="FI27" i="5"/>
  <c r="FJ27" i="5"/>
  <c r="FA8" i="4"/>
  <c r="FA12" i="4" s="1"/>
  <c r="FB8" i="4"/>
  <c r="FB12" i="4" s="1"/>
  <c r="FC8" i="4"/>
  <c r="FC12" i="4" s="1"/>
  <c r="FD8" i="4"/>
  <c r="FD12" i="4" s="1"/>
  <c r="FE8" i="4"/>
  <c r="FE12" i="4" s="1"/>
  <c r="FF8" i="4"/>
  <c r="FF12" i="4" s="1"/>
  <c r="FG8" i="4"/>
  <c r="FG12" i="4" s="1"/>
  <c r="FH8" i="4"/>
  <c r="FH12" i="4" s="1"/>
  <c r="FI8" i="4"/>
  <c r="FI12" i="4" s="1"/>
  <c r="FJ8" i="4"/>
  <c r="FJ12" i="4" s="1"/>
  <c r="FK8" i="4"/>
  <c r="FK12" i="4" s="1"/>
  <c r="FA18" i="2"/>
  <c r="FB18" i="2"/>
  <c r="FC18" i="2"/>
  <c r="FD18" i="2"/>
  <c r="FE18" i="2"/>
  <c r="FF18" i="2"/>
  <c r="FG18" i="2"/>
  <c r="FH18" i="2"/>
  <c r="FI18" i="2"/>
  <c r="FJ18" i="2"/>
  <c r="FK18" i="2"/>
  <c r="FA36" i="2"/>
  <c r="FB36" i="2"/>
  <c r="FC36" i="2"/>
  <c r="FD36" i="2"/>
  <c r="FE36" i="2"/>
  <c r="FF36" i="2"/>
  <c r="FG36" i="2"/>
  <c r="FH36" i="2"/>
  <c r="FI36" i="2"/>
  <c r="FJ36" i="2"/>
  <c r="FK36" i="2"/>
  <c r="FA57" i="2"/>
  <c r="FA61" i="2" s="1"/>
  <c r="FB57" i="2"/>
  <c r="FB61" i="2" s="1"/>
  <c r="FC57" i="2"/>
  <c r="FC61" i="2" s="1"/>
  <c r="FD57" i="2"/>
  <c r="FD61" i="2" s="1"/>
  <c r="FE57" i="2"/>
  <c r="FE61" i="2" s="1"/>
  <c r="FF57" i="2"/>
  <c r="FF61" i="2" s="1"/>
  <c r="FG57" i="2"/>
  <c r="FG61" i="2" s="1"/>
  <c r="FH57" i="2"/>
  <c r="FH61" i="2" s="1"/>
  <c r="FI57" i="2"/>
  <c r="FI61" i="2" s="1"/>
  <c r="FJ57" i="2"/>
  <c r="FJ61" i="2" s="1"/>
  <c r="FK57" i="2"/>
  <c r="FK61" i="2" s="1"/>
  <c r="FA74" i="2"/>
  <c r="FA78" i="2" s="1"/>
  <c r="FB74" i="2"/>
  <c r="FB78" i="2" s="1"/>
  <c r="FC74" i="2"/>
  <c r="FC78" i="2" s="1"/>
  <c r="FD74" i="2"/>
  <c r="FD78" i="2" s="1"/>
  <c r="FE74" i="2"/>
  <c r="FE78" i="2" s="1"/>
  <c r="FF74" i="2"/>
  <c r="FF78" i="2" s="1"/>
  <c r="FG74" i="2"/>
  <c r="FG78" i="2" s="1"/>
  <c r="FH74" i="2"/>
  <c r="FH78" i="2" s="1"/>
  <c r="FI74" i="2"/>
  <c r="FI78" i="2" s="1"/>
  <c r="FJ74" i="2"/>
  <c r="FJ78" i="2" s="1"/>
  <c r="FK74" i="2"/>
  <c r="FK78" i="2" s="1"/>
  <c r="FA12" i="1"/>
  <c r="FA16" i="1" s="1"/>
  <c r="FA19" i="1" s="1"/>
  <c r="FB12" i="1"/>
  <c r="FB16" i="1" s="1"/>
  <c r="FB19" i="1" s="1"/>
  <c r="FC12" i="1"/>
  <c r="FC16" i="1" s="1"/>
  <c r="FC19" i="1" s="1"/>
  <c r="FD12" i="1"/>
  <c r="FD16" i="1" s="1"/>
  <c r="FD19" i="1" s="1"/>
  <c r="FE12" i="1"/>
  <c r="FE16" i="1" s="1"/>
  <c r="FE19" i="1" s="1"/>
  <c r="FF12" i="1"/>
  <c r="FF16" i="1" s="1"/>
  <c r="FF19" i="1" s="1"/>
  <c r="FG12" i="1"/>
  <c r="FG16" i="1" s="1"/>
  <c r="FG19" i="1" s="1"/>
  <c r="FH12" i="1"/>
  <c r="FH16" i="1" s="1"/>
  <c r="FH19" i="1" s="1"/>
  <c r="FI12" i="1"/>
  <c r="FI16" i="1" s="1"/>
  <c r="FI19" i="1" s="1"/>
  <c r="FJ12" i="1"/>
  <c r="FJ16" i="1" s="1"/>
  <c r="FJ19" i="1" s="1"/>
  <c r="FK12" i="1"/>
  <c r="FK16" i="1" s="1"/>
  <c r="FK19" i="1" s="1"/>
  <c r="FA26" i="1"/>
  <c r="FB26" i="1"/>
  <c r="FC26" i="1"/>
  <c r="FD26" i="1"/>
  <c r="FE26" i="1"/>
  <c r="FF26" i="1"/>
  <c r="FG26" i="1"/>
  <c r="FH26" i="1"/>
  <c r="FI26" i="1"/>
  <c r="FJ26" i="1"/>
  <c r="FK26" i="1"/>
  <c r="FA28" i="1"/>
  <c r="FB28" i="1"/>
  <c r="FC28" i="1"/>
  <c r="FD28" i="1"/>
  <c r="FE28" i="1"/>
  <c r="FF28" i="1"/>
  <c r="FG28" i="1"/>
  <c r="FH28" i="1"/>
  <c r="FI28" i="1"/>
  <c r="FJ28" i="1"/>
  <c r="FK28" i="1"/>
  <c r="FA44" i="1"/>
  <c r="FA48" i="1" s="1"/>
  <c r="FB44" i="1"/>
  <c r="FB48" i="1" s="1"/>
  <c r="FC44" i="1"/>
  <c r="FC48" i="1" s="1"/>
  <c r="FD44" i="1"/>
  <c r="FD48" i="1" s="1"/>
  <c r="FE44" i="1"/>
  <c r="FE48" i="1" s="1"/>
  <c r="FF44" i="1"/>
  <c r="FF48" i="1" s="1"/>
  <c r="FG44" i="1"/>
  <c r="FG48" i="1" s="1"/>
  <c r="FH44" i="1"/>
  <c r="FH48" i="1" s="1"/>
  <c r="FI44" i="1"/>
  <c r="FI48" i="1" s="1"/>
  <c r="FJ44" i="1"/>
  <c r="FJ48" i="1" s="1"/>
  <c r="FK44" i="1"/>
  <c r="FK48" i="1" s="1"/>
  <c r="FA64" i="1"/>
  <c r="FA67" i="1" s="1"/>
  <c r="FB64" i="1"/>
  <c r="FB67" i="1" s="1"/>
  <c r="FC64" i="1"/>
  <c r="FC67" i="1" s="1"/>
  <c r="FD64" i="1"/>
  <c r="FD67" i="1" s="1"/>
  <c r="FE64" i="1"/>
  <c r="FE67" i="1" s="1"/>
  <c r="FF64" i="1"/>
  <c r="FF67" i="1" s="1"/>
  <c r="FG64" i="1"/>
  <c r="FG67" i="1" s="1"/>
  <c r="FH64" i="1"/>
  <c r="FH67" i="1" s="1"/>
  <c r="FI64" i="1"/>
  <c r="FI67" i="1" s="1"/>
  <c r="FJ64" i="1"/>
  <c r="FJ67" i="1" s="1"/>
  <c r="FK64" i="1"/>
  <c r="FK67" i="1" s="1"/>
  <c r="FA82" i="1"/>
  <c r="FA85" i="1" s="1"/>
  <c r="FB82" i="1"/>
  <c r="FB85" i="1" s="1"/>
  <c r="FC82" i="1"/>
  <c r="FC85" i="1" s="1"/>
  <c r="FD82" i="1"/>
  <c r="FD85" i="1" s="1"/>
  <c r="FE82" i="1"/>
  <c r="FE85" i="1" s="1"/>
  <c r="FF82" i="1"/>
  <c r="FF85" i="1" s="1"/>
  <c r="FG82" i="1"/>
  <c r="FG85" i="1" s="1"/>
  <c r="FH82" i="1"/>
  <c r="FH85" i="1" s="1"/>
  <c r="FI82" i="1"/>
  <c r="FI85" i="1" s="1"/>
  <c r="FJ82" i="1"/>
  <c r="FJ85" i="1" s="1"/>
  <c r="FK82" i="1"/>
  <c r="FK85" i="1" s="1"/>
  <c r="FA98" i="1"/>
  <c r="FA101" i="1" s="1"/>
  <c r="FB98" i="1"/>
  <c r="FB101" i="1" s="1"/>
  <c r="FC98" i="1"/>
  <c r="FC101" i="1" s="1"/>
  <c r="FD98" i="1"/>
  <c r="FD101" i="1" s="1"/>
  <c r="FE98" i="1"/>
  <c r="FE101" i="1" s="1"/>
  <c r="FF98" i="1"/>
  <c r="FF101" i="1" s="1"/>
  <c r="FG98" i="1"/>
  <c r="FG101" i="1" s="1"/>
  <c r="FH98" i="1"/>
  <c r="FH101" i="1" s="1"/>
  <c r="FI98" i="1"/>
  <c r="FI101" i="1" s="1"/>
  <c r="FJ98" i="1"/>
  <c r="FJ101" i="1" s="1"/>
  <c r="FK98" i="1"/>
  <c r="FK101" i="1" s="1"/>
  <c r="EM7" i="5"/>
  <c r="EM10" i="5" s="1"/>
  <c r="EN7" i="5"/>
  <c r="EN10" i="5" s="1"/>
  <c r="EO7" i="5"/>
  <c r="EO10" i="5" s="1"/>
  <c r="EP7" i="5"/>
  <c r="EP10" i="5" s="1"/>
  <c r="EQ7" i="5"/>
  <c r="EQ10" i="5" s="1"/>
  <c r="ER7" i="5"/>
  <c r="ER10" i="5" s="1"/>
  <c r="ES7" i="5"/>
  <c r="ES10" i="5" s="1"/>
  <c r="ET7" i="5"/>
  <c r="ET10" i="5" s="1"/>
  <c r="EU7" i="5"/>
  <c r="EU10" i="5" s="1"/>
  <c r="EV7" i="5"/>
  <c r="EV10" i="5" s="1"/>
  <c r="EW7" i="5"/>
  <c r="EW10" i="5" s="1"/>
  <c r="EM25" i="5"/>
  <c r="EM29" i="5" s="1"/>
  <c r="EN25" i="5"/>
  <c r="EO25" i="5"/>
  <c r="EP25" i="5"/>
  <c r="EQ25" i="5"/>
  <c r="ER25" i="5"/>
  <c r="ES25" i="5"/>
  <c r="ET25" i="5"/>
  <c r="EU25" i="5"/>
  <c r="EV25" i="5"/>
  <c r="EW25" i="5"/>
  <c r="EW29" i="5" s="1"/>
  <c r="EN27" i="5"/>
  <c r="EO27" i="5"/>
  <c r="EP27" i="5"/>
  <c r="EQ27" i="5"/>
  <c r="ER27" i="5"/>
  <c r="ES27" i="5"/>
  <c r="ET27" i="5"/>
  <c r="EU27" i="5"/>
  <c r="EV27" i="5"/>
  <c r="EM8" i="4"/>
  <c r="EM12" i="4" s="1"/>
  <c r="EN8" i="4"/>
  <c r="EN12" i="4" s="1"/>
  <c r="EO8" i="4"/>
  <c r="EO12" i="4" s="1"/>
  <c r="EP8" i="4"/>
  <c r="EP12" i="4" s="1"/>
  <c r="EQ8" i="4"/>
  <c r="EQ12" i="4" s="1"/>
  <c r="ER8" i="4"/>
  <c r="ER12" i="4" s="1"/>
  <c r="ES8" i="4"/>
  <c r="ES12" i="4" s="1"/>
  <c r="ET8" i="4"/>
  <c r="ET12" i="4" s="1"/>
  <c r="EU8" i="4"/>
  <c r="EU12" i="4" s="1"/>
  <c r="EV8" i="4"/>
  <c r="EV12" i="4" s="1"/>
  <c r="EW8" i="4"/>
  <c r="EW12" i="4" s="1"/>
  <c r="EM18" i="2"/>
  <c r="EM22" i="2" s="1"/>
  <c r="EN18" i="2"/>
  <c r="EO18" i="2"/>
  <c r="EP18" i="2"/>
  <c r="EQ18" i="2"/>
  <c r="ER18" i="2"/>
  <c r="ES18" i="2"/>
  <c r="ET18" i="2"/>
  <c r="EU18" i="2"/>
  <c r="EV18" i="2"/>
  <c r="EW18" i="2"/>
  <c r="EM36" i="2"/>
  <c r="EM41" i="2" s="1"/>
  <c r="EN36" i="2"/>
  <c r="EO36" i="2"/>
  <c r="EP36" i="2"/>
  <c r="EQ36" i="2"/>
  <c r="ER36" i="2"/>
  <c r="ES36" i="2"/>
  <c r="ET36" i="2"/>
  <c r="EU36" i="2"/>
  <c r="EV36" i="2"/>
  <c r="EW36" i="2"/>
  <c r="EM57" i="2"/>
  <c r="EM61" i="2" s="1"/>
  <c r="EN57" i="2"/>
  <c r="EN61" i="2" s="1"/>
  <c r="EO57" i="2"/>
  <c r="EO61" i="2" s="1"/>
  <c r="EP57" i="2"/>
  <c r="EP61" i="2" s="1"/>
  <c r="EQ57" i="2"/>
  <c r="EQ61" i="2" s="1"/>
  <c r="ER57" i="2"/>
  <c r="ER61" i="2" s="1"/>
  <c r="ES57" i="2"/>
  <c r="ES61" i="2" s="1"/>
  <c r="ET57" i="2"/>
  <c r="ET61" i="2" s="1"/>
  <c r="EU57" i="2"/>
  <c r="EU61" i="2" s="1"/>
  <c r="EV57" i="2"/>
  <c r="EV61" i="2" s="1"/>
  <c r="EW57" i="2"/>
  <c r="EW61" i="2" s="1"/>
  <c r="EM74" i="2"/>
  <c r="EM78" i="2" s="1"/>
  <c r="EN74" i="2"/>
  <c r="EN78" i="2" s="1"/>
  <c r="EO74" i="2"/>
  <c r="EO78" i="2" s="1"/>
  <c r="EP74" i="2"/>
  <c r="EP78" i="2" s="1"/>
  <c r="EQ74" i="2"/>
  <c r="EQ78" i="2" s="1"/>
  <c r="ER74" i="2"/>
  <c r="ER78" i="2" s="1"/>
  <c r="ES74" i="2"/>
  <c r="ES78" i="2" s="1"/>
  <c r="ET74" i="2"/>
  <c r="ET78" i="2" s="1"/>
  <c r="EU74" i="2"/>
  <c r="EU78" i="2" s="1"/>
  <c r="EV74" i="2"/>
  <c r="EV78" i="2" s="1"/>
  <c r="EW74" i="2"/>
  <c r="EW78" i="2" s="1"/>
  <c r="EM12" i="1"/>
  <c r="EM16" i="1" s="1"/>
  <c r="EM19" i="1" s="1"/>
  <c r="EN12" i="1"/>
  <c r="EN16" i="1" s="1"/>
  <c r="EN19" i="1" s="1"/>
  <c r="EP12" i="1"/>
  <c r="EP16" i="1" s="1"/>
  <c r="EP19" i="1" s="1"/>
  <c r="EQ12" i="1"/>
  <c r="EQ16" i="1" s="1"/>
  <c r="EQ19" i="1" s="1"/>
  <c r="ER12" i="1"/>
  <c r="ER16" i="1" s="1"/>
  <c r="ER19" i="1" s="1"/>
  <c r="ET12" i="1"/>
  <c r="ET16" i="1" s="1"/>
  <c r="ET19" i="1" s="1"/>
  <c r="EU12" i="1"/>
  <c r="EU16" i="1" s="1"/>
  <c r="EU19" i="1" s="1"/>
  <c r="EV12" i="1"/>
  <c r="EV16" i="1" s="1"/>
  <c r="EV19" i="1" s="1"/>
  <c r="EM26" i="1"/>
  <c r="EN26" i="1"/>
  <c r="EO26" i="1"/>
  <c r="EP26" i="1"/>
  <c r="EQ26" i="1"/>
  <c r="ER26" i="1"/>
  <c r="ES26" i="1"/>
  <c r="ET26" i="1"/>
  <c r="EU26" i="1"/>
  <c r="EV26" i="1"/>
  <c r="EW26" i="1"/>
  <c r="EN28" i="1"/>
  <c r="EO28" i="1"/>
  <c r="EP28" i="1"/>
  <c r="EQ28" i="1"/>
  <c r="ER28" i="1"/>
  <c r="ES28" i="1"/>
  <c r="ET28" i="1"/>
  <c r="EU28" i="1"/>
  <c r="EV28" i="1"/>
  <c r="EW28" i="1"/>
  <c r="EM44" i="1"/>
  <c r="EM48" i="1" s="1"/>
  <c r="EN44" i="1"/>
  <c r="EN48" i="1" s="1"/>
  <c r="EO44" i="1"/>
  <c r="EO48" i="1" s="1"/>
  <c r="EP44" i="1"/>
  <c r="EP48" i="1" s="1"/>
  <c r="EQ44" i="1"/>
  <c r="EQ48" i="1" s="1"/>
  <c r="ER44" i="1"/>
  <c r="ER48" i="1" s="1"/>
  <c r="ES44" i="1"/>
  <c r="ES48" i="1" s="1"/>
  <c r="ET44" i="1"/>
  <c r="ET48" i="1" s="1"/>
  <c r="EU44" i="1"/>
  <c r="EU48" i="1" s="1"/>
  <c r="EV44" i="1"/>
  <c r="EV48" i="1" s="1"/>
  <c r="EW44" i="1"/>
  <c r="EW48" i="1" s="1"/>
  <c r="EM64" i="1"/>
  <c r="EM67" i="1" s="1"/>
  <c r="EN64" i="1"/>
  <c r="EN67" i="1" s="1"/>
  <c r="EO64" i="1"/>
  <c r="EO67" i="1" s="1"/>
  <c r="EP64" i="1"/>
  <c r="EP67" i="1" s="1"/>
  <c r="EQ64" i="1"/>
  <c r="EQ67" i="1" s="1"/>
  <c r="ER64" i="1"/>
  <c r="ER67" i="1" s="1"/>
  <c r="ES64" i="1"/>
  <c r="ES67" i="1" s="1"/>
  <c r="ET64" i="1"/>
  <c r="ET67" i="1" s="1"/>
  <c r="EU64" i="1"/>
  <c r="EU67" i="1" s="1"/>
  <c r="EV64" i="1"/>
  <c r="EV67" i="1" s="1"/>
  <c r="EW64" i="1"/>
  <c r="EW67" i="1" s="1"/>
  <c r="EM82" i="1"/>
  <c r="EM85" i="1" s="1"/>
  <c r="EN82" i="1"/>
  <c r="EN85" i="1" s="1"/>
  <c r="EO82" i="1"/>
  <c r="EO85" i="1" s="1"/>
  <c r="EP82" i="1"/>
  <c r="EP85" i="1" s="1"/>
  <c r="EQ82" i="1"/>
  <c r="EQ85" i="1" s="1"/>
  <c r="ER82" i="1"/>
  <c r="ER85" i="1" s="1"/>
  <c r="ES82" i="1"/>
  <c r="ES85" i="1" s="1"/>
  <c r="ET82" i="1"/>
  <c r="ET85" i="1" s="1"/>
  <c r="EU82" i="1"/>
  <c r="EU85" i="1" s="1"/>
  <c r="EV82" i="1"/>
  <c r="EV85" i="1" s="1"/>
  <c r="EW82" i="1"/>
  <c r="EW85" i="1" s="1"/>
  <c r="EM98" i="1"/>
  <c r="EM101" i="1" s="1"/>
  <c r="EN98" i="1"/>
  <c r="EN101" i="1" s="1"/>
  <c r="EO98" i="1"/>
  <c r="EO101" i="1" s="1"/>
  <c r="EP98" i="1"/>
  <c r="EP101" i="1" s="1"/>
  <c r="EQ98" i="1"/>
  <c r="EQ101" i="1" s="1"/>
  <c r="ER98" i="1"/>
  <c r="ER101" i="1" s="1"/>
  <c r="ES98" i="1"/>
  <c r="ES101" i="1" s="1"/>
  <c r="ET98" i="1"/>
  <c r="ET101" i="1" s="1"/>
  <c r="EU98" i="1"/>
  <c r="EU101" i="1" s="1"/>
  <c r="EV98" i="1"/>
  <c r="EV101" i="1" s="1"/>
  <c r="EW98" i="1"/>
  <c r="EW101" i="1" s="1"/>
  <c r="EW39" i="2" l="1"/>
  <c r="EW20" i="2"/>
  <c r="EU39" i="2"/>
  <c r="EU20" i="2"/>
  <c r="EU22" i="2" s="1"/>
  <c r="EU23" i="2" s="1"/>
  <c r="EU25" i="2" s="1"/>
  <c r="EU28" i="2" s="1"/>
  <c r="ES39" i="2"/>
  <c r="ES20" i="2"/>
  <c r="EQ39" i="2"/>
  <c r="EQ20" i="2"/>
  <c r="EQ22" i="2" s="1"/>
  <c r="EQ23" i="2" s="1"/>
  <c r="EQ25" i="2" s="1"/>
  <c r="EQ28" i="2" s="1"/>
  <c r="EO39" i="2"/>
  <c r="EO20" i="2"/>
  <c r="EW41" i="2"/>
  <c r="EU41" i="2"/>
  <c r="EU42" i="2" s="1"/>
  <c r="EU44" i="2" s="1"/>
  <c r="EU47" i="2" s="1"/>
  <c r="ES41" i="2"/>
  <c r="EQ41" i="2"/>
  <c r="EQ42" i="2" s="1"/>
  <c r="EQ44" i="2" s="1"/>
  <c r="EQ47" i="2" s="1"/>
  <c r="EO41" i="2"/>
  <c r="EU29" i="5"/>
  <c r="ES29" i="5"/>
  <c r="EQ29" i="5"/>
  <c r="EO29" i="5"/>
  <c r="FK39" i="2"/>
  <c r="FK20" i="2"/>
  <c r="FI39" i="2"/>
  <c r="FI20" i="2"/>
  <c r="FI22" i="2" s="1"/>
  <c r="FI23" i="2" s="1"/>
  <c r="FI25" i="2" s="1"/>
  <c r="FI28" i="2" s="1"/>
  <c r="FG39" i="2"/>
  <c r="FG20" i="2"/>
  <c r="FE39" i="2"/>
  <c r="FE20" i="2"/>
  <c r="FE22" i="2" s="1"/>
  <c r="FE23" i="2" s="1"/>
  <c r="FE25" i="2" s="1"/>
  <c r="FE28" i="2" s="1"/>
  <c r="FC39" i="2"/>
  <c r="FC20" i="2"/>
  <c r="FA39" i="2"/>
  <c r="FA20" i="2"/>
  <c r="FA22" i="2" s="1"/>
  <c r="FA23" i="2" s="1"/>
  <c r="FA25" i="2" s="1"/>
  <c r="FA28" i="2" s="1"/>
  <c r="FK22" i="2"/>
  <c r="FK23" i="2" s="1"/>
  <c r="FK25" i="2" s="1"/>
  <c r="FK28" i="2" s="1"/>
  <c r="FG22" i="2"/>
  <c r="FG23" i="2" s="1"/>
  <c r="FG25" i="2" s="1"/>
  <c r="FG28" i="2" s="1"/>
  <c r="FC22" i="2"/>
  <c r="FC23" i="2" s="1"/>
  <c r="FC25" i="2" s="1"/>
  <c r="FC28" i="2" s="1"/>
  <c r="FJ29" i="5"/>
  <c r="FH29" i="5"/>
  <c r="FF29" i="5"/>
  <c r="FD29" i="5"/>
  <c r="FB29" i="5"/>
  <c r="EV39" i="2"/>
  <c r="EV20" i="2"/>
  <c r="EV22" i="2" s="1"/>
  <c r="EV23" i="2" s="1"/>
  <c r="EV25" i="2" s="1"/>
  <c r="EV28" i="2" s="1"/>
  <c r="ET39" i="2"/>
  <c r="ET20" i="2"/>
  <c r="ET22" i="2" s="1"/>
  <c r="ET23" i="2" s="1"/>
  <c r="ET25" i="2" s="1"/>
  <c r="ET28" i="2" s="1"/>
  <c r="ER39" i="2"/>
  <c r="ER20" i="2"/>
  <c r="ER22" i="2" s="1"/>
  <c r="ER23" i="2" s="1"/>
  <c r="ER25" i="2" s="1"/>
  <c r="ER28" i="2" s="1"/>
  <c r="EP39" i="2"/>
  <c r="EP20" i="2"/>
  <c r="EP22" i="2" s="1"/>
  <c r="EP23" i="2" s="1"/>
  <c r="EP25" i="2" s="1"/>
  <c r="EP28" i="2" s="1"/>
  <c r="EN39" i="2"/>
  <c r="EN20" i="2"/>
  <c r="EN22" i="2" s="1"/>
  <c r="EN23" i="2" s="1"/>
  <c r="EN25" i="2" s="1"/>
  <c r="EN28" i="2" s="1"/>
  <c r="EV41" i="2"/>
  <c r="ET41" i="2"/>
  <c r="ER41" i="2"/>
  <c r="EP41" i="2"/>
  <c r="EN41" i="2"/>
  <c r="EW22" i="2"/>
  <c r="ES22" i="2"/>
  <c r="EO22" i="2"/>
  <c r="EV29" i="5"/>
  <c r="ET29" i="5"/>
  <c r="ET30" i="5" s="1"/>
  <c r="ET32" i="5" s="1"/>
  <c r="ET35" i="5" s="1"/>
  <c r="ER29" i="5"/>
  <c r="EP29" i="5"/>
  <c r="EP30" i="5" s="1"/>
  <c r="EP32" i="5" s="1"/>
  <c r="EP35" i="5" s="1"/>
  <c r="EN29" i="5"/>
  <c r="FJ39" i="2"/>
  <c r="FJ41" i="2" s="1"/>
  <c r="FJ42" i="2" s="1"/>
  <c r="FJ44" i="2" s="1"/>
  <c r="FJ47" i="2" s="1"/>
  <c r="FJ20" i="2"/>
  <c r="FH39" i="2"/>
  <c r="FH41" i="2" s="1"/>
  <c r="FH42" i="2" s="1"/>
  <c r="FH44" i="2" s="1"/>
  <c r="FH47" i="2" s="1"/>
  <c r="FH20" i="2"/>
  <c r="FF39" i="2"/>
  <c r="FF41" i="2" s="1"/>
  <c r="FF42" i="2" s="1"/>
  <c r="FF44" i="2" s="1"/>
  <c r="FF47" i="2" s="1"/>
  <c r="FF20" i="2"/>
  <c r="FD39" i="2"/>
  <c r="FD41" i="2" s="1"/>
  <c r="FD42" i="2" s="1"/>
  <c r="FD44" i="2" s="1"/>
  <c r="FD47" i="2" s="1"/>
  <c r="FD20" i="2"/>
  <c r="FB39" i="2"/>
  <c r="FB41" i="2" s="1"/>
  <c r="FB42" i="2" s="1"/>
  <c r="FB44" i="2" s="1"/>
  <c r="FB47" i="2" s="1"/>
  <c r="FB20" i="2"/>
  <c r="FK41" i="2"/>
  <c r="FI41" i="2"/>
  <c r="FG41" i="2"/>
  <c r="FE41" i="2"/>
  <c r="FC41" i="2"/>
  <c r="FA41" i="2"/>
  <c r="FJ22" i="2"/>
  <c r="FH22" i="2"/>
  <c r="FF22" i="2"/>
  <c r="FD22" i="2"/>
  <c r="FB22" i="2"/>
  <c r="FK29" i="5"/>
  <c r="FI29" i="5"/>
  <c r="FI30" i="5" s="1"/>
  <c r="FI32" i="5" s="1"/>
  <c r="FI35" i="5" s="1"/>
  <c r="FG29" i="5"/>
  <c r="FE29" i="5"/>
  <c r="FE30" i="5" s="1"/>
  <c r="FE32" i="5" s="1"/>
  <c r="FE35" i="5" s="1"/>
  <c r="FC29" i="5"/>
  <c r="EV29" i="6"/>
  <c r="EW29" i="6"/>
  <c r="FA29" i="6"/>
  <c r="FA30" i="6" s="1"/>
  <c r="FA33" i="6" s="1"/>
  <c r="FA36" i="6" s="1"/>
  <c r="FB29" i="6"/>
  <c r="FC29" i="6"/>
  <c r="FC30" i="6" s="1"/>
  <c r="FC33" i="6" s="1"/>
  <c r="FC36" i="6" s="1"/>
  <c r="FD29" i="6"/>
  <c r="FE29" i="6"/>
  <c r="FE30" i="6" s="1"/>
  <c r="FE33" i="6" s="1"/>
  <c r="FE36" i="6" s="1"/>
  <c r="FF29" i="6"/>
  <c r="FG29" i="6"/>
  <c r="FG30" i="6" s="1"/>
  <c r="FG33" i="6" s="1"/>
  <c r="FG36" i="6" s="1"/>
  <c r="FH29" i="6"/>
  <c r="FI29" i="6"/>
  <c r="FI30" i="6" s="1"/>
  <c r="FI33" i="6" s="1"/>
  <c r="FI36" i="6" s="1"/>
  <c r="FA104" i="6"/>
  <c r="FA106" i="6" s="1"/>
  <c r="FA109" i="6" s="1"/>
  <c r="FA50" i="6"/>
  <c r="FA53" i="6" s="1"/>
  <c r="FA56" i="6" s="1"/>
  <c r="FB104" i="6"/>
  <c r="FB106" i="6" s="1"/>
  <c r="FB109" i="6" s="1"/>
  <c r="FB50" i="6"/>
  <c r="FB53" i="6" s="1"/>
  <c r="FB56" i="6" s="1"/>
  <c r="FC104" i="6"/>
  <c r="FC106" i="6" s="1"/>
  <c r="FC109" i="6" s="1"/>
  <c r="FC50" i="6"/>
  <c r="FC53" i="6" s="1"/>
  <c r="FC56" i="6" s="1"/>
  <c r="FD104" i="6"/>
  <c r="FD106" i="6" s="1"/>
  <c r="FD109" i="6" s="1"/>
  <c r="FD50" i="6"/>
  <c r="FD53" i="6" s="1"/>
  <c r="FD56" i="6" s="1"/>
  <c r="FE104" i="6"/>
  <c r="FE106" i="6" s="1"/>
  <c r="FE109" i="6" s="1"/>
  <c r="FE50" i="6"/>
  <c r="FE53" i="6" s="1"/>
  <c r="FE56" i="6" s="1"/>
  <c r="FF104" i="6"/>
  <c r="FF106" i="6" s="1"/>
  <c r="FF109" i="6" s="1"/>
  <c r="FF50" i="6"/>
  <c r="FF53" i="6" s="1"/>
  <c r="FF56" i="6" s="1"/>
  <c r="FG104" i="6"/>
  <c r="FG106" i="6" s="1"/>
  <c r="FG109" i="6" s="1"/>
  <c r="FG50" i="6"/>
  <c r="FG53" i="6" s="1"/>
  <c r="FG56" i="6" s="1"/>
  <c r="FH104" i="6"/>
  <c r="FH106" i="6" s="1"/>
  <c r="FH109" i="6" s="1"/>
  <c r="FH50" i="6"/>
  <c r="FH53" i="6" s="1"/>
  <c r="FH56" i="6" s="1"/>
  <c r="FI104" i="6"/>
  <c r="FI106" i="6" s="1"/>
  <c r="FI109" i="6" s="1"/>
  <c r="FI50" i="6"/>
  <c r="FI53" i="6" s="1"/>
  <c r="FI56" i="6" s="1"/>
  <c r="FJ104" i="6"/>
  <c r="FJ106" i="6" s="1"/>
  <c r="FJ109" i="6" s="1"/>
  <c r="FJ50" i="6"/>
  <c r="FJ53" i="6" s="1"/>
  <c r="FJ56" i="6" s="1"/>
  <c r="FJ30" i="6"/>
  <c r="FJ33" i="6" s="1"/>
  <c r="FJ36" i="6" s="1"/>
  <c r="FK104" i="6"/>
  <c r="FK106" i="6" s="1"/>
  <c r="FK109" i="6" s="1"/>
  <c r="FK50" i="6"/>
  <c r="FK53" i="6" s="1"/>
  <c r="FK56" i="6" s="1"/>
  <c r="FK30" i="6"/>
  <c r="FK33" i="6" s="1"/>
  <c r="FK36" i="6" s="1"/>
  <c r="FB30" i="6"/>
  <c r="FB33" i="6" s="1"/>
  <c r="FB36" i="6" s="1"/>
  <c r="FD30" i="6"/>
  <c r="FD33" i="6" s="1"/>
  <c r="FD36" i="6" s="1"/>
  <c r="FF30" i="6"/>
  <c r="FF33" i="6" s="1"/>
  <c r="FF36" i="6" s="1"/>
  <c r="FH30" i="6"/>
  <c r="FH33" i="6" s="1"/>
  <c r="FH36" i="6" s="1"/>
  <c r="EM104" i="6"/>
  <c r="EM106" i="6" s="1"/>
  <c r="EM109" i="6" s="1"/>
  <c r="EM50" i="6"/>
  <c r="EM53" i="6" s="1"/>
  <c r="EM56" i="6" s="1"/>
  <c r="EN104" i="6"/>
  <c r="EN106" i="6" s="1"/>
  <c r="EN109" i="6" s="1"/>
  <c r="EN50" i="6"/>
  <c r="EN53" i="6" s="1"/>
  <c r="EN56" i="6" s="1"/>
  <c r="EO104" i="6"/>
  <c r="EO106" i="6" s="1"/>
  <c r="EO109" i="6" s="1"/>
  <c r="EO50" i="6"/>
  <c r="EO53" i="6" s="1"/>
  <c r="EO56" i="6" s="1"/>
  <c r="EP104" i="6"/>
  <c r="EP106" i="6" s="1"/>
  <c r="EP109" i="6" s="1"/>
  <c r="EP50" i="6"/>
  <c r="EP53" i="6" s="1"/>
  <c r="EP56" i="6" s="1"/>
  <c r="EQ104" i="6"/>
  <c r="EQ106" i="6" s="1"/>
  <c r="EQ109" i="6" s="1"/>
  <c r="EQ50" i="6"/>
  <c r="EQ53" i="6" s="1"/>
  <c r="EQ56" i="6" s="1"/>
  <c r="ER104" i="6"/>
  <c r="ER106" i="6" s="1"/>
  <c r="ER109" i="6" s="1"/>
  <c r="ER50" i="6"/>
  <c r="ER53" i="6" s="1"/>
  <c r="ER56" i="6" s="1"/>
  <c r="ES104" i="6"/>
  <c r="ES106" i="6" s="1"/>
  <c r="ES109" i="6" s="1"/>
  <c r="ES50" i="6"/>
  <c r="ES53" i="6" s="1"/>
  <c r="ES56" i="6" s="1"/>
  <c r="ET104" i="6"/>
  <c r="ET106" i="6" s="1"/>
  <c r="ET109" i="6" s="1"/>
  <c r="ET50" i="6"/>
  <c r="ET53" i="6" s="1"/>
  <c r="ET56" i="6" s="1"/>
  <c r="EU104" i="6"/>
  <c r="EU106" i="6" s="1"/>
  <c r="EU109" i="6" s="1"/>
  <c r="EU50" i="6"/>
  <c r="EU53" i="6" s="1"/>
  <c r="EU56" i="6" s="1"/>
  <c r="EV104" i="6"/>
  <c r="EV106" i="6" s="1"/>
  <c r="EV109" i="6" s="1"/>
  <c r="EV50" i="6"/>
  <c r="EV53" i="6" s="1"/>
  <c r="EV56" i="6" s="1"/>
  <c r="EV30" i="6"/>
  <c r="EV33" i="6" s="1"/>
  <c r="EV36" i="6" s="1"/>
  <c r="EW104" i="6"/>
  <c r="EW106" i="6" s="1"/>
  <c r="EW109" i="6" s="1"/>
  <c r="EW50" i="6"/>
  <c r="EW53" i="6" s="1"/>
  <c r="EW56" i="6" s="1"/>
  <c r="EW30" i="6"/>
  <c r="EW33" i="6" s="1"/>
  <c r="EW36" i="6" s="1"/>
  <c r="EM30" i="6"/>
  <c r="EM33" i="6" s="1"/>
  <c r="EM36" i="6" s="1"/>
  <c r="EN30" i="6"/>
  <c r="EN33" i="6" s="1"/>
  <c r="EN36" i="6" s="1"/>
  <c r="EO30" i="6"/>
  <c r="EO33" i="6" s="1"/>
  <c r="EO36" i="6" s="1"/>
  <c r="EP30" i="6"/>
  <c r="EP33" i="6" s="1"/>
  <c r="EP36" i="6" s="1"/>
  <c r="EQ30" i="6"/>
  <c r="EQ33" i="6" s="1"/>
  <c r="EQ36" i="6" s="1"/>
  <c r="ER30" i="6"/>
  <c r="ER33" i="6" s="1"/>
  <c r="ER36" i="6" s="1"/>
  <c r="ES30" i="6"/>
  <c r="ES33" i="6" s="1"/>
  <c r="ES36" i="6" s="1"/>
  <c r="ET30" i="6"/>
  <c r="ET33" i="6" s="1"/>
  <c r="ET36" i="6" s="1"/>
  <c r="EU30" i="6"/>
  <c r="EU33" i="6" s="1"/>
  <c r="EU36" i="6" s="1"/>
  <c r="FK30" i="5"/>
  <c r="FK32" i="5" s="1"/>
  <c r="FK35" i="5" s="1"/>
  <c r="FJ30" i="5"/>
  <c r="FJ32" i="5" s="1"/>
  <c r="FJ35" i="5" s="1"/>
  <c r="FH30" i="5"/>
  <c r="FH32" i="5" s="1"/>
  <c r="FH35" i="5" s="1"/>
  <c r="FG30" i="5"/>
  <c r="FG32" i="5" s="1"/>
  <c r="FG35" i="5" s="1"/>
  <c r="FF30" i="5"/>
  <c r="FF32" i="5" s="1"/>
  <c r="FF35" i="5" s="1"/>
  <c r="FD30" i="5"/>
  <c r="FD32" i="5" s="1"/>
  <c r="FD35" i="5" s="1"/>
  <c r="FC30" i="5"/>
  <c r="FC32" i="5" s="1"/>
  <c r="FC35" i="5" s="1"/>
  <c r="FB30" i="5"/>
  <c r="FB32" i="5" s="1"/>
  <c r="FB35" i="5" s="1"/>
  <c r="FA30" i="5"/>
  <c r="FA32" i="5" s="1"/>
  <c r="FA35" i="5" s="1"/>
  <c r="FK11" i="5"/>
  <c r="FK13" i="5" s="1"/>
  <c r="FK16" i="5" s="1"/>
  <c r="FJ11" i="5"/>
  <c r="FJ13" i="5" s="1"/>
  <c r="FJ16" i="5" s="1"/>
  <c r="FI11" i="5"/>
  <c r="FI13" i="5" s="1"/>
  <c r="FI16" i="5" s="1"/>
  <c r="FH11" i="5"/>
  <c r="FH13" i="5" s="1"/>
  <c r="FH16" i="5" s="1"/>
  <c r="FG11" i="5"/>
  <c r="FG13" i="5" s="1"/>
  <c r="FG16" i="5" s="1"/>
  <c r="FF11" i="5"/>
  <c r="FF13" i="5" s="1"/>
  <c r="FF16" i="5" s="1"/>
  <c r="FE11" i="5"/>
  <c r="FE13" i="5" s="1"/>
  <c r="FE16" i="5" s="1"/>
  <c r="FD11" i="5"/>
  <c r="FD13" i="5" s="1"/>
  <c r="FD16" i="5" s="1"/>
  <c r="FC11" i="5"/>
  <c r="FC13" i="5" s="1"/>
  <c r="FC16" i="5" s="1"/>
  <c r="FB11" i="5"/>
  <c r="FB13" i="5" s="1"/>
  <c r="FB16" i="5" s="1"/>
  <c r="FA11" i="5"/>
  <c r="FA13" i="5" s="1"/>
  <c r="FA16" i="5" s="1"/>
  <c r="FK13" i="4"/>
  <c r="FK17" i="4" s="1"/>
  <c r="FK20" i="4" s="1"/>
  <c r="FJ13" i="4"/>
  <c r="FJ17" i="4" s="1"/>
  <c r="FJ20" i="4" s="1"/>
  <c r="FI13" i="4"/>
  <c r="FI17" i="4" s="1"/>
  <c r="FI20" i="4" s="1"/>
  <c r="FH13" i="4"/>
  <c r="FH17" i="4" s="1"/>
  <c r="FH20" i="4" s="1"/>
  <c r="FG13" i="4"/>
  <c r="FG17" i="4" s="1"/>
  <c r="FG20" i="4" s="1"/>
  <c r="FF13" i="4"/>
  <c r="FF17" i="4" s="1"/>
  <c r="FF20" i="4" s="1"/>
  <c r="FE13" i="4"/>
  <c r="FE17" i="4" s="1"/>
  <c r="FE20" i="4" s="1"/>
  <c r="FD13" i="4"/>
  <c r="FD17" i="4" s="1"/>
  <c r="FD20" i="4" s="1"/>
  <c r="FC13" i="4"/>
  <c r="FC17" i="4" s="1"/>
  <c r="FC20" i="4" s="1"/>
  <c r="FB13" i="4"/>
  <c r="FB17" i="4" s="1"/>
  <c r="FB20" i="4" s="1"/>
  <c r="FA13" i="4"/>
  <c r="FA17" i="4" s="1"/>
  <c r="FA20" i="4" s="1"/>
  <c r="FK79" i="2"/>
  <c r="FK81" i="2" s="1"/>
  <c r="FK84" i="2" s="1"/>
  <c r="FJ79" i="2"/>
  <c r="FJ81" i="2" s="1"/>
  <c r="FJ84" i="2" s="1"/>
  <c r="FI79" i="2"/>
  <c r="FI81" i="2" s="1"/>
  <c r="FI84" i="2" s="1"/>
  <c r="FH79" i="2"/>
  <c r="FH81" i="2" s="1"/>
  <c r="FH84" i="2" s="1"/>
  <c r="FG79" i="2"/>
  <c r="FG81" i="2" s="1"/>
  <c r="FG84" i="2" s="1"/>
  <c r="FF79" i="2"/>
  <c r="FF81" i="2" s="1"/>
  <c r="FF84" i="2" s="1"/>
  <c r="FE79" i="2"/>
  <c r="FE81" i="2" s="1"/>
  <c r="FE84" i="2" s="1"/>
  <c r="FD79" i="2"/>
  <c r="FD81" i="2" s="1"/>
  <c r="FD84" i="2" s="1"/>
  <c r="FC79" i="2"/>
  <c r="FC81" i="2" s="1"/>
  <c r="FC84" i="2" s="1"/>
  <c r="FB79" i="2"/>
  <c r="FB81" i="2" s="1"/>
  <c r="FB84" i="2" s="1"/>
  <c r="FA79" i="2"/>
  <c r="FA81" i="2" s="1"/>
  <c r="FA84" i="2" s="1"/>
  <c r="FK62" i="2"/>
  <c r="FK64" i="2" s="1"/>
  <c r="FK67" i="2" s="1"/>
  <c r="FJ62" i="2"/>
  <c r="FJ64" i="2" s="1"/>
  <c r="FJ67" i="2" s="1"/>
  <c r="FI62" i="2"/>
  <c r="FI64" i="2" s="1"/>
  <c r="FI67" i="2" s="1"/>
  <c r="FH62" i="2"/>
  <c r="FH64" i="2" s="1"/>
  <c r="FH67" i="2" s="1"/>
  <c r="FG62" i="2"/>
  <c r="FG64" i="2" s="1"/>
  <c r="FG67" i="2" s="1"/>
  <c r="FF62" i="2"/>
  <c r="FF64" i="2" s="1"/>
  <c r="FF67" i="2" s="1"/>
  <c r="FE62" i="2"/>
  <c r="FE64" i="2" s="1"/>
  <c r="FE67" i="2" s="1"/>
  <c r="FD62" i="2"/>
  <c r="FD64" i="2" s="1"/>
  <c r="FD67" i="2" s="1"/>
  <c r="FC62" i="2"/>
  <c r="FC64" i="2" s="1"/>
  <c r="FC67" i="2" s="1"/>
  <c r="FB62" i="2"/>
  <c r="FB64" i="2" s="1"/>
  <c r="FB67" i="2" s="1"/>
  <c r="FA62" i="2"/>
  <c r="FA64" i="2" s="1"/>
  <c r="FA67" i="2" s="1"/>
  <c r="FK42" i="2"/>
  <c r="FK44" i="2" s="1"/>
  <c r="FK47" i="2" s="1"/>
  <c r="FI42" i="2"/>
  <c r="FI44" i="2" s="1"/>
  <c r="FI47" i="2" s="1"/>
  <c r="FG42" i="2"/>
  <c r="FG44" i="2" s="1"/>
  <c r="FG47" i="2" s="1"/>
  <c r="FE42" i="2"/>
  <c r="FE44" i="2" s="1"/>
  <c r="FE47" i="2" s="1"/>
  <c r="FC42" i="2"/>
  <c r="FC44" i="2" s="1"/>
  <c r="FC47" i="2" s="1"/>
  <c r="FA42" i="2"/>
  <c r="FA44" i="2" s="1"/>
  <c r="FA47" i="2" s="1"/>
  <c r="FJ23" i="2"/>
  <c r="FJ25" i="2" s="1"/>
  <c r="FJ28" i="2" s="1"/>
  <c r="FH23" i="2"/>
  <c r="FH25" i="2" s="1"/>
  <c r="FH28" i="2" s="1"/>
  <c r="FF23" i="2"/>
  <c r="FF25" i="2" s="1"/>
  <c r="FF28" i="2" s="1"/>
  <c r="FD23" i="2"/>
  <c r="FD25" i="2" s="1"/>
  <c r="FD28" i="2" s="1"/>
  <c r="FB23" i="2"/>
  <c r="FB25" i="2" s="1"/>
  <c r="FB28" i="2" s="1"/>
  <c r="FK29" i="1"/>
  <c r="FK30" i="1" s="1"/>
  <c r="FK33" i="1" s="1"/>
  <c r="FK36" i="1" s="1"/>
  <c r="FJ29" i="1"/>
  <c r="FI29" i="1"/>
  <c r="FI30" i="1" s="1"/>
  <c r="FI33" i="1" s="1"/>
  <c r="FI36" i="1" s="1"/>
  <c r="FH29" i="1"/>
  <c r="FG29" i="1"/>
  <c r="FG30" i="1" s="1"/>
  <c r="FG33" i="1" s="1"/>
  <c r="FG36" i="1" s="1"/>
  <c r="FF29" i="1"/>
  <c r="FE29" i="1"/>
  <c r="FE30" i="1" s="1"/>
  <c r="FE33" i="1" s="1"/>
  <c r="FE36" i="1" s="1"/>
  <c r="FD29" i="1"/>
  <c r="FC29" i="1"/>
  <c r="FC30" i="1" s="1"/>
  <c r="FC33" i="1" s="1"/>
  <c r="FC36" i="1" s="1"/>
  <c r="FB29" i="1"/>
  <c r="FA29" i="1"/>
  <c r="FA30" i="1" s="1"/>
  <c r="FA33" i="1" s="1"/>
  <c r="FA36" i="1" s="1"/>
  <c r="FK102" i="1"/>
  <c r="FK104" i="1" s="1"/>
  <c r="FK107" i="1" s="1"/>
  <c r="FJ102" i="1"/>
  <c r="FJ104" i="1" s="1"/>
  <c r="FJ107" i="1" s="1"/>
  <c r="FI102" i="1"/>
  <c r="FI104" i="1" s="1"/>
  <c r="FI107" i="1" s="1"/>
  <c r="FH102" i="1"/>
  <c r="FH104" i="1" s="1"/>
  <c r="FH107" i="1" s="1"/>
  <c r="FG102" i="1"/>
  <c r="FG104" i="1" s="1"/>
  <c r="FG107" i="1" s="1"/>
  <c r="FF102" i="1"/>
  <c r="FF104" i="1" s="1"/>
  <c r="FF107" i="1" s="1"/>
  <c r="FE102" i="1"/>
  <c r="FE104" i="1" s="1"/>
  <c r="FE107" i="1" s="1"/>
  <c r="FD102" i="1"/>
  <c r="FD104" i="1" s="1"/>
  <c r="FD107" i="1" s="1"/>
  <c r="FC102" i="1"/>
  <c r="FC104" i="1" s="1"/>
  <c r="FC107" i="1" s="1"/>
  <c r="FB102" i="1"/>
  <c r="FB104" i="1" s="1"/>
  <c r="FB107" i="1" s="1"/>
  <c r="FA102" i="1"/>
  <c r="FA104" i="1" s="1"/>
  <c r="FA107" i="1" s="1"/>
  <c r="FK86" i="1"/>
  <c r="FK88" i="1" s="1"/>
  <c r="FK91" i="1" s="1"/>
  <c r="FJ86" i="1"/>
  <c r="FJ88" i="1" s="1"/>
  <c r="FJ91" i="1" s="1"/>
  <c r="FK93" i="1" s="1"/>
  <c r="FI86" i="1"/>
  <c r="FI88" i="1" s="1"/>
  <c r="FI91" i="1" s="1"/>
  <c r="FH86" i="1"/>
  <c r="FH88" i="1" s="1"/>
  <c r="FH91" i="1" s="1"/>
  <c r="FG86" i="1"/>
  <c r="FG88" i="1" s="1"/>
  <c r="FG91" i="1" s="1"/>
  <c r="FF86" i="1"/>
  <c r="FF88" i="1" s="1"/>
  <c r="FF91" i="1" s="1"/>
  <c r="FE86" i="1"/>
  <c r="FE88" i="1" s="1"/>
  <c r="FE91" i="1" s="1"/>
  <c r="FD86" i="1"/>
  <c r="FD88" i="1" s="1"/>
  <c r="FD91" i="1" s="1"/>
  <c r="FC86" i="1"/>
  <c r="FC88" i="1" s="1"/>
  <c r="FC91" i="1" s="1"/>
  <c r="FB86" i="1"/>
  <c r="FB88" i="1" s="1"/>
  <c r="FB91" i="1" s="1"/>
  <c r="FA86" i="1"/>
  <c r="FA88" i="1" s="1"/>
  <c r="FA91" i="1" s="1"/>
  <c r="FK68" i="1"/>
  <c r="FK70" i="1" s="1"/>
  <c r="FK73" i="1" s="1"/>
  <c r="FJ68" i="1"/>
  <c r="FJ70" i="1" s="1"/>
  <c r="FJ73" i="1" s="1"/>
  <c r="FI68" i="1"/>
  <c r="FI70" i="1" s="1"/>
  <c r="FI73" i="1" s="1"/>
  <c r="FH68" i="1"/>
  <c r="FH70" i="1" s="1"/>
  <c r="FH73" i="1" s="1"/>
  <c r="FG68" i="1"/>
  <c r="FG70" i="1" s="1"/>
  <c r="FG73" i="1" s="1"/>
  <c r="FF68" i="1"/>
  <c r="FF70" i="1" s="1"/>
  <c r="FF73" i="1" s="1"/>
  <c r="FE68" i="1"/>
  <c r="FE70" i="1" s="1"/>
  <c r="FE73" i="1" s="1"/>
  <c r="FD68" i="1"/>
  <c r="FD70" i="1" s="1"/>
  <c r="FD73" i="1" s="1"/>
  <c r="FC68" i="1"/>
  <c r="FC70" i="1" s="1"/>
  <c r="FC73" i="1" s="1"/>
  <c r="FB68" i="1"/>
  <c r="FB70" i="1" s="1"/>
  <c r="FB73" i="1" s="1"/>
  <c r="FA68" i="1"/>
  <c r="FA70" i="1" s="1"/>
  <c r="FA73" i="1" s="1"/>
  <c r="FK49" i="1"/>
  <c r="FK53" i="1" s="1"/>
  <c r="FK56" i="1" s="1"/>
  <c r="FJ49" i="1"/>
  <c r="FJ53" i="1" s="1"/>
  <c r="FJ56" i="1" s="1"/>
  <c r="FI49" i="1"/>
  <c r="FI53" i="1" s="1"/>
  <c r="FI56" i="1" s="1"/>
  <c r="FH49" i="1"/>
  <c r="FH53" i="1" s="1"/>
  <c r="FH56" i="1" s="1"/>
  <c r="FG49" i="1"/>
  <c r="FG53" i="1" s="1"/>
  <c r="FG56" i="1" s="1"/>
  <c r="FF49" i="1"/>
  <c r="FF53" i="1" s="1"/>
  <c r="FF56" i="1" s="1"/>
  <c r="FE49" i="1"/>
  <c r="FE53" i="1" s="1"/>
  <c r="FE56" i="1" s="1"/>
  <c r="FD49" i="1"/>
  <c r="FD53" i="1" s="1"/>
  <c r="FD56" i="1" s="1"/>
  <c r="FC49" i="1"/>
  <c r="FC53" i="1" s="1"/>
  <c r="FC56" i="1" s="1"/>
  <c r="FB49" i="1"/>
  <c r="FB53" i="1" s="1"/>
  <c r="FB56" i="1" s="1"/>
  <c r="FA49" i="1"/>
  <c r="FA53" i="1" s="1"/>
  <c r="FA56" i="1" s="1"/>
  <c r="FJ30" i="1"/>
  <c r="FJ33" i="1" s="1"/>
  <c r="FJ36" i="1" s="1"/>
  <c r="FH30" i="1"/>
  <c r="FH33" i="1" s="1"/>
  <c r="FH36" i="1" s="1"/>
  <c r="FF30" i="1"/>
  <c r="FF33" i="1" s="1"/>
  <c r="FF36" i="1" s="1"/>
  <c r="FD30" i="1"/>
  <c r="FD33" i="1" s="1"/>
  <c r="FD36" i="1" s="1"/>
  <c r="FB30" i="1"/>
  <c r="FB33" i="1" s="1"/>
  <c r="FB36" i="1" s="1"/>
  <c r="EW30" i="5"/>
  <c r="EW32" i="5" s="1"/>
  <c r="EW35" i="5" s="1"/>
  <c r="EV30" i="5"/>
  <c r="EV32" i="5" s="1"/>
  <c r="EV35" i="5" s="1"/>
  <c r="EU30" i="5"/>
  <c r="EU32" i="5" s="1"/>
  <c r="EU35" i="5" s="1"/>
  <c r="ES30" i="5"/>
  <c r="ES32" i="5" s="1"/>
  <c r="ES35" i="5" s="1"/>
  <c r="ER30" i="5"/>
  <c r="ER32" i="5" s="1"/>
  <c r="ER35" i="5" s="1"/>
  <c r="EQ30" i="5"/>
  <c r="EQ32" i="5" s="1"/>
  <c r="EQ35" i="5" s="1"/>
  <c r="EO30" i="5"/>
  <c r="EO32" i="5" s="1"/>
  <c r="EO35" i="5" s="1"/>
  <c r="EN30" i="5"/>
  <c r="EN32" i="5" s="1"/>
  <c r="EN35" i="5" s="1"/>
  <c r="EM30" i="5"/>
  <c r="EM32" i="5" s="1"/>
  <c r="EM35" i="5" s="1"/>
  <c r="EW11" i="5"/>
  <c r="EW13" i="5" s="1"/>
  <c r="EW16" i="5" s="1"/>
  <c r="EV11" i="5"/>
  <c r="EV13" i="5" s="1"/>
  <c r="EV16" i="5" s="1"/>
  <c r="EU11" i="5"/>
  <c r="EU13" i="5" s="1"/>
  <c r="EU16" i="5" s="1"/>
  <c r="ET11" i="5"/>
  <c r="ET13" i="5" s="1"/>
  <c r="ET16" i="5" s="1"/>
  <c r="ES11" i="5"/>
  <c r="ES13" i="5" s="1"/>
  <c r="ES16" i="5" s="1"/>
  <c r="ER11" i="5"/>
  <c r="ER13" i="5" s="1"/>
  <c r="ER16" i="5" s="1"/>
  <c r="EQ11" i="5"/>
  <c r="EQ13" i="5" s="1"/>
  <c r="EQ16" i="5" s="1"/>
  <c r="EP11" i="5"/>
  <c r="EP13" i="5" s="1"/>
  <c r="EP16" i="5" s="1"/>
  <c r="EO11" i="5"/>
  <c r="EO13" i="5" s="1"/>
  <c r="EO16" i="5" s="1"/>
  <c r="EN11" i="5"/>
  <c r="EN13" i="5" s="1"/>
  <c r="EN16" i="5" s="1"/>
  <c r="EM11" i="5"/>
  <c r="EM13" i="5" s="1"/>
  <c r="EM16" i="5" s="1"/>
  <c r="EW13" i="4"/>
  <c r="EW17" i="4" s="1"/>
  <c r="EW20" i="4" s="1"/>
  <c r="EV13" i="4"/>
  <c r="EV17" i="4" s="1"/>
  <c r="EV20" i="4" s="1"/>
  <c r="EU13" i="4"/>
  <c r="EU17" i="4" s="1"/>
  <c r="EU20" i="4" s="1"/>
  <c r="ET13" i="4"/>
  <c r="ET17" i="4" s="1"/>
  <c r="ET20" i="4" s="1"/>
  <c r="ES13" i="4"/>
  <c r="ES17" i="4" s="1"/>
  <c r="ES20" i="4" s="1"/>
  <c r="ER13" i="4"/>
  <c r="ER17" i="4" s="1"/>
  <c r="ER20" i="4" s="1"/>
  <c r="EQ13" i="4"/>
  <c r="EQ17" i="4" s="1"/>
  <c r="EQ20" i="4" s="1"/>
  <c r="EP13" i="4"/>
  <c r="EP17" i="4" s="1"/>
  <c r="EP20" i="4" s="1"/>
  <c r="EO13" i="4"/>
  <c r="EO17" i="4" s="1"/>
  <c r="EO20" i="4" s="1"/>
  <c r="EN13" i="4"/>
  <c r="EN17" i="4" s="1"/>
  <c r="EN20" i="4" s="1"/>
  <c r="EM13" i="4"/>
  <c r="EM17" i="4" s="1"/>
  <c r="EM20" i="4" s="1"/>
  <c r="EW79" i="2"/>
  <c r="EW81" i="2" s="1"/>
  <c r="EW84" i="2" s="1"/>
  <c r="EV79" i="2"/>
  <c r="EV81" i="2" s="1"/>
  <c r="EV84" i="2" s="1"/>
  <c r="EU79" i="2"/>
  <c r="EU81" i="2" s="1"/>
  <c r="EU84" i="2" s="1"/>
  <c r="ET79" i="2"/>
  <c r="ET81" i="2" s="1"/>
  <c r="ET84" i="2" s="1"/>
  <c r="ES79" i="2"/>
  <c r="ES81" i="2" s="1"/>
  <c r="ES84" i="2" s="1"/>
  <c r="ER79" i="2"/>
  <c r="ER81" i="2" s="1"/>
  <c r="ER84" i="2" s="1"/>
  <c r="EQ79" i="2"/>
  <c r="EQ81" i="2" s="1"/>
  <c r="EQ84" i="2" s="1"/>
  <c r="EP79" i="2"/>
  <c r="EP81" i="2" s="1"/>
  <c r="EP84" i="2" s="1"/>
  <c r="EO79" i="2"/>
  <c r="EO81" i="2" s="1"/>
  <c r="EO84" i="2" s="1"/>
  <c r="EN79" i="2"/>
  <c r="EN81" i="2" s="1"/>
  <c r="EN84" i="2" s="1"/>
  <c r="EM79" i="2"/>
  <c r="EM81" i="2" s="1"/>
  <c r="EM84" i="2" s="1"/>
  <c r="EW62" i="2"/>
  <c r="EW64" i="2" s="1"/>
  <c r="EW67" i="2" s="1"/>
  <c r="EV62" i="2"/>
  <c r="EV64" i="2" s="1"/>
  <c r="EV67" i="2" s="1"/>
  <c r="EU62" i="2"/>
  <c r="EU64" i="2" s="1"/>
  <c r="EU67" i="2" s="1"/>
  <c r="ET62" i="2"/>
  <c r="ET64" i="2" s="1"/>
  <c r="ET67" i="2" s="1"/>
  <c r="ES62" i="2"/>
  <c r="ES64" i="2" s="1"/>
  <c r="ES67" i="2" s="1"/>
  <c r="ER62" i="2"/>
  <c r="ER64" i="2" s="1"/>
  <c r="ER67" i="2" s="1"/>
  <c r="EQ62" i="2"/>
  <c r="EQ64" i="2" s="1"/>
  <c r="EQ67" i="2" s="1"/>
  <c r="EP62" i="2"/>
  <c r="EP64" i="2" s="1"/>
  <c r="EP67" i="2" s="1"/>
  <c r="EO62" i="2"/>
  <c r="EO64" i="2" s="1"/>
  <c r="EO67" i="2" s="1"/>
  <c r="EN62" i="2"/>
  <c r="EN64" i="2" s="1"/>
  <c r="EN67" i="2" s="1"/>
  <c r="EM62" i="2"/>
  <c r="EM64" i="2" s="1"/>
  <c r="EM67" i="2" s="1"/>
  <c r="EW42" i="2"/>
  <c r="EW44" i="2" s="1"/>
  <c r="EW47" i="2" s="1"/>
  <c r="EV42" i="2"/>
  <c r="EV44" i="2" s="1"/>
  <c r="EV47" i="2" s="1"/>
  <c r="ET42" i="2"/>
  <c r="ET44" i="2" s="1"/>
  <c r="ET47" i="2" s="1"/>
  <c r="ES42" i="2"/>
  <c r="ES44" i="2" s="1"/>
  <c r="ES47" i="2" s="1"/>
  <c r="ER42" i="2"/>
  <c r="ER44" i="2" s="1"/>
  <c r="ER47" i="2" s="1"/>
  <c r="EP42" i="2"/>
  <c r="EP44" i="2" s="1"/>
  <c r="EP47" i="2" s="1"/>
  <c r="EO42" i="2"/>
  <c r="EO44" i="2" s="1"/>
  <c r="EO47" i="2" s="1"/>
  <c r="EN42" i="2"/>
  <c r="EN44" i="2" s="1"/>
  <c r="EN47" i="2" s="1"/>
  <c r="EM42" i="2"/>
  <c r="EM44" i="2" s="1"/>
  <c r="EM47" i="2" s="1"/>
  <c r="EW23" i="2"/>
  <c r="EW25" i="2" s="1"/>
  <c r="EW28" i="2" s="1"/>
  <c r="ES23" i="2"/>
  <c r="ES25" i="2" s="1"/>
  <c r="ES28" i="2" s="1"/>
  <c r="EO23" i="2"/>
  <c r="EO25" i="2" s="1"/>
  <c r="EO28" i="2" s="1"/>
  <c r="EM23" i="2"/>
  <c r="EM25" i="2" s="1"/>
  <c r="EM28" i="2" s="1"/>
  <c r="EW29" i="1"/>
  <c r="EV29" i="1"/>
  <c r="EV30" i="1" s="1"/>
  <c r="EV33" i="1" s="1"/>
  <c r="EV36" i="1" s="1"/>
  <c r="EU29" i="1"/>
  <c r="ET29" i="1"/>
  <c r="ET30" i="1" s="1"/>
  <c r="ET33" i="1" s="1"/>
  <c r="ET36" i="1" s="1"/>
  <c r="ES29" i="1"/>
  <c r="ER29" i="1"/>
  <c r="ER30" i="1" s="1"/>
  <c r="ER33" i="1" s="1"/>
  <c r="ER36" i="1" s="1"/>
  <c r="EQ29" i="1"/>
  <c r="EP29" i="1"/>
  <c r="EP30" i="1" s="1"/>
  <c r="EP33" i="1" s="1"/>
  <c r="EP36" i="1" s="1"/>
  <c r="EO29" i="1"/>
  <c r="EN29" i="1"/>
  <c r="EN30" i="1" s="1"/>
  <c r="EN33" i="1" s="1"/>
  <c r="EN36" i="1" s="1"/>
  <c r="EM29" i="1"/>
  <c r="EW102" i="1"/>
  <c r="EW104" i="1" s="1"/>
  <c r="EW107" i="1" s="1"/>
  <c r="EV102" i="1"/>
  <c r="EV104" i="1" s="1"/>
  <c r="EV107" i="1" s="1"/>
  <c r="EU102" i="1"/>
  <c r="EU104" i="1" s="1"/>
  <c r="EU107" i="1" s="1"/>
  <c r="ET102" i="1"/>
  <c r="ET104" i="1" s="1"/>
  <c r="ET107" i="1" s="1"/>
  <c r="ES102" i="1"/>
  <c r="ES104" i="1" s="1"/>
  <c r="ES107" i="1" s="1"/>
  <c r="ER102" i="1"/>
  <c r="ER104" i="1" s="1"/>
  <c r="ER107" i="1" s="1"/>
  <c r="EQ102" i="1"/>
  <c r="EQ104" i="1" s="1"/>
  <c r="EQ107" i="1" s="1"/>
  <c r="EP102" i="1"/>
  <c r="EP104" i="1" s="1"/>
  <c r="EP107" i="1" s="1"/>
  <c r="EO102" i="1"/>
  <c r="EO104" i="1" s="1"/>
  <c r="EO107" i="1" s="1"/>
  <c r="EN102" i="1"/>
  <c r="EN104" i="1" s="1"/>
  <c r="EN107" i="1" s="1"/>
  <c r="EM102" i="1"/>
  <c r="EM104" i="1" s="1"/>
  <c r="EM107" i="1" s="1"/>
  <c r="EW86" i="1"/>
  <c r="EW88" i="1" s="1"/>
  <c r="EW91" i="1" s="1"/>
  <c r="EV86" i="1"/>
  <c r="EV88" i="1" s="1"/>
  <c r="EV91" i="1" s="1"/>
  <c r="EW93" i="1" s="1"/>
  <c r="EU86" i="1"/>
  <c r="EU88" i="1" s="1"/>
  <c r="EU91" i="1" s="1"/>
  <c r="ET86" i="1"/>
  <c r="ET88" i="1" s="1"/>
  <c r="ET91" i="1" s="1"/>
  <c r="ES86" i="1"/>
  <c r="ES88" i="1" s="1"/>
  <c r="ES91" i="1" s="1"/>
  <c r="ER86" i="1"/>
  <c r="ER88" i="1" s="1"/>
  <c r="ER91" i="1" s="1"/>
  <c r="EQ86" i="1"/>
  <c r="EQ88" i="1" s="1"/>
  <c r="EQ91" i="1" s="1"/>
  <c r="EP86" i="1"/>
  <c r="EP88" i="1" s="1"/>
  <c r="EP91" i="1" s="1"/>
  <c r="EO86" i="1"/>
  <c r="EO88" i="1" s="1"/>
  <c r="EO91" i="1" s="1"/>
  <c r="EN86" i="1"/>
  <c r="EN88" i="1" s="1"/>
  <c r="EN91" i="1" s="1"/>
  <c r="EM86" i="1"/>
  <c r="EM88" i="1" s="1"/>
  <c r="EM91" i="1" s="1"/>
  <c r="EW68" i="1"/>
  <c r="EW70" i="1" s="1"/>
  <c r="EW73" i="1" s="1"/>
  <c r="EV68" i="1"/>
  <c r="EV70" i="1" s="1"/>
  <c r="EV73" i="1" s="1"/>
  <c r="EU68" i="1"/>
  <c r="EU70" i="1" s="1"/>
  <c r="EU73" i="1" s="1"/>
  <c r="ET68" i="1"/>
  <c r="ET70" i="1" s="1"/>
  <c r="ET73" i="1" s="1"/>
  <c r="ES68" i="1"/>
  <c r="ES70" i="1" s="1"/>
  <c r="ES73" i="1" s="1"/>
  <c r="ER68" i="1"/>
  <c r="ER70" i="1" s="1"/>
  <c r="ER73" i="1" s="1"/>
  <c r="EQ68" i="1"/>
  <c r="EQ70" i="1" s="1"/>
  <c r="EQ73" i="1" s="1"/>
  <c r="EP68" i="1"/>
  <c r="EP70" i="1" s="1"/>
  <c r="EP73" i="1" s="1"/>
  <c r="EO68" i="1"/>
  <c r="EO70" i="1" s="1"/>
  <c r="EO73" i="1" s="1"/>
  <c r="EN68" i="1"/>
  <c r="EN70" i="1" s="1"/>
  <c r="EN73" i="1" s="1"/>
  <c r="EM68" i="1"/>
  <c r="EM70" i="1" s="1"/>
  <c r="EM73" i="1" s="1"/>
  <c r="EW49" i="1"/>
  <c r="EW53" i="1" s="1"/>
  <c r="EW56" i="1" s="1"/>
  <c r="EV49" i="1"/>
  <c r="EV53" i="1" s="1"/>
  <c r="EV56" i="1" s="1"/>
  <c r="EU49" i="1"/>
  <c r="EU53" i="1" s="1"/>
  <c r="EU56" i="1" s="1"/>
  <c r="ET49" i="1"/>
  <c r="ET53" i="1" s="1"/>
  <c r="ET56" i="1" s="1"/>
  <c r="ES49" i="1"/>
  <c r="ES53" i="1" s="1"/>
  <c r="ES56" i="1" s="1"/>
  <c r="ER49" i="1"/>
  <c r="ER53" i="1" s="1"/>
  <c r="ER56" i="1" s="1"/>
  <c r="EQ49" i="1"/>
  <c r="EQ53" i="1" s="1"/>
  <c r="EQ56" i="1" s="1"/>
  <c r="EP49" i="1"/>
  <c r="EP53" i="1" s="1"/>
  <c r="EP56" i="1" s="1"/>
  <c r="EO49" i="1"/>
  <c r="EO53" i="1" s="1"/>
  <c r="EO56" i="1" s="1"/>
  <c r="EN49" i="1"/>
  <c r="EN53" i="1" s="1"/>
  <c r="EN56" i="1" s="1"/>
  <c r="EM49" i="1"/>
  <c r="EM53" i="1" s="1"/>
  <c r="EM56" i="1" s="1"/>
  <c r="EW30" i="1"/>
  <c r="EW33" i="1" s="1"/>
  <c r="EW36" i="1" s="1"/>
  <c r="EU30" i="1"/>
  <c r="EU33" i="1" s="1"/>
  <c r="EU36" i="1" s="1"/>
  <c r="ES30" i="1"/>
  <c r="ES33" i="1" s="1"/>
  <c r="ES36" i="1" s="1"/>
  <c r="EQ30" i="1"/>
  <c r="EQ33" i="1" s="1"/>
  <c r="EQ36" i="1" s="1"/>
  <c r="EO30" i="1"/>
  <c r="EO33" i="1" s="1"/>
  <c r="EO36" i="1" s="1"/>
  <c r="EM30" i="1"/>
  <c r="EM33" i="1" s="1"/>
  <c r="EM36" i="1" s="1"/>
  <c r="DZ41" i="7"/>
  <c r="EA41" i="7"/>
  <c r="EB41" i="7"/>
  <c r="EC41" i="7"/>
  <c r="ED41" i="7"/>
  <c r="EE41" i="7"/>
  <c r="EF41" i="7"/>
  <c r="EG41" i="7"/>
  <c r="EH41" i="7"/>
  <c r="EI41" i="7"/>
  <c r="DZ42" i="7"/>
  <c r="EA42" i="7"/>
  <c r="EB42" i="7"/>
  <c r="EC42" i="7"/>
  <c r="ED42" i="7"/>
  <c r="EE42" i="7"/>
  <c r="EF42" i="7"/>
  <c r="EG42" i="7"/>
  <c r="EH42" i="7"/>
  <c r="EI42" i="7"/>
  <c r="DY42" i="7"/>
  <c r="DY41" i="7"/>
  <c r="DZ39" i="7"/>
  <c r="EA39" i="7"/>
  <c r="EB39" i="7"/>
  <c r="EC39" i="7"/>
  <c r="ED39" i="7"/>
  <c r="EE39" i="7"/>
  <c r="EF39" i="7"/>
  <c r="EG39" i="7"/>
  <c r="EH39" i="7"/>
  <c r="EI39" i="7"/>
  <c r="DY39" i="7"/>
  <c r="EA38" i="7"/>
  <c r="EC38" i="7"/>
  <c r="EE38" i="7"/>
  <c r="EG38" i="7"/>
  <c r="EI38" i="7"/>
  <c r="DZ37" i="7"/>
  <c r="DZ38" i="7" s="1"/>
  <c r="EA37" i="7"/>
  <c r="EB37" i="7"/>
  <c r="EB38" i="7" s="1"/>
  <c r="EB43" i="7" s="1"/>
  <c r="EC37" i="7"/>
  <c r="ED37" i="7"/>
  <c r="ED38" i="7" s="1"/>
  <c r="EE37" i="7"/>
  <c r="EF37" i="7"/>
  <c r="EF38" i="7" s="1"/>
  <c r="EG37" i="7"/>
  <c r="EH37" i="7"/>
  <c r="EH38" i="7" s="1"/>
  <c r="EI37" i="7"/>
  <c r="DY37" i="7"/>
  <c r="DY38" i="7" s="1"/>
  <c r="DZ22" i="7"/>
  <c r="DZ40" i="7" s="1"/>
  <c r="EA22" i="7"/>
  <c r="EA40" i="7" s="1"/>
  <c r="EB22" i="7"/>
  <c r="EB40" i="7" s="1"/>
  <c r="EC22" i="7"/>
  <c r="EC40" i="7" s="1"/>
  <c r="ED22" i="7"/>
  <c r="ED40" i="7" s="1"/>
  <c r="EE22" i="7"/>
  <c r="EE40" i="7" s="1"/>
  <c r="EF22" i="7"/>
  <c r="EF40" i="7" s="1"/>
  <c r="EG22" i="7"/>
  <c r="EG40" i="7" s="1"/>
  <c r="EH22" i="7"/>
  <c r="EH40" i="7" s="1"/>
  <c r="EI22" i="7"/>
  <c r="EI40" i="7" s="1"/>
  <c r="DY22" i="7"/>
  <c r="DY40" i="7" s="1"/>
  <c r="DZ21" i="7"/>
  <c r="EA21" i="7"/>
  <c r="EB21" i="7"/>
  <c r="EC21" i="7"/>
  <c r="ED21" i="7"/>
  <c r="EE21" i="7"/>
  <c r="EF21" i="7"/>
  <c r="EG21" i="7"/>
  <c r="EH21" i="7"/>
  <c r="EI21" i="7"/>
  <c r="DY21" i="7"/>
  <c r="DZ20" i="7"/>
  <c r="EA20" i="7"/>
  <c r="EB20" i="7"/>
  <c r="EC20" i="7"/>
  <c r="ED20" i="7"/>
  <c r="EE20" i="7"/>
  <c r="EF20" i="7"/>
  <c r="EG20" i="7"/>
  <c r="EH20" i="7"/>
  <c r="EI20" i="7"/>
  <c r="DY20" i="7"/>
  <c r="DZ17" i="7"/>
  <c r="DZ18" i="7" s="1"/>
  <c r="DZ23" i="7" s="1"/>
  <c r="EA17" i="7"/>
  <c r="EA18" i="7" s="1"/>
  <c r="EB17" i="7"/>
  <c r="EB18" i="7" s="1"/>
  <c r="EB23" i="7" s="1"/>
  <c r="EB24" i="7" s="1"/>
  <c r="EC17" i="7"/>
  <c r="EC18" i="7" s="1"/>
  <c r="ED17" i="7"/>
  <c r="ED18" i="7" s="1"/>
  <c r="EE17" i="7"/>
  <c r="EE18" i="7" s="1"/>
  <c r="EF17" i="7"/>
  <c r="EF18" i="7" s="1"/>
  <c r="EG17" i="7"/>
  <c r="EG18" i="7" s="1"/>
  <c r="EH17" i="7"/>
  <c r="EI17" i="7"/>
  <c r="EI18" i="7" s="1"/>
  <c r="DY17" i="7"/>
  <c r="DY18" i="7" s="1"/>
  <c r="EA101" i="6"/>
  <c r="EC101" i="6"/>
  <c r="EE101" i="6"/>
  <c r="EG101" i="6"/>
  <c r="EI101" i="6"/>
  <c r="EA102" i="6"/>
  <c r="EC102" i="6"/>
  <c r="EE102" i="6"/>
  <c r="EG102" i="6"/>
  <c r="EI102" i="6"/>
  <c r="EA100" i="6"/>
  <c r="EC100" i="6"/>
  <c r="EE100" i="6"/>
  <c r="EG100" i="6"/>
  <c r="EI100" i="6"/>
  <c r="DZ99" i="6"/>
  <c r="EA99" i="6"/>
  <c r="EB99" i="6"/>
  <c r="EC99" i="6"/>
  <c r="ED99" i="6"/>
  <c r="EE99" i="6"/>
  <c r="EF99" i="6"/>
  <c r="EG99" i="6"/>
  <c r="EH99" i="6"/>
  <c r="EI99" i="6"/>
  <c r="DY99" i="6"/>
  <c r="EC98" i="6"/>
  <c r="EG98" i="6"/>
  <c r="EA43" i="6"/>
  <c r="EA44" i="6" s="1"/>
  <c r="EC43" i="6"/>
  <c r="EC44" i="6" s="1"/>
  <c r="EE43" i="6"/>
  <c r="EE44" i="6" s="1"/>
  <c r="EG43" i="6"/>
  <c r="EG44" i="6" s="1"/>
  <c r="EI43" i="6"/>
  <c r="EI44" i="6" s="1"/>
  <c r="DY10" i="1"/>
  <c r="EA7" i="6"/>
  <c r="EC7" i="6"/>
  <c r="EE7" i="6"/>
  <c r="EG7" i="6"/>
  <c r="EI7" i="6"/>
  <c r="DZ6" i="6"/>
  <c r="EA6" i="6"/>
  <c r="EA97" i="6" s="1"/>
  <c r="EA98" i="6" s="1"/>
  <c r="EB6" i="6"/>
  <c r="EC6" i="6"/>
  <c r="EC97" i="6" s="1"/>
  <c r="ED6" i="6"/>
  <c r="EE6" i="6"/>
  <c r="EE97" i="6" s="1"/>
  <c r="EE98" i="6" s="1"/>
  <c r="EF6" i="6"/>
  <c r="EG6" i="6"/>
  <c r="EG97" i="6" s="1"/>
  <c r="EH6" i="6"/>
  <c r="EI6" i="6"/>
  <c r="EJ46" i="6" s="1"/>
  <c r="DY6" i="6"/>
  <c r="EI27" i="6"/>
  <c r="EH27" i="6"/>
  <c r="EG27" i="6"/>
  <c r="EF27" i="6"/>
  <c r="EE27" i="6"/>
  <c r="ED27" i="6"/>
  <c r="EC27" i="6"/>
  <c r="EB27" i="6"/>
  <c r="EA27" i="6"/>
  <c r="DZ27" i="6"/>
  <c r="DY27" i="6"/>
  <c r="EI25" i="6"/>
  <c r="EI26" i="6" s="1"/>
  <c r="EG25" i="6"/>
  <c r="EG28" i="6" s="1"/>
  <c r="EE25" i="6"/>
  <c r="EE26" i="6" s="1"/>
  <c r="EC25" i="6"/>
  <c r="EA25" i="6"/>
  <c r="EA26" i="6" s="1"/>
  <c r="DY102" i="6" l="1"/>
  <c r="DY100" i="6"/>
  <c r="DY47" i="6"/>
  <c r="DY43" i="6"/>
  <c r="DY44" i="6" s="1"/>
  <c r="DY10" i="6"/>
  <c r="DY7" i="6"/>
  <c r="DY97" i="6"/>
  <c r="DY98" i="6" s="1"/>
  <c r="DY101" i="6"/>
  <c r="EH101" i="6"/>
  <c r="EH102" i="6"/>
  <c r="EH103" i="6" s="1"/>
  <c r="EH104" i="6" s="1"/>
  <c r="EH106" i="6" s="1"/>
  <c r="EH109" i="6" s="1"/>
  <c r="EH100" i="6"/>
  <c r="EH43" i="6"/>
  <c r="EH44" i="6" s="1"/>
  <c r="EH7" i="6"/>
  <c r="EH25" i="6"/>
  <c r="EF101" i="6"/>
  <c r="EF102" i="6"/>
  <c r="EF100" i="6"/>
  <c r="EF103" i="6" s="1"/>
  <c r="EF104" i="6" s="1"/>
  <c r="EF43" i="6"/>
  <c r="EF44" i="6" s="1"/>
  <c r="EF7" i="6"/>
  <c r="EF25" i="6"/>
  <c r="ED101" i="6"/>
  <c r="ED102" i="6"/>
  <c r="ED100" i="6"/>
  <c r="ED43" i="6"/>
  <c r="ED44" i="6" s="1"/>
  <c r="ED7" i="6"/>
  <c r="ED25" i="6"/>
  <c r="ED28" i="6" s="1"/>
  <c r="EB101" i="6"/>
  <c r="EB102" i="6"/>
  <c r="EB100" i="6"/>
  <c r="EB43" i="6"/>
  <c r="EB44" i="6" s="1"/>
  <c r="EB7" i="6"/>
  <c r="EB12" i="6" s="1"/>
  <c r="EB25" i="6"/>
  <c r="EB28" i="6" s="1"/>
  <c r="DZ101" i="6"/>
  <c r="DZ102" i="6"/>
  <c r="DZ100" i="6"/>
  <c r="DZ43" i="6"/>
  <c r="DZ44" i="6" s="1"/>
  <c r="DZ7" i="6"/>
  <c r="DZ25" i="6"/>
  <c r="EH11" i="6"/>
  <c r="ED11" i="6"/>
  <c r="DZ11" i="6"/>
  <c r="EF10" i="6"/>
  <c r="EB10" i="6"/>
  <c r="EH48" i="6"/>
  <c r="ED48" i="6"/>
  <c r="DZ48" i="6"/>
  <c r="EF47" i="6"/>
  <c r="EB47" i="6"/>
  <c r="EB49" i="6" s="1"/>
  <c r="EB50" i="6" s="1"/>
  <c r="EB53" i="6" s="1"/>
  <c r="EB56" i="6" s="1"/>
  <c r="EH97" i="6"/>
  <c r="EH98" i="6" s="1"/>
  <c r="ED97" i="6"/>
  <c r="ED98" i="6" s="1"/>
  <c r="DZ97" i="6"/>
  <c r="DZ98" i="6" s="1"/>
  <c r="DY103" i="6"/>
  <c r="DY104" i="6" s="1"/>
  <c r="DY25" i="6"/>
  <c r="EC28" i="6"/>
  <c r="EC26" i="6"/>
  <c r="DY11" i="6"/>
  <c r="EF11" i="6"/>
  <c r="EB11" i="6"/>
  <c r="EH10" i="6"/>
  <c r="EH12" i="6" s="1"/>
  <c r="EH13" i="6" s="1"/>
  <c r="EH16" i="6" s="1"/>
  <c r="EH19" i="6" s="1"/>
  <c r="ED10" i="6"/>
  <c r="DZ10" i="6"/>
  <c r="DZ12" i="6" s="1"/>
  <c r="DZ13" i="6" s="1"/>
  <c r="DZ16" i="6" s="1"/>
  <c r="DZ19" i="6" s="1"/>
  <c r="DY48" i="6"/>
  <c r="EF48" i="6"/>
  <c r="EF49" i="6" s="1"/>
  <c r="EF50" i="6" s="1"/>
  <c r="EF53" i="6" s="1"/>
  <c r="EF56" i="6" s="1"/>
  <c r="EB48" i="6"/>
  <c r="EH47" i="6"/>
  <c r="EH49" i="6" s="1"/>
  <c r="ED47" i="6"/>
  <c r="ED49" i="6" s="1"/>
  <c r="DZ47" i="6"/>
  <c r="DZ49" i="6" s="1"/>
  <c r="DZ50" i="6" s="1"/>
  <c r="DZ53" i="6" s="1"/>
  <c r="DZ56" i="6" s="1"/>
  <c r="EF97" i="6"/>
  <c r="EF98" i="6" s="1"/>
  <c r="EB97" i="6"/>
  <c r="EB98" i="6" s="1"/>
  <c r="ED23" i="7"/>
  <c r="ED24" i="7" s="1"/>
  <c r="EI11" i="6"/>
  <c r="EG11" i="6"/>
  <c r="EE11" i="6"/>
  <c r="EC11" i="6"/>
  <c r="EA11" i="6"/>
  <c r="EI10" i="6"/>
  <c r="EG10" i="6"/>
  <c r="EG12" i="6" s="1"/>
  <c r="EG13" i="6" s="1"/>
  <c r="EG16" i="6" s="1"/>
  <c r="EG19" i="6" s="1"/>
  <c r="EE10" i="6"/>
  <c r="EC10" i="6"/>
  <c r="EC12" i="6" s="1"/>
  <c r="EC13" i="6" s="1"/>
  <c r="EC16" i="6" s="1"/>
  <c r="EC19" i="6" s="1"/>
  <c r="EA10" i="6"/>
  <c r="EI48" i="6"/>
  <c r="EG48" i="6"/>
  <c r="EE48" i="6"/>
  <c r="EE49" i="6" s="1"/>
  <c r="EE50" i="6" s="1"/>
  <c r="EE53" i="6" s="1"/>
  <c r="EE56" i="6" s="1"/>
  <c r="EC48" i="6"/>
  <c r="EA48" i="6"/>
  <c r="EI47" i="6"/>
  <c r="EG47" i="6"/>
  <c r="EE47" i="6"/>
  <c r="EC47" i="6"/>
  <c r="EC49" i="6" s="1"/>
  <c r="EC50" i="6" s="1"/>
  <c r="EC53" i="6" s="1"/>
  <c r="EC56" i="6" s="1"/>
  <c r="EA47" i="6"/>
  <c r="EI97" i="6"/>
  <c r="EI98" i="6" s="1"/>
  <c r="EH18" i="7"/>
  <c r="EH23" i="7" s="1"/>
  <c r="EH24" i="7" s="1"/>
  <c r="EH26" i="7" s="1"/>
  <c r="EH29" i="7" s="1"/>
  <c r="EF23" i="7"/>
  <c r="EF24" i="7" s="1"/>
  <c r="DY43" i="7"/>
  <c r="EC43" i="7"/>
  <c r="EC44" i="7" s="1"/>
  <c r="EC46" i="7" s="1"/>
  <c r="EC49" i="7" s="1"/>
  <c r="EF43" i="7"/>
  <c r="EF44" i="7" s="1"/>
  <c r="EF46" i="7" s="1"/>
  <c r="EF49" i="7" s="1"/>
  <c r="EG43" i="7"/>
  <c r="EG44" i="7" s="1"/>
  <c r="EG46" i="7" s="1"/>
  <c r="EG49" i="7" s="1"/>
  <c r="EI43" i="7"/>
  <c r="EI44" i="7" s="1"/>
  <c r="EE43" i="7"/>
  <c r="EE44" i="7" s="1"/>
  <c r="EA43" i="7"/>
  <c r="EA44" i="7" s="1"/>
  <c r="EH43" i="7"/>
  <c r="EH44" i="7" s="1"/>
  <c r="EH46" i="7" s="1"/>
  <c r="EH49" i="7" s="1"/>
  <c r="ED43" i="7"/>
  <c r="ED44" i="7" s="1"/>
  <c r="ED46" i="7" s="1"/>
  <c r="ED49" i="7" s="1"/>
  <c r="DZ43" i="7"/>
  <c r="DZ44" i="7" s="1"/>
  <c r="DZ46" i="7" s="1"/>
  <c r="DZ49" i="7" s="1"/>
  <c r="EB44" i="7"/>
  <c r="EB46" i="7" s="1"/>
  <c r="EB49" i="7" s="1"/>
  <c r="DY44" i="7"/>
  <c r="DY46" i="7" s="1"/>
  <c r="DY49" i="7" s="1"/>
  <c r="EG23" i="7"/>
  <c r="EC23" i="7"/>
  <c r="EC24" i="7" s="1"/>
  <c r="DY23" i="7"/>
  <c r="DY24" i="7" s="1"/>
  <c r="DZ24" i="7"/>
  <c r="DZ26" i="7" s="1"/>
  <c r="DZ29" i="7" s="1"/>
  <c r="EI23" i="7"/>
  <c r="EI24" i="7" s="1"/>
  <c r="EE23" i="7"/>
  <c r="EE24" i="7" s="1"/>
  <c r="EA23" i="7"/>
  <c r="EA24" i="7" s="1"/>
  <c r="EG24" i="7"/>
  <c r="EG26" i="7" s="1"/>
  <c r="EG29" i="7" s="1"/>
  <c r="ED26" i="7"/>
  <c r="ED29" i="7" s="1"/>
  <c r="EB26" i="7"/>
  <c r="EB29" i="7" s="1"/>
  <c r="EF26" i="7"/>
  <c r="EF29" i="7" s="1"/>
  <c r="DZ103" i="6"/>
  <c r="DZ104" i="6" s="1"/>
  <c r="DZ106" i="6" s="1"/>
  <c r="DZ109" i="6" s="1"/>
  <c r="EB103" i="6"/>
  <c r="EB104" i="6" s="1"/>
  <c r="EE103" i="6"/>
  <c r="EE104" i="6" s="1"/>
  <c r="EE106" i="6" s="1"/>
  <c r="EE109" i="6" s="1"/>
  <c r="EA103" i="6"/>
  <c r="EA104" i="6" s="1"/>
  <c r="EA106" i="6" s="1"/>
  <c r="EA109" i="6" s="1"/>
  <c r="EG103" i="6"/>
  <c r="EG104" i="6" s="1"/>
  <c r="EG106" i="6" s="1"/>
  <c r="EG109" i="6" s="1"/>
  <c r="EC103" i="6"/>
  <c r="DY106" i="6"/>
  <c r="DY109" i="6" s="1"/>
  <c r="EG49" i="6"/>
  <c r="EG50" i="6" s="1"/>
  <c r="EG53" i="6" s="1"/>
  <c r="EG56" i="6" s="1"/>
  <c r="EI49" i="6"/>
  <c r="EI50" i="6" s="1"/>
  <c r="EI53" i="6" s="1"/>
  <c r="EI56" i="6" s="1"/>
  <c r="EA49" i="6"/>
  <c r="EA50" i="6" s="1"/>
  <c r="EA53" i="6" s="1"/>
  <c r="EA56" i="6" s="1"/>
  <c r="EH50" i="6"/>
  <c r="EH53" i="6" s="1"/>
  <c r="EH56" i="6" s="1"/>
  <c r="ED50" i="6"/>
  <c r="ED53" i="6" s="1"/>
  <c r="ED56" i="6" s="1"/>
  <c r="EE28" i="6"/>
  <c r="EE29" i="6" s="1"/>
  <c r="EB26" i="6"/>
  <c r="EB29" i="6" s="1"/>
  <c r="EB30" i="6" s="1"/>
  <c r="EB33" i="6" s="1"/>
  <c r="EB36" i="6" s="1"/>
  <c r="EG26" i="6"/>
  <c r="ED26" i="6"/>
  <c r="DY12" i="6"/>
  <c r="DY13" i="6" s="1"/>
  <c r="DY16" i="6" s="1"/>
  <c r="DY19" i="6" s="1"/>
  <c r="ED29" i="6"/>
  <c r="EB13" i="6"/>
  <c r="EB16" i="6" s="1"/>
  <c r="EB19" i="6" s="1"/>
  <c r="EA28" i="6"/>
  <c r="EA29" i="6" s="1"/>
  <c r="EI28" i="6"/>
  <c r="EI29" i="6" s="1"/>
  <c r="EC29" i="6"/>
  <c r="EG29" i="6"/>
  <c r="DY27" i="5"/>
  <c r="EI27" i="5" s="1"/>
  <c r="EI24" i="5"/>
  <c r="EI25" i="5" s="1"/>
  <c r="EH24" i="5"/>
  <c r="EG24" i="5"/>
  <c r="EG25" i="5" s="1"/>
  <c r="EF24" i="5"/>
  <c r="EE24" i="5"/>
  <c r="EE25" i="5" s="1"/>
  <c r="ED24" i="5"/>
  <c r="EC24" i="5"/>
  <c r="EC25" i="5" s="1"/>
  <c r="EB24" i="5"/>
  <c r="EA24" i="5"/>
  <c r="EA25" i="5" s="1"/>
  <c r="DZ24" i="5"/>
  <c r="DY24" i="5"/>
  <c r="DY25" i="5" s="1"/>
  <c r="EI8" i="5"/>
  <c r="EH8" i="5"/>
  <c r="EG8" i="5"/>
  <c r="EF8" i="5"/>
  <c r="EE8" i="5"/>
  <c r="ED8" i="5"/>
  <c r="EC8" i="5"/>
  <c r="EB8" i="5"/>
  <c r="EA8" i="5"/>
  <c r="DZ8" i="5"/>
  <c r="DY8" i="5"/>
  <c r="EI6" i="5"/>
  <c r="EI7" i="5" s="1"/>
  <c r="EH6" i="5"/>
  <c r="EH7" i="5" s="1"/>
  <c r="EG6" i="5"/>
  <c r="EG7" i="5" s="1"/>
  <c r="EF6" i="5"/>
  <c r="EF7" i="5" s="1"/>
  <c r="EE6" i="5"/>
  <c r="EE7" i="5" s="1"/>
  <c r="ED6" i="5"/>
  <c r="ED7" i="5" s="1"/>
  <c r="EC6" i="5"/>
  <c r="EC7" i="5" s="1"/>
  <c r="EB6" i="5"/>
  <c r="EB7" i="5" s="1"/>
  <c r="EA6" i="5"/>
  <c r="EA7" i="5" s="1"/>
  <c r="DZ6" i="5"/>
  <c r="DZ7" i="5" s="1"/>
  <c r="DY6" i="5"/>
  <c r="DY7" i="5" s="1"/>
  <c r="EA15" i="4"/>
  <c r="DZ15" i="4"/>
  <c r="DY15" i="4"/>
  <c r="EI9" i="4"/>
  <c r="EH9" i="4"/>
  <c r="EG9" i="4"/>
  <c r="EF9" i="4"/>
  <c r="EE9" i="4"/>
  <c r="ED9" i="4"/>
  <c r="EC9" i="4"/>
  <c r="EB9" i="4"/>
  <c r="EA9" i="4"/>
  <c r="DZ9" i="4"/>
  <c r="DY9" i="4"/>
  <c r="EI7" i="4"/>
  <c r="EI8" i="4" s="1"/>
  <c r="EH7" i="4"/>
  <c r="EG7" i="4"/>
  <c r="EG8" i="4" s="1"/>
  <c r="EF7" i="4"/>
  <c r="EE7" i="4"/>
  <c r="EE8" i="4" s="1"/>
  <c r="ED7" i="4"/>
  <c r="EC7" i="4"/>
  <c r="EC8" i="4" s="1"/>
  <c r="EB7" i="4"/>
  <c r="EA7" i="4"/>
  <c r="EA8" i="4" s="1"/>
  <c r="DZ7" i="4"/>
  <c r="DY7" i="4"/>
  <c r="DY8" i="4" s="1"/>
  <c r="EI77" i="2"/>
  <c r="EH77" i="2"/>
  <c r="EG77" i="2"/>
  <c r="EF77" i="2"/>
  <c r="EE77" i="2"/>
  <c r="ED77" i="2"/>
  <c r="EC77" i="2"/>
  <c r="EB77" i="2"/>
  <c r="EA77" i="2"/>
  <c r="DZ77" i="2"/>
  <c r="DY77" i="2"/>
  <c r="EI76" i="2"/>
  <c r="EH76" i="2"/>
  <c r="EG76" i="2"/>
  <c r="EF76" i="2"/>
  <c r="EE76" i="2"/>
  <c r="ED76" i="2"/>
  <c r="EC76" i="2"/>
  <c r="EB76" i="2"/>
  <c r="EA76" i="2"/>
  <c r="DZ76" i="2"/>
  <c r="DY76" i="2"/>
  <c r="EI75" i="2"/>
  <c r="EH75" i="2"/>
  <c r="EG75" i="2"/>
  <c r="EF75" i="2"/>
  <c r="EE75" i="2"/>
  <c r="ED75" i="2"/>
  <c r="EC75" i="2"/>
  <c r="EB75" i="2"/>
  <c r="EA75" i="2"/>
  <c r="DZ75" i="2"/>
  <c r="DY75" i="2"/>
  <c r="EI73" i="2"/>
  <c r="EH73" i="2"/>
  <c r="EG73" i="2"/>
  <c r="EF73" i="2"/>
  <c r="EE73" i="2"/>
  <c r="ED73" i="2"/>
  <c r="EC73" i="2"/>
  <c r="EB73" i="2"/>
  <c r="EA73" i="2"/>
  <c r="DZ73" i="2"/>
  <c r="DY73" i="2"/>
  <c r="EI59" i="2"/>
  <c r="EH59" i="2"/>
  <c r="EG59" i="2"/>
  <c r="EF59" i="2"/>
  <c r="EE59" i="2"/>
  <c r="ED59" i="2"/>
  <c r="EC59" i="2"/>
  <c r="EB59" i="2"/>
  <c r="EA59" i="2"/>
  <c r="DZ59" i="2"/>
  <c r="DY59" i="2"/>
  <c r="EI58" i="2"/>
  <c r="EH58" i="2"/>
  <c r="EG58" i="2"/>
  <c r="EF58" i="2"/>
  <c r="EE58" i="2"/>
  <c r="ED58" i="2"/>
  <c r="EC58" i="2"/>
  <c r="EB58" i="2"/>
  <c r="EA58" i="2"/>
  <c r="DZ58" i="2"/>
  <c r="DY58" i="2"/>
  <c r="EI56" i="2"/>
  <c r="EH56" i="2"/>
  <c r="EH57" i="2" s="1"/>
  <c r="EG56" i="2"/>
  <c r="EF56" i="2"/>
  <c r="EF57" i="2" s="1"/>
  <c r="EE56" i="2"/>
  <c r="ED56" i="2"/>
  <c r="ED57" i="2" s="1"/>
  <c r="EC56" i="2"/>
  <c r="EB56" i="2"/>
  <c r="EB57" i="2" s="1"/>
  <c r="EA56" i="2"/>
  <c r="DZ56" i="2"/>
  <c r="DZ57" i="2" s="1"/>
  <c r="DY56" i="2"/>
  <c r="EI40" i="2"/>
  <c r="EH40" i="2"/>
  <c r="EG40" i="2"/>
  <c r="EF40" i="2"/>
  <c r="EE40" i="2"/>
  <c r="ED40" i="2"/>
  <c r="EC40" i="2"/>
  <c r="EB40" i="2"/>
  <c r="EA40" i="2"/>
  <c r="DZ40" i="2"/>
  <c r="DY40" i="2"/>
  <c r="EI37" i="2"/>
  <c r="EH37" i="2"/>
  <c r="EG37" i="2"/>
  <c r="EF37" i="2"/>
  <c r="EE37" i="2"/>
  <c r="ED37" i="2"/>
  <c r="EC37" i="2"/>
  <c r="EB37" i="2"/>
  <c r="EA37" i="2"/>
  <c r="DZ37" i="2"/>
  <c r="DY37" i="2"/>
  <c r="EI35" i="2"/>
  <c r="EH35" i="2"/>
  <c r="EG35" i="2"/>
  <c r="EF35" i="2"/>
  <c r="EE35" i="2"/>
  <c r="ED35" i="2"/>
  <c r="EC35" i="2"/>
  <c r="EB35" i="2"/>
  <c r="EA35" i="2"/>
  <c r="DZ35" i="2"/>
  <c r="DY35" i="2"/>
  <c r="EI21" i="2"/>
  <c r="EH21" i="2"/>
  <c r="EG21" i="2"/>
  <c r="EF21" i="2"/>
  <c r="EE21" i="2"/>
  <c r="ED21" i="2"/>
  <c r="EC21" i="2"/>
  <c r="EB21" i="2"/>
  <c r="EA21" i="2"/>
  <c r="DZ21" i="2"/>
  <c r="DY21" i="2"/>
  <c r="EI19" i="2"/>
  <c r="EH19" i="2"/>
  <c r="EG19" i="2"/>
  <c r="EF19" i="2"/>
  <c r="EE19" i="2"/>
  <c r="ED19" i="2"/>
  <c r="EC19" i="2"/>
  <c r="EB19" i="2"/>
  <c r="EA19" i="2"/>
  <c r="DZ19" i="2"/>
  <c r="DY19" i="2"/>
  <c r="EI17" i="2"/>
  <c r="EH17" i="2"/>
  <c r="EG17" i="2"/>
  <c r="EF17" i="2"/>
  <c r="EE17" i="2"/>
  <c r="ED17" i="2"/>
  <c r="EC17" i="2"/>
  <c r="EB17" i="2"/>
  <c r="EA17" i="2"/>
  <c r="DZ17" i="2"/>
  <c r="DY17" i="2"/>
  <c r="EA51" i="1"/>
  <c r="DZ51" i="1"/>
  <c r="DY51" i="1"/>
  <c r="EB32" i="1"/>
  <c r="EA32" i="1"/>
  <c r="DZ32" i="1"/>
  <c r="DY32" i="1"/>
  <c r="EC14" i="1"/>
  <c r="EB14" i="1"/>
  <c r="EA14" i="1"/>
  <c r="DZ14" i="1"/>
  <c r="DY14" i="1"/>
  <c r="DY9" i="1"/>
  <c r="DZ25" i="5" l="1"/>
  <c r="ED25" i="5"/>
  <c r="EH25" i="5"/>
  <c r="EB27" i="5"/>
  <c r="EF27" i="5"/>
  <c r="DY28" i="6"/>
  <c r="DY26" i="6"/>
  <c r="DY29" i="6" s="1"/>
  <c r="DY30" i="6" s="1"/>
  <c r="DY33" i="6" s="1"/>
  <c r="DY36" i="6" s="1"/>
  <c r="ED12" i="6"/>
  <c r="ED13" i="6" s="1"/>
  <c r="ED16" i="6" s="1"/>
  <c r="ED19" i="6" s="1"/>
  <c r="ED103" i="6"/>
  <c r="ED104" i="6" s="1"/>
  <c r="ED106" i="6" s="1"/>
  <c r="ED109" i="6" s="1"/>
  <c r="EF12" i="6"/>
  <c r="EF13" i="6" s="1"/>
  <c r="EF16" i="6" s="1"/>
  <c r="EF19" i="6" s="1"/>
  <c r="EH28" i="6"/>
  <c r="EH29" i="6" s="1"/>
  <c r="EH30" i="6" s="1"/>
  <c r="EH33" i="6" s="1"/>
  <c r="EH36" i="6" s="1"/>
  <c r="EH26" i="6"/>
  <c r="EB25" i="5"/>
  <c r="EF25" i="5"/>
  <c r="DZ27" i="5"/>
  <c r="ED27" i="5"/>
  <c r="EH27" i="5"/>
  <c r="EB106" i="6"/>
  <c r="EB109" i="6" s="1"/>
  <c r="EI103" i="6"/>
  <c r="EI104" i="6" s="1"/>
  <c r="EI106" i="6" s="1"/>
  <c r="EI109" i="6" s="1"/>
  <c r="EA12" i="6"/>
  <c r="EA13" i="6" s="1"/>
  <c r="EA16" i="6" s="1"/>
  <c r="EA19" i="6" s="1"/>
  <c r="EE12" i="6"/>
  <c r="EE13" i="6" s="1"/>
  <c r="EE16" i="6" s="1"/>
  <c r="EE19" i="6" s="1"/>
  <c r="EI12" i="6"/>
  <c r="EI13" i="6" s="1"/>
  <c r="EI16" i="6" s="1"/>
  <c r="EI19" i="6" s="1"/>
  <c r="DZ28" i="6"/>
  <c r="DZ26" i="6"/>
  <c r="EF28" i="6"/>
  <c r="EF26" i="6"/>
  <c r="DY49" i="6"/>
  <c r="DY50" i="6" s="1"/>
  <c r="DY53" i="6" s="1"/>
  <c r="DY56" i="6" s="1"/>
  <c r="EE46" i="7"/>
  <c r="EE49" i="7" s="1"/>
  <c r="EI46" i="7"/>
  <c r="EI49" i="7" s="1"/>
  <c r="EA46" i="7"/>
  <c r="EA49" i="7" s="1"/>
  <c r="DY26" i="7"/>
  <c r="DY29" i="7" s="1"/>
  <c r="EC26" i="7"/>
  <c r="EC29" i="7" s="1"/>
  <c r="EI26" i="7"/>
  <c r="EI29" i="7" s="1"/>
  <c r="EE26" i="7"/>
  <c r="EE29" i="7" s="1"/>
  <c r="EA26" i="7"/>
  <c r="EA29" i="7" s="1"/>
  <c r="EF106" i="6"/>
  <c r="EF109" i="6" s="1"/>
  <c r="EC104" i="6"/>
  <c r="EC106" i="6" s="1"/>
  <c r="EC109" i="6" s="1"/>
  <c r="EE30" i="6"/>
  <c r="EE33" i="6" s="1"/>
  <c r="EE36" i="6" s="1"/>
  <c r="ED30" i="6"/>
  <c r="ED33" i="6" s="1"/>
  <c r="ED36" i="6" s="1"/>
  <c r="EG30" i="6"/>
  <c r="EG33" i="6" s="1"/>
  <c r="EG36" i="6" s="1"/>
  <c r="EA30" i="6"/>
  <c r="EA33" i="6" s="1"/>
  <c r="EA36" i="6" s="1"/>
  <c r="EC30" i="6"/>
  <c r="EC33" i="6" s="1"/>
  <c r="EC36" i="6" s="1"/>
  <c r="EI30" i="6"/>
  <c r="EI33" i="6" s="1"/>
  <c r="EI36" i="6" s="1"/>
  <c r="EC10" i="5"/>
  <c r="EE10" i="5"/>
  <c r="EA27" i="5"/>
  <c r="EC27" i="5"/>
  <c r="EE27" i="5"/>
  <c r="EG27" i="5"/>
  <c r="DZ8" i="4"/>
  <c r="EB8" i="4"/>
  <c r="ED8" i="4"/>
  <c r="EF8" i="4"/>
  <c r="EH8" i="4"/>
  <c r="DY18" i="2"/>
  <c r="EA18" i="2"/>
  <c r="EC18" i="2"/>
  <c r="EE18" i="2"/>
  <c r="EG18" i="2"/>
  <c r="EI18" i="2"/>
  <c r="DZ18" i="2"/>
  <c r="EB18" i="2"/>
  <c r="ED18" i="2"/>
  <c r="EF18" i="2"/>
  <c r="EH18" i="2"/>
  <c r="DZ36" i="2"/>
  <c r="EB36" i="2"/>
  <c r="ED36" i="2"/>
  <c r="EF36" i="2"/>
  <c r="EH36" i="2"/>
  <c r="DY57" i="2"/>
  <c r="DY61" i="2" s="1"/>
  <c r="EA57" i="2"/>
  <c r="EA61" i="2" s="1"/>
  <c r="EC57" i="2"/>
  <c r="EC61" i="2" s="1"/>
  <c r="EE57" i="2"/>
  <c r="EE61" i="2" s="1"/>
  <c r="EG57" i="2"/>
  <c r="EG61" i="2" s="1"/>
  <c r="EI57" i="2"/>
  <c r="EI61" i="2" s="1"/>
  <c r="DZ61" i="2"/>
  <c r="EB61" i="2"/>
  <c r="ED61" i="2"/>
  <c r="EF61" i="2"/>
  <c r="EH61" i="2"/>
  <c r="DY74" i="2"/>
  <c r="DY78" i="2" s="1"/>
  <c r="EA74" i="2"/>
  <c r="EA78" i="2" s="1"/>
  <c r="EC74" i="2"/>
  <c r="EC78" i="2" s="1"/>
  <c r="EE74" i="2"/>
  <c r="EE78" i="2" s="1"/>
  <c r="EG74" i="2"/>
  <c r="EG78" i="2" s="1"/>
  <c r="EI74" i="2"/>
  <c r="EI78" i="2" s="1"/>
  <c r="DY36" i="2"/>
  <c r="EA36" i="2"/>
  <c r="EC36" i="2"/>
  <c r="EE36" i="2"/>
  <c r="EG36" i="2"/>
  <c r="EI36" i="2"/>
  <c r="DZ74" i="2"/>
  <c r="DZ78" i="2" s="1"/>
  <c r="EB74" i="2"/>
  <c r="EB78" i="2" s="1"/>
  <c r="ED74" i="2"/>
  <c r="ED78" i="2" s="1"/>
  <c r="EF74" i="2"/>
  <c r="EF78" i="2" s="1"/>
  <c r="EH74" i="2"/>
  <c r="EH78" i="2" s="1"/>
  <c r="EI100" i="1"/>
  <c r="EI9" i="5" s="1"/>
  <c r="EI10" i="5" s="1"/>
  <c r="EH100" i="1"/>
  <c r="EH9" i="5" s="1"/>
  <c r="EH10" i="5" s="1"/>
  <c r="EG100" i="1"/>
  <c r="EG9" i="5" s="1"/>
  <c r="EG10" i="5" s="1"/>
  <c r="EF100" i="1"/>
  <c r="EF9" i="5" s="1"/>
  <c r="EF10" i="5" s="1"/>
  <c r="EE100" i="1"/>
  <c r="EE9" i="5" s="1"/>
  <c r="ED100" i="1"/>
  <c r="ED9" i="5" s="1"/>
  <c r="ED10" i="5" s="1"/>
  <c r="EC100" i="1"/>
  <c r="EC9" i="5" s="1"/>
  <c r="EB100" i="1"/>
  <c r="EB9" i="5" s="1"/>
  <c r="EB10" i="5" s="1"/>
  <c r="EA100" i="1"/>
  <c r="EA9" i="5" s="1"/>
  <c r="EA10" i="5" s="1"/>
  <c r="DZ100" i="1"/>
  <c r="DZ9" i="5" s="1"/>
  <c r="DZ10" i="5" s="1"/>
  <c r="DY100" i="1"/>
  <c r="DY9" i="5" s="1"/>
  <c r="DY10" i="5" s="1"/>
  <c r="EI99" i="1"/>
  <c r="EH99" i="1"/>
  <c r="EG99" i="1"/>
  <c r="EF99" i="1"/>
  <c r="EE99" i="1"/>
  <c r="ED99" i="1"/>
  <c r="EC99" i="1"/>
  <c r="EB99" i="1"/>
  <c r="EA99" i="1"/>
  <c r="DZ99" i="1"/>
  <c r="DY99" i="1"/>
  <c r="EI97" i="1"/>
  <c r="EI98" i="1" s="1"/>
  <c r="EH97" i="1"/>
  <c r="EH98" i="1" s="1"/>
  <c r="EG97" i="1"/>
  <c r="EG98" i="1" s="1"/>
  <c r="EF97" i="1"/>
  <c r="EF98" i="1" s="1"/>
  <c r="EE97" i="1"/>
  <c r="EE98" i="1" s="1"/>
  <c r="ED97" i="1"/>
  <c r="ED98" i="1" s="1"/>
  <c r="EC97" i="1"/>
  <c r="EC98" i="1" s="1"/>
  <c r="EB97" i="1"/>
  <c r="EB98" i="1" s="1"/>
  <c r="EA97" i="1"/>
  <c r="EA98" i="1" s="1"/>
  <c r="DZ97" i="1"/>
  <c r="DZ98" i="1" s="1"/>
  <c r="DY97" i="1"/>
  <c r="DY98" i="1" s="1"/>
  <c r="EI84" i="1"/>
  <c r="EH84" i="1"/>
  <c r="EG84" i="1"/>
  <c r="EF84" i="1"/>
  <c r="EE84" i="1"/>
  <c r="ED84" i="1"/>
  <c r="EC84" i="1"/>
  <c r="EB84" i="1"/>
  <c r="EA84" i="1"/>
  <c r="DZ84" i="1"/>
  <c r="DY84" i="1"/>
  <c r="EI83" i="1"/>
  <c r="EH83" i="1"/>
  <c r="EG83" i="1"/>
  <c r="EF83" i="1"/>
  <c r="EE83" i="1"/>
  <c r="ED83" i="1"/>
  <c r="EC83" i="1"/>
  <c r="EB83" i="1"/>
  <c r="EA83" i="1"/>
  <c r="DZ83" i="1"/>
  <c r="DY83" i="1"/>
  <c r="EF82" i="1"/>
  <c r="EI81" i="1"/>
  <c r="EI82" i="1" s="1"/>
  <c r="EH81" i="1"/>
  <c r="EH82" i="1" s="1"/>
  <c r="EG81" i="1"/>
  <c r="EG82" i="1" s="1"/>
  <c r="EF81" i="1"/>
  <c r="EE81" i="1"/>
  <c r="EE82" i="1" s="1"/>
  <c r="ED81" i="1"/>
  <c r="ED82" i="1" s="1"/>
  <c r="EC81" i="1"/>
  <c r="EC82" i="1" s="1"/>
  <c r="EB81" i="1"/>
  <c r="EB82" i="1" s="1"/>
  <c r="EA81" i="1"/>
  <c r="EA82" i="1" s="1"/>
  <c r="DZ81" i="1"/>
  <c r="DZ82" i="1" s="1"/>
  <c r="DY81" i="1"/>
  <c r="DY82" i="1" s="1"/>
  <c r="EI66" i="1"/>
  <c r="EH66" i="1"/>
  <c r="EG66" i="1"/>
  <c r="EF66" i="1"/>
  <c r="EE66" i="1"/>
  <c r="ED66" i="1"/>
  <c r="EC66" i="1"/>
  <c r="EB66" i="1"/>
  <c r="EA66" i="1"/>
  <c r="DZ66" i="1"/>
  <c r="DY66" i="1"/>
  <c r="EI65" i="1"/>
  <c r="EH65" i="1"/>
  <c r="EG65" i="1"/>
  <c r="EF65" i="1"/>
  <c r="EE65" i="1"/>
  <c r="ED65" i="1"/>
  <c r="EC65" i="1"/>
  <c r="EB65" i="1"/>
  <c r="EA65" i="1"/>
  <c r="DZ65" i="1"/>
  <c r="DY65" i="1"/>
  <c r="EI63" i="1"/>
  <c r="EI64" i="1" s="1"/>
  <c r="EH63" i="1"/>
  <c r="EH64" i="1" s="1"/>
  <c r="EG63" i="1"/>
  <c r="EG64" i="1" s="1"/>
  <c r="EF63" i="1"/>
  <c r="EF64" i="1" s="1"/>
  <c r="EE63" i="1"/>
  <c r="EE64" i="1" s="1"/>
  <c r="ED63" i="1"/>
  <c r="ED64" i="1" s="1"/>
  <c r="EC63" i="1"/>
  <c r="EC64" i="1" s="1"/>
  <c r="EB63" i="1"/>
  <c r="EB64" i="1" s="1"/>
  <c r="EA63" i="1"/>
  <c r="EA64" i="1" s="1"/>
  <c r="DZ63" i="1"/>
  <c r="DZ64" i="1" s="1"/>
  <c r="DY63" i="1"/>
  <c r="DY64" i="1" s="1"/>
  <c r="EI46" i="1"/>
  <c r="EH46" i="1"/>
  <c r="EG46" i="1"/>
  <c r="EF46" i="1"/>
  <c r="EE46" i="1"/>
  <c r="ED46" i="1"/>
  <c r="EC46" i="1"/>
  <c r="EB46" i="1"/>
  <c r="EA46" i="1"/>
  <c r="DZ46" i="1"/>
  <c r="DY46" i="1"/>
  <c r="EI45" i="1"/>
  <c r="EH45" i="1"/>
  <c r="EG45" i="1"/>
  <c r="EF45" i="1"/>
  <c r="EE45" i="1"/>
  <c r="ED45" i="1"/>
  <c r="EC45" i="1"/>
  <c r="EB45" i="1"/>
  <c r="EA45" i="1"/>
  <c r="DZ45" i="1"/>
  <c r="DY45" i="1"/>
  <c r="EG44" i="1"/>
  <c r="DY44" i="1"/>
  <c r="EI43" i="1"/>
  <c r="EH43" i="1"/>
  <c r="EH44" i="1" s="1"/>
  <c r="EG43" i="1"/>
  <c r="EF43" i="1"/>
  <c r="EF44" i="1" s="1"/>
  <c r="EE43" i="1"/>
  <c r="ED43" i="1"/>
  <c r="ED44" i="1" s="1"/>
  <c r="EC43" i="1"/>
  <c r="EC44" i="1" s="1"/>
  <c r="EB43" i="1"/>
  <c r="EB44" i="1" s="1"/>
  <c r="EA43" i="1"/>
  <c r="DZ43" i="1"/>
  <c r="DZ44" i="1" s="1"/>
  <c r="DY43" i="1"/>
  <c r="EI28" i="1"/>
  <c r="EA28" i="1"/>
  <c r="EI27" i="1"/>
  <c r="EH27" i="1"/>
  <c r="EG27" i="1"/>
  <c r="EF27" i="1"/>
  <c r="EE27" i="1"/>
  <c r="ED27" i="1"/>
  <c r="EC27" i="1"/>
  <c r="EB27" i="1"/>
  <c r="EA27" i="1"/>
  <c r="DZ27" i="1"/>
  <c r="DY27" i="1"/>
  <c r="EI26" i="1"/>
  <c r="EA26" i="1"/>
  <c r="EI25" i="1"/>
  <c r="EI11" i="4" s="1"/>
  <c r="EH25" i="1"/>
  <c r="EH11" i="4" s="1"/>
  <c r="EG25" i="1"/>
  <c r="EG11" i="4" s="1"/>
  <c r="EF25" i="1"/>
  <c r="EF11" i="4" s="1"/>
  <c r="EE25" i="1"/>
  <c r="EE11" i="4" s="1"/>
  <c r="ED25" i="1"/>
  <c r="ED11" i="4" s="1"/>
  <c r="EC25" i="1"/>
  <c r="EC11" i="4" s="1"/>
  <c r="EB25" i="1"/>
  <c r="EB11" i="4" s="1"/>
  <c r="EA25" i="1"/>
  <c r="EA11" i="4" s="1"/>
  <c r="DZ25" i="1"/>
  <c r="DZ11" i="4" s="1"/>
  <c r="DY25" i="1"/>
  <c r="EI10" i="1"/>
  <c r="EH10" i="1"/>
  <c r="EG10" i="1"/>
  <c r="EF10" i="1"/>
  <c r="EE10" i="1"/>
  <c r="ED10" i="1"/>
  <c r="EC10" i="1"/>
  <c r="EB10" i="1"/>
  <c r="EA10" i="1"/>
  <c r="DZ10" i="1"/>
  <c r="EI7" i="1"/>
  <c r="EI11" i="1" s="1"/>
  <c r="EH7" i="1"/>
  <c r="EG7" i="1"/>
  <c r="EG11" i="1" s="1"/>
  <c r="EF7" i="1"/>
  <c r="EE7" i="1"/>
  <c r="EE11" i="1" s="1"/>
  <c r="ED7" i="1"/>
  <c r="ED11" i="1" s="1"/>
  <c r="ED12" i="1" s="1"/>
  <c r="EC7" i="1"/>
  <c r="EC11" i="1" s="1"/>
  <c r="EB7" i="1"/>
  <c r="EA7" i="1"/>
  <c r="EA11" i="1" s="1"/>
  <c r="DZ7" i="1"/>
  <c r="DY7" i="1"/>
  <c r="DU84" i="6"/>
  <c r="DT84" i="6"/>
  <c r="DS84" i="6"/>
  <c r="DR84" i="6"/>
  <c r="DQ84" i="6"/>
  <c r="DP84" i="6"/>
  <c r="DO84" i="6"/>
  <c r="DN84" i="6"/>
  <c r="DM84" i="6"/>
  <c r="DL84" i="6"/>
  <c r="DK84" i="6"/>
  <c r="DU83" i="6"/>
  <c r="DT83" i="6"/>
  <c r="DS83" i="6"/>
  <c r="DR83" i="6"/>
  <c r="DQ83" i="6"/>
  <c r="DP83" i="6"/>
  <c r="DO83" i="6"/>
  <c r="DN83" i="6"/>
  <c r="DM83" i="6"/>
  <c r="DL83" i="6"/>
  <c r="DK83" i="6"/>
  <c r="DU81" i="6"/>
  <c r="DT81" i="6"/>
  <c r="DS81" i="6"/>
  <c r="DR81" i="6"/>
  <c r="DQ81" i="6"/>
  <c r="DP81" i="6"/>
  <c r="DO81" i="6"/>
  <c r="DN81" i="6"/>
  <c r="DM81" i="6"/>
  <c r="DL81" i="6"/>
  <c r="DK81" i="6"/>
  <c r="DU66" i="6"/>
  <c r="DT66" i="6"/>
  <c r="DS66" i="6"/>
  <c r="DR66" i="6"/>
  <c r="DQ66" i="6"/>
  <c r="DP66" i="6"/>
  <c r="DO66" i="6"/>
  <c r="DN66" i="6"/>
  <c r="DM66" i="6"/>
  <c r="DL66" i="6"/>
  <c r="DK66" i="6"/>
  <c r="DU65" i="6"/>
  <c r="DT65" i="6"/>
  <c r="DS65" i="6"/>
  <c r="DR65" i="6"/>
  <c r="DQ65" i="6"/>
  <c r="DP65" i="6"/>
  <c r="DO65" i="6"/>
  <c r="DN65" i="6"/>
  <c r="DM65" i="6"/>
  <c r="DL65" i="6"/>
  <c r="DK65" i="6"/>
  <c r="DU63" i="6"/>
  <c r="DT63" i="6"/>
  <c r="DS63" i="6"/>
  <c r="DR63" i="6"/>
  <c r="DQ63" i="6"/>
  <c r="DP63" i="6"/>
  <c r="DO63" i="6"/>
  <c r="DN63" i="6"/>
  <c r="DM63" i="6"/>
  <c r="DL63" i="6"/>
  <c r="DK63" i="6"/>
  <c r="DU27" i="6"/>
  <c r="DT27" i="6"/>
  <c r="DS27" i="6"/>
  <c r="DR27" i="6"/>
  <c r="DQ27" i="6"/>
  <c r="DP27" i="6"/>
  <c r="DO27" i="6"/>
  <c r="DN27" i="6"/>
  <c r="DM27" i="6"/>
  <c r="DL27" i="6"/>
  <c r="DK27" i="6"/>
  <c r="DU25" i="6"/>
  <c r="DT25" i="6"/>
  <c r="DS25" i="6"/>
  <c r="DR25" i="6"/>
  <c r="DQ25" i="6"/>
  <c r="DP25" i="6"/>
  <c r="DO25" i="6"/>
  <c r="DN25" i="6"/>
  <c r="DM25" i="6"/>
  <c r="DL25" i="6"/>
  <c r="DK25" i="6"/>
  <c r="DU12" i="6"/>
  <c r="DT12" i="6"/>
  <c r="DS12" i="6"/>
  <c r="DR12" i="6"/>
  <c r="DQ12" i="6"/>
  <c r="DP12" i="6"/>
  <c r="DO12" i="6"/>
  <c r="DN12" i="6"/>
  <c r="DM12" i="6"/>
  <c r="DL12" i="6"/>
  <c r="DK12" i="6"/>
  <c r="DG40" i="7"/>
  <c r="DF40" i="7"/>
  <c r="DE40" i="7"/>
  <c r="DD40" i="7"/>
  <c r="DC40" i="7"/>
  <c r="DB40" i="7"/>
  <c r="DA40" i="7"/>
  <c r="CZ40" i="7"/>
  <c r="CY40" i="7"/>
  <c r="CX40" i="7"/>
  <c r="CW40" i="7"/>
  <c r="CS40" i="7"/>
  <c r="CR40" i="7"/>
  <c r="CQ40" i="7"/>
  <c r="CP40" i="7"/>
  <c r="CO40" i="7"/>
  <c r="CN40" i="7"/>
  <c r="CM40" i="7"/>
  <c r="CL40" i="7"/>
  <c r="CK40" i="7"/>
  <c r="CJ40" i="7"/>
  <c r="CI40" i="7"/>
  <c r="CE40" i="7"/>
  <c r="CD40" i="7"/>
  <c r="CC40" i="7"/>
  <c r="CB40" i="7"/>
  <c r="CA40" i="7"/>
  <c r="BZ40" i="7"/>
  <c r="BY40" i="7"/>
  <c r="BX40" i="7"/>
  <c r="BW40" i="7"/>
  <c r="BV40" i="7"/>
  <c r="BU40" i="7"/>
  <c r="BQ40" i="7"/>
  <c r="BP40" i="7"/>
  <c r="BO40" i="7"/>
  <c r="BN40" i="7"/>
  <c r="BM40" i="7"/>
  <c r="BL40" i="7"/>
  <c r="BK40" i="7"/>
  <c r="BJ40" i="7"/>
  <c r="BI40" i="7"/>
  <c r="BH40" i="7"/>
  <c r="BG40" i="7"/>
  <c r="BC40" i="7"/>
  <c r="BB40" i="7"/>
  <c r="BA40" i="7"/>
  <c r="AZ40" i="7"/>
  <c r="AY40" i="7"/>
  <c r="AX40" i="7"/>
  <c r="AW40" i="7"/>
  <c r="AV40" i="7"/>
  <c r="AU40" i="7"/>
  <c r="AT40" i="7"/>
  <c r="AS40" i="7"/>
  <c r="AO40" i="7"/>
  <c r="AN40" i="7"/>
  <c r="AM40" i="7"/>
  <c r="AL40" i="7"/>
  <c r="AK40" i="7"/>
  <c r="AJ40" i="7"/>
  <c r="AI40" i="7"/>
  <c r="AH40" i="7"/>
  <c r="AG40" i="7"/>
  <c r="AF40" i="7"/>
  <c r="AE40" i="7"/>
  <c r="AA40" i="7"/>
  <c r="Z40" i="7"/>
  <c r="Y40" i="7"/>
  <c r="X40" i="7"/>
  <c r="W40" i="7"/>
  <c r="V40" i="7"/>
  <c r="U40" i="7"/>
  <c r="T40" i="7"/>
  <c r="S40" i="7"/>
  <c r="R40" i="7"/>
  <c r="Q40" i="7"/>
  <c r="M40" i="7"/>
  <c r="L40" i="7"/>
  <c r="K40" i="7"/>
  <c r="J40" i="7"/>
  <c r="I40" i="7"/>
  <c r="H40" i="7"/>
  <c r="G40" i="7"/>
  <c r="F40" i="7"/>
  <c r="E40" i="7"/>
  <c r="D40" i="7"/>
  <c r="C40" i="7"/>
  <c r="DG39" i="7"/>
  <c r="DF39" i="7"/>
  <c r="DE39" i="7"/>
  <c r="DD39" i="7"/>
  <c r="DC39" i="7"/>
  <c r="DB39" i="7"/>
  <c r="DA39" i="7"/>
  <c r="CZ39" i="7"/>
  <c r="CY39" i="7"/>
  <c r="CX39" i="7"/>
  <c r="CW39" i="7"/>
  <c r="CS39" i="7"/>
  <c r="CR39" i="7"/>
  <c r="CQ39" i="7"/>
  <c r="CP39" i="7"/>
  <c r="CO39" i="7"/>
  <c r="CN39" i="7"/>
  <c r="CM39" i="7"/>
  <c r="CL39" i="7"/>
  <c r="CK39" i="7"/>
  <c r="CJ39" i="7"/>
  <c r="CI39" i="7"/>
  <c r="CE39" i="7"/>
  <c r="CD39" i="7"/>
  <c r="CC39" i="7"/>
  <c r="CB39" i="7"/>
  <c r="CA39" i="7"/>
  <c r="BZ39" i="7"/>
  <c r="BY39" i="7"/>
  <c r="BX39" i="7"/>
  <c r="BW39" i="7"/>
  <c r="BV39" i="7"/>
  <c r="BU39" i="7"/>
  <c r="BQ39" i="7"/>
  <c r="BP39" i="7"/>
  <c r="BO39" i="7"/>
  <c r="BN39" i="7"/>
  <c r="BM39" i="7"/>
  <c r="BL39" i="7"/>
  <c r="BK39" i="7"/>
  <c r="BJ39" i="7"/>
  <c r="BI39" i="7"/>
  <c r="BH39" i="7"/>
  <c r="BG39" i="7"/>
  <c r="BC39" i="7"/>
  <c r="BB39" i="7"/>
  <c r="BA39" i="7"/>
  <c r="AZ39" i="7"/>
  <c r="AY39" i="7"/>
  <c r="AX39" i="7"/>
  <c r="AW39" i="7"/>
  <c r="AV39" i="7"/>
  <c r="AU39" i="7"/>
  <c r="AT39" i="7"/>
  <c r="AS39" i="7"/>
  <c r="AO39" i="7"/>
  <c r="AN39" i="7"/>
  <c r="AM39" i="7"/>
  <c r="AL39" i="7"/>
  <c r="AK39" i="7"/>
  <c r="AJ39" i="7"/>
  <c r="AI39" i="7"/>
  <c r="AH39" i="7"/>
  <c r="AG39" i="7"/>
  <c r="AF39" i="7"/>
  <c r="AE39" i="7"/>
  <c r="AA39" i="7"/>
  <c r="Z39" i="7"/>
  <c r="Y39" i="7"/>
  <c r="X39" i="7"/>
  <c r="W39" i="7"/>
  <c r="V39" i="7"/>
  <c r="U39" i="7"/>
  <c r="T39" i="7"/>
  <c r="S39" i="7"/>
  <c r="R39" i="7"/>
  <c r="Q39" i="7"/>
  <c r="M39" i="7"/>
  <c r="L39" i="7"/>
  <c r="K39" i="7"/>
  <c r="J39" i="7"/>
  <c r="I39" i="7"/>
  <c r="H39" i="7"/>
  <c r="G39" i="7"/>
  <c r="F39" i="7"/>
  <c r="E39" i="7"/>
  <c r="D39" i="7"/>
  <c r="C39" i="7"/>
  <c r="DG37" i="7"/>
  <c r="DF37" i="7"/>
  <c r="DE37" i="7"/>
  <c r="DD37" i="7"/>
  <c r="DC37" i="7"/>
  <c r="DB37" i="7"/>
  <c r="DA37" i="7"/>
  <c r="CZ37" i="7"/>
  <c r="CY37" i="7"/>
  <c r="CX37" i="7"/>
  <c r="CW37" i="7"/>
  <c r="CS37" i="7"/>
  <c r="CR37" i="7"/>
  <c r="CQ37" i="7"/>
  <c r="CP37" i="7"/>
  <c r="CO37" i="7"/>
  <c r="CN37" i="7"/>
  <c r="CM37" i="7"/>
  <c r="CL37" i="7"/>
  <c r="CK37" i="7"/>
  <c r="CJ37" i="7"/>
  <c r="CI37" i="7"/>
  <c r="CE37" i="7"/>
  <c r="CD37" i="7"/>
  <c r="CC37" i="7"/>
  <c r="CB37" i="7"/>
  <c r="CA37" i="7"/>
  <c r="BZ37" i="7"/>
  <c r="BY37" i="7"/>
  <c r="BX37" i="7"/>
  <c r="BW37" i="7"/>
  <c r="BV37" i="7"/>
  <c r="BU37" i="7"/>
  <c r="BQ37" i="7"/>
  <c r="BP37" i="7"/>
  <c r="BO37" i="7"/>
  <c r="BN37" i="7"/>
  <c r="BM37" i="7"/>
  <c r="BL37" i="7"/>
  <c r="BK37" i="7"/>
  <c r="BJ37" i="7"/>
  <c r="BI37" i="7"/>
  <c r="BH37" i="7"/>
  <c r="BG37" i="7"/>
  <c r="BC37" i="7"/>
  <c r="BB37" i="7"/>
  <c r="BA37" i="7"/>
  <c r="AZ37" i="7"/>
  <c r="AY37" i="7"/>
  <c r="AX37" i="7"/>
  <c r="AW37" i="7"/>
  <c r="AV37" i="7"/>
  <c r="AU37" i="7"/>
  <c r="AT37" i="7"/>
  <c r="AS37" i="7"/>
  <c r="AO37" i="7"/>
  <c r="AN37" i="7"/>
  <c r="AM37" i="7"/>
  <c r="AL37" i="7"/>
  <c r="AK37" i="7"/>
  <c r="AJ37" i="7"/>
  <c r="AI37" i="7"/>
  <c r="AH37" i="7"/>
  <c r="AG37" i="7"/>
  <c r="AF37" i="7"/>
  <c r="AE37" i="7"/>
  <c r="AA37" i="7"/>
  <c r="Z37" i="7"/>
  <c r="Y37" i="7"/>
  <c r="X37" i="7"/>
  <c r="W37" i="7"/>
  <c r="V37" i="7"/>
  <c r="U37" i="7"/>
  <c r="T37" i="7"/>
  <c r="S37" i="7"/>
  <c r="R37" i="7"/>
  <c r="Q37" i="7"/>
  <c r="M37" i="7"/>
  <c r="L37" i="7"/>
  <c r="K37" i="7"/>
  <c r="J37" i="7"/>
  <c r="I37" i="7"/>
  <c r="H37" i="7"/>
  <c r="G37" i="7"/>
  <c r="F37" i="7"/>
  <c r="E37" i="7"/>
  <c r="D37" i="7"/>
  <c r="C37" i="7"/>
  <c r="DG22" i="7"/>
  <c r="DF22" i="7"/>
  <c r="DE22" i="7"/>
  <c r="DD22" i="7"/>
  <c r="DC22" i="7"/>
  <c r="DB22" i="7"/>
  <c r="DA22" i="7"/>
  <c r="CZ22" i="7"/>
  <c r="CY22" i="7"/>
  <c r="CX22" i="7"/>
  <c r="CW22" i="7"/>
  <c r="CS22" i="7"/>
  <c r="CR22" i="7"/>
  <c r="CQ22" i="7"/>
  <c r="CP22" i="7"/>
  <c r="CO22" i="7"/>
  <c r="CN22" i="7"/>
  <c r="CM22" i="7"/>
  <c r="CL22" i="7"/>
  <c r="CK22" i="7"/>
  <c r="CJ22" i="7"/>
  <c r="CI22" i="7"/>
  <c r="CE22" i="7"/>
  <c r="CD22" i="7"/>
  <c r="CC22" i="7"/>
  <c r="CB22" i="7"/>
  <c r="CA22" i="7"/>
  <c r="BZ22" i="7"/>
  <c r="BY22" i="7"/>
  <c r="BX22" i="7"/>
  <c r="BW22" i="7"/>
  <c r="BV22" i="7"/>
  <c r="BU22" i="7"/>
  <c r="BQ22" i="7"/>
  <c r="BP22" i="7"/>
  <c r="BO22" i="7"/>
  <c r="BN22" i="7"/>
  <c r="BM22" i="7"/>
  <c r="BL22" i="7"/>
  <c r="BK22" i="7"/>
  <c r="BJ22" i="7"/>
  <c r="BI22" i="7"/>
  <c r="BH22" i="7"/>
  <c r="BG22" i="7"/>
  <c r="BC22" i="7"/>
  <c r="BB22" i="7"/>
  <c r="BA22" i="7"/>
  <c r="AZ22" i="7"/>
  <c r="AY22" i="7"/>
  <c r="AX22" i="7"/>
  <c r="AW22" i="7"/>
  <c r="AV22" i="7"/>
  <c r="AU22" i="7"/>
  <c r="AT22" i="7"/>
  <c r="AS22" i="7"/>
  <c r="AO22" i="7"/>
  <c r="AN22" i="7"/>
  <c r="AM22" i="7"/>
  <c r="AL22" i="7"/>
  <c r="AK22" i="7"/>
  <c r="AJ22" i="7"/>
  <c r="AI22" i="7"/>
  <c r="AH22" i="7"/>
  <c r="AG22" i="7"/>
  <c r="AF22" i="7"/>
  <c r="AE22" i="7"/>
  <c r="AA22" i="7"/>
  <c r="Z22" i="7"/>
  <c r="Y22" i="7"/>
  <c r="X22" i="7"/>
  <c r="W22" i="7"/>
  <c r="V22" i="7"/>
  <c r="U22" i="7"/>
  <c r="T22" i="7"/>
  <c r="S22" i="7"/>
  <c r="R22" i="7"/>
  <c r="Q22" i="7"/>
  <c r="M22" i="7"/>
  <c r="L22" i="7"/>
  <c r="K22" i="7"/>
  <c r="J22" i="7"/>
  <c r="I22" i="7"/>
  <c r="H22" i="7"/>
  <c r="G22" i="7"/>
  <c r="F22" i="7"/>
  <c r="E22" i="7"/>
  <c r="D22" i="7"/>
  <c r="C22" i="7"/>
  <c r="CS21" i="7"/>
  <c r="CS42" i="7" s="1"/>
  <c r="CR21" i="7"/>
  <c r="CR42" i="7" s="1"/>
  <c r="CQ21" i="7"/>
  <c r="CQ42" i="7" s="1"/>
  <c r="CP21" i="7"/>
  <c r="CP42" i="7" s="1"/>
  <c r="CO21" i="7"/>
  <c r="CO42" i="7" s="1"/>
  <c r="CN21" i="7"/>
  <c r="CN42" i="7" s="1"/>
  <c r="CM21" i="7"/>
  <c r="CM42" i="7" s="1"/>
  <c r="CL21" i="7"/>
  <c r="CL42" i="7" s="1"/>
  <c r="CK21" i="7"/>
  <c r="CK42" i="7" s="1"/>
  <c r="CJ21" i="7"/>
  <c r="CJ42" i="7" s="1"/>
  <c r="CI21" i="7"/>
  <c r="CI42" i="7" s="1"/>
  <c r="CE21" i="7"/>
  <c r="CE42" i="7" s="1"/>
  <c r="CD21" i="7"/>
  <c r="CD42" i="7" s="1"/>
  <c r="CC21" i="7"/>
  <c r="CC42" i="7" s="1"/>
  <c r="CB21" i="7"/>
  <c r="CB42" i="7" s="1"/>
  <c r="CA21" i="7"/>
  <c r="CA42" i="7" s="1"/>
  <c r="BZ21" i="7"/>
  <c r="BZ42" i="7" s="1"/>
  <c r="BY21" i="7"/>
  <c r="BY42" i="7" s="1"/>
  <c r="BX21" i="7"/>
  <c r="BX42" i="7" s="1"/>
  <c r="BW21" i="7"/>
  <c r="BW42" i="7" s="1"/>
  <c r="BV21" i="7"/>
  <c r="BV42" i="7" s="1"/>
  <c r="BU21" i="7"/>
  <c r="BU42" i="7" s="1"/>
  <c r="BQ21" i="7"/>
  <c r="BQ42" i="7" s="1"/>
  <c r="BP21" i="7"/>
  <c r="BP42" i="7" s="1"/>
  <c r="BO21" i="7"/>
  <c r="BO42" i="7" s="1"/>
  <c r="BN21" i="7"/>
  <c r="BN42" i="7" s="1"/>
  <c r="BM21" i="7"/>
  <c r="BM42" i="7" s="1"/>
  <c r="BL21" i="7"/>
  <c r="BL42" i="7" s="1"/>
  <c r="BK21" i="7"/>
  <c r="BK42" i="7" s="1"/>
  <c r="BJ21" i="7"/>
  <c r="BJ42" i="7" s="1"/>
  <c r="BI21" i="7"/>
  <c r="BI42" i="7" s="1"/>
  <c r="BH21" i="7"/>
  <c r="BH42" i="7" s="1"/>
  <c r="BG21" i="7"/>
  <c r="BG42" i="7" s="1"/>
  <c r="BC21" i="7"/>
  <c r="BC42" i="7" s="1"/>
  <c r="BB21" i="7"/>
  <c r="BB42" i="7" s="1"/>
  <c r="BA21" i="7"/>
  <c r="BA42" i="7" s="1"/>
  <c r="AZ21" i="7"/>
  <c r="AZ42" i="7" s="1"/>
  <c r="AY21" i="7"/>
  <c r="AY42" i="7" s="1"/>
  <c r="AX21" i="7"/>
  <c r="AX42" i="7" s="1"/>
  <c r="AW21" i="7"/>
  <c r="AW42" i="7" s="1"/>
  <c r="AV21" i="7"/>
  <c r="AV42" i="7" s="1"/>
  <c r="AU21" i="7"/>
  <c r="AU42" i="7" s="1"/>
  <c r="AT21" i="7"/>
  <c r="AT42" i="7" s="1"/>
  <c r="AS21" i="7"/>
  <c r="AS42" i="7" s="1"/>
  <c r="AO21" i="7"/>
  <c r="AO42" i="7" s="1"/>
  <c r="AN21" i="7"/>
  <c r="AN42" i="7" s="1"/>
  <c r="AM21" i="7"/>
  <c r="AM42" i="7" s="1"/>
  <c r="AL21" i="7"/>
  <c r="AL42" i="7" s="1"/>
  <c r="AK21" i="7"/>
  <c r="AK42" i="7" s="1"/>
  <c r="AJ21" i="7"/>
  <c r="AJ42" i="7" s="1"/>
  <c r="AI21" i="7"/>
  <c r="AI42" i="7" s="1"/>
  <c r="AH21" i="7"/>
  <c r="AH42" i="7" s="1"/>
  <c r="AG21" i="7"/>
  <c r="AG42" i="7" s="1"/>
  <c r="AF21" i="7"/>
  <c r="AF42" i="7" s="1"/>
  <c r="AE21" i="7"/>
  <c r="AE42" i="7" s="1"/>
  <c r="AA21" i="7"/>
  <c r="AA42" i="7" s="1"/>
  <c r="Z21" i="7"/>
  <c r="Z42" i="7" s="1"/>
  <c r="Y21" i="7"/>
  <c r="Y42" i="7" s="1"/>
  <c r="X21" i="7"/>
  <c r="X42" i="7" s="1"/>
  <c r="W21" i="7"/>
  <c r="W42" i="7" s="1"/>
  <c r="V21" i="7"/>
  <c r="V42" i="7" s="1"/>
  <c r="U21" i="7"/>
  <c r="U42" i="7" s="1"/>
  <c r="T21" i="7"/>
  <c r="T42" i="7" s="1"/>
  <c r="S21" i="7"/>
  <c r="S42" i="7" s="1"/>
  <c r="R21" i="7"/>
  <c r="R42" i="7" s="1"/>
  <c r="Q21" i="7"/>
  <c r="Q42" i="7" s="1"/>
  <c r="M21" i="7"/>
  <c r="M42" i="7" s="1"/>
  <c r="L21" i="7"/>
  <c r="L42" i="7" s="1"/>
  <c r="K21" i="7"/>
  <c r="K42" i="7" s="1"/>
  <c r="J21" i="7"/>
  <c r="J42" i="7" s="1"/>
  <c r="I21" i="7"/>
  <c r="I42" i="7" s="1"/>
  <c r="H21" i="7"/>
  <c r="H42" i="7" s="1"/>
  <c r="G21" i="7"/>
  <c r="G42" i="7" s="1"/>
  <c r="F21" i="7"/>
  <c r="F42" i="7" s="1"/>
  <c r="E21" i="7"/>
  <c r="E42" i="7" s="1"/>
  <c r="D21" i="7"/>
  <c r="D42" i="7" s="1"/>
  <c r="C21" i="7"/>
  <c r="C42" i="7" s="1"/>
  <c r="CS20" i="7"/>
  <c r="CS41" i="7" s="1"/>
  <c r="CR20" i="7"/>
  <c r="CR41" i="7" s="1"/>
  <c r="CQ20" i="7"/>
  <c r="CQ41" i="7" s="1"/>
  <c r="CP20" i="7"/>
  <c r="CP41" i="7" s="1"/>
  <c r="CO20" i="7"/>
  <c r="CO41" i="7" s="1"/>
  <c r="CN20" i="7"/>
  <c r="CN41" i="7" s="1"/>
  <c r="CM20" i="7"/>
  <c r="CM41" i="7" s="1"/>
  <c r="CL20" i="7"/>
  <c r="CL41" i="7" s="1"/>
  <c r="CK20" i="7"/>
  <c r="CK41" i="7" s="1"/>
  <c r="CJ20" i="7"/>
  <c r="CJ41" i="7" s="1"/>
  <c r="CI20" i="7"/>
  <c r="CI41" i="7" s="1"/>
  <c r="CE20" i="7"/>
  <c r="CE41" i="7" s="1"/>
  <c r="CD20" i="7"/>
  <c r="CD41" i="7" s="1"/>
  <c r="CC20" i="7"/>
  <c r="CC41" i="7" s="1"/>
  <c r="CB20" i="7"/>
  <c r="CB41" i="7" s="1"/>
  <c r="CA20" i="7"/>
  <c r="CA41" i="7" s="1"/>
  <c r="BZ20" i="7"/>
  <c r="BZ41" i="7" s="1"/>
  <c r="BY20" i="7"/>
  <c r="BY41" i="7" s="1"/>
  <c r="BX20" i="7"/>
  <c r="BX41" i="7" s="1"/>
  <c r="BW20" i="7"/>
  <c r="BW41" i="7" s="1"/>
  <c r="BV20" i="7"/>
  <c r="BV41" i="7" s="1"/>
  <c r="BU20" i="7"/>
  <c r="BU41" i="7" s="1"/>
  <c r="BQ20" i="7"/>
  <c r="BQ41" i="7" s="1"/>
  <c r="BP20" i="7"/>
  <c r="BP41" i="7" s="1"/>
  <c r="BO20" i="7"/>
  <c r="BO41" i="7" s="1"/>
  <c r="BN20" i="7"/>
  <c r="BN41" i="7" s="1"/>
  <c r="BM20" i="7"/>
  <c r="BM41" i="7" s="1"/>
  <c r="BL20" i="7"/>
  <c r="BL41" i="7" s="1"/>
  <c r="BK20" i="7"/>
  <c r="BK41" i="7" s="1"/>
  <c r="BJ20" i="7"/>
  <c r="BJ41" i="7" s="1"/>
  <c r="BI20" i="7"/>
  <c r="BI41" i="7" s="1"/>
  <c r="BH20" i="7"/>
  <c r="BH41" i="7" s="1"/>
  <c r="BG20" i="7"/>
  <c r="BG41" i="7" s="1"/>
  <c r="BC20" i="7"/>
  <c r="BC41" i="7" s="1"/>
  <c r="BB20" i="7"/>
  <c r="BB41" i="7" s="1"/>
  <c r="BA20" i="7"/>
  <c r="BA41" i="7" s="1"/>
  <c r="AZ20" i="7"/>
  <c r="AZ41" i="7" s="1"/>
  <c r="AY20" i="7"/>
  <c r="AY41" i="7" s="1"/>
  <c r="AX20" i="7"/>
  <c r="AX41" i="7" s="1"/>
  <c r="AW20" i="7"/>
  <c r="AW41" i="7" s="1"/>
  <c r="AV20" i="7"/>
  <c r="AV41" i="7" s="1"/>
  <c r="AU20" i="7"/>
  <c r="AU41" i="7" s="1"/>
  <c r="AT20" i="7"/>
  <c r="AT41" i="7" s="1"/>
  <c r="AS20" i="7"/>
  <c r="AS41" i="7" s="1"/>
  <c r="AO20" i="7"/>
  <c r="AO41" i="7" s="1"/>
  <c r="AN20" i="7"/>
  <c r="AN41" i="7" s="1"/>
  <c r="AM20" i="7"/>
  <c r="AM41" i="7" s="1"/>
  <c r="AL20" i="7"/>
  <c r="AL41" i="7" s="1"/>
  <c r="AK20" i="7"/>
  <c r="AK41" i="7" s="1"/>
  <c r="AJ20" i="7"/>
  <c r="AJ41" i="7" s="1"/>
  <c r="AI20" i="7"/>
  <c r="AI41" i="7" s="1"/>
  <c r="AH20" i="7"/>
  <c r="AH41" i="7" s="1"/>
  <c r="AG20" i="7"/>
  <c r="AG41" i="7" s="1"/>
  <c r="AF20" i="7"/>
  <c r="AF41" i="7" s="1"/>
  <c r="AE20" i="7"/>
  <c r="AE41" i="7" s="1"/>
  <c r="AA20" i="7"/>
  <c r="AA41" i="7" s="1"/>
  <c r="Z20" i="7"/>
  <c r="Z41" i="7" s="1"/>
  <c r="Y20" i="7"/>
  <c r="Y41" i="7" s="1"/>
  <c r="X20" i="7"/>
  <c r="X41" i="7" s="1"/>
  <c r="W20" i="7"/>
  <c r="W41" i="7" s="1"/>
  <c r="V20" i="7"/>
  <c r="V41" i="7" s="1"/>
  <c r="U20" i="7"/>
  <c r="U41" i="7" s="1"/>
  <c r="T20" i="7"/>
  <c r="T41" i="7" s="1"/>
  <c r="S20" i="7"/>
  <c r="S41" i="7" s="1"/>
  <c r="R20" i="7"/>
  <c r="R41" i="7" s="1"/>
  <c r="Q20" i="7"/>
  <c r="Q41" i="7" s="1"/>
  <c r="M20" i="7"/>
  <c r="M41" i="7" s="1"/>
  <c r="L20" i="7"/>
  <c r="L41" i="7" s="1"/>
  <c r="K20" i="7"/>
  <c r="K41" i="7" s="1"/>
  <c r="J20" i="7"/>
  <c r="J41" i="7" s="1"/>
  <c r="I20" i="7"/>
  <c r="I41" i="7" s="1"/>
  <c r="H20" i="7"/>
  <c r="H41" i="7" s="1"/>
  <c r="G20" i="7"/>
  <c r="G41" i="7" s="1"/>
  <c r="F20" i="7"/>
  <c r="F41" i="7" s="1"/>
  <c r="E20" i="7"/>
  <c r="E41" i="7" s="1"/>
  <c r="D20" i="7"/>
  <c r="D41" i="7" s="1"/>
  <c r="C20" i="7"/>
  <c r="C41" i="7" s="1"/>
  <c r="DG19" i="7"/>
  <c r="DF19" i="7"/>
  <c r="DE19" i="7"/>
  <c r="DD19" i="7"/>
  <c r="DC19" i="7"/>
  <c r="DB19" i="7"/>
  <c r="DA19" i="7"/>
  <c r="CZ19" i="7"/>
  <c r="CY19" i="7"/>
  <c r="CX19" i="7"/>
  <c r="CW19" i="7"/>
  <c r="CS19" i="7"/>
  <c r="CR19" i="7"/>
  <c r="CQ19" i="7"/>
  <c r="CP19" i="7"/>
  <c r="CO19" i="7"/>
  <c r="CN19" i="7"/>
  <c r="CM19" i="7"/>
  <c r="CL19" i="7"/>
  <c r="CK19" i="7"/>
  <c r="CJ19" i="7"/>
  <c r="CI19" i="7"/>
  <c r="CE19" i="7"/>
  <c r="CD19" i="7"/>
  <c r="CC19" i="7"/>
  <c r="CB19" i="7"/>
  <c r="CA19" i="7"/>
  <c r="BZ19" i="7"/>
  <c r="BY19" i="7"/>
  <c r="BX19" i="7"/>
  <c r="BW19" i="7"/>
  <c r="BV19" i="7"/>
  <c r="BU19" i="7"/>
  <c r="BQ19" i="7"/>
  <c r="BP19" i="7"/>
  <c r="BO19" i="7"/>
  <c r="BN19" i="7"/>
  <c r="BM19" i="7"/>
  <c r="BL19" i="7"/>
  <c r="BK19" i="7"/>
  <c r="BJ19" i="7"/>
  <c r="BI19" i="7"/>
  <c r="BH19" i="7"/>
  <c r="BG19" i="7"/>
  <c r="BC19" i="7"/>
  <c r="BB19" i="7"/>
  <c r="BA19" i="7"/>
  <c r="AZ19" i="7"/>
  <c r="AY19" i="7"/>
  <c r="AX19" i="7"/>
  <c r="AW19" i="7"/>
  <c r="AV19" i="7"/>
  <c r="AU19" i="7"/>
  <c r="AT19" i="7"/>
  <c r="AS19" i="7"/>
  <c r="AO19" i="7"/>
  <c r="AN19" i="7"/>
  <c r="AM19" i="7"/>
  <c r="AL19" i="7"/>
  <c r="AK19" i="7"/>
  <c r="AJ19" i="7"/>
  <c r="AI19" i="7"/>
  <c r="AH19" i="7"/>
  <c r="AG19" i="7"/>
  <c r="AF19" i="7"/>
  <c r="AE19" i="7"/>
  <c r="AA19" i="7"/>
  <c r="Z19" i="7"/>
  <c r="Y19" i="7"/>
  <c r="X19" i="7"/>
  <c r="W19" i="7"/>
  <c r="V19" i="7"/>
  <c r="U19" i="7"/>
  <c r="T19" i="7"/>
  <c r="S19" i="7"/>
  <c r="R19" i="7"/>
  <c r="Q19" i="7"/>
  <c r="M19" i="7"/>
  <c r="L19" i="7"/>
  <c r="K19" i="7"/>
  <c r="J19" i="7"/>
  <c r="I19" i="7"/>
  <c r="H19" i="7"/>
  <c r="G19" i="7"/>
  <c r="F19" i="7"/>
  <c r="E19" i="7"/>
  <c r="D19" i="7"/>
  <c r="C19" i="7"/>
  <c r="DG17" i="7"/>
  <c r="DF17" i="7"/>
  <c r="DE17" i="7"/>
  <c r="DD17" i="7"/>
  <c r="DC17" i="7"/>
  <c r="DB17" i="7"/>
  <c r="DA17" i="7"/>
  <c r="CZ17" i="7"/>
  <c r="CY17" i="7"/>
  <c r="CX17" i="7"/>
  <c r="CW17" i="7"/>
  <c r="CS17" i="7"/>
  <c r="CR17" i="7"/>
  <c r="CQ17" i="7"/>
  <c r="CP17" i="7"/>
  <c r="CO17" i="7"/>
  <c r="CN17" i="7"/>
  <c r="CM17" i="7"/>
  <c r="CL17" i="7"/>
  <c r="CK17" i="7"/>
  <c r="CJ17" i="7"/>
  <c r="CI17" i="7"/>
  <c r="CE17" i="7"/>
  <c r="CD17" i="7"/>
  <c r="CC17" i="7"/>
  <c r="CB17" i="7"/>
  <c r="CA17" i="7"/>
  <c r="BZ17" i="7"/>
  <c r="BY17" i="7"/>
  <c r="BX17" i="7"/>
  <c r="BW17" i="7"/>
  <c r="BV17" i="7"/>
  <c r="BU17" i="7"/>
  <c r="BQ17" i="7"/>
  <c r="BP17" i="7"/>
  <c r="BO17" i="7"/>
  <c r="BN17" i="7"/>
  <c r="BM17" i="7"/>
  <c r="BL17" i="7"/>
  <c r="BK17" i="7"/>
  <c r="BJ17" i="7"/>
  <c r="BI17" i="7"/>
  <c r="BH17" i="7"/>
  <c r="BG17" i="7"/>
  <c r="BC17" i="7"/>
  <c r="BB17" i="7"/>
  <c r="BA17" i="7"/>
  <c r="AZ17" i="7"/>
  <c r="AY17" i="7"/>
  <c r="AX17" i="7"/>
  <c r="AW17" i="7"/>
  <c r="AV17" i="7"/>
  <c r="AU17" i="7"/>
  <c r="AT17" i="7"/>
  <c r="AS17" i="7"/>
  <c r="AO17" i="7"/>
  <c r="AN17" i="7"/>
  <c r="AM17" i="7"/>
  <c r="AL17" i="7"/>
  <c r="AK17" i="7"/>
  <c r="AJ17" i="7"/>
  <c r="AI17" i="7"/>
  <c r="AH17" i="7"/>
  <c r="AG17" i="7"/>
  <c r="AF17" i="7"/>
  <c r="AE17" i="7"/>
  <c r="AA17" i="7"/>
  <c r="Z17" i="7"/>
  <c r="Y17" i="7"/>
  <c r="X17" i="7"/>
  <c r="W17" i="7"/>
  <c r="V17" i="7"/>
  <c r="U17" i="7"/>
  <c r="T17" i="7"/>
  <c r="S17" i="7"/>
  <c r="R17" i="7"/>
  <c r="Q17" i="7"/>
  <c r="M17" i="7"/>
  <c r="L17" i="7"/>
  <c r="K17" i="7"/>
  <c r="J17" i="7"/>
  <c r="I17" i="7"/>
  <c r="H17" i="7"/>
  <c r="G17" i="7"/>
  <c r="F17" i="7"/>
  <c r="E17" i="7"/>
  <c r="D17" i="7"/>
  <c r="C17" i="7"/>
  <c r="DG102" i="6"/>
  <c r="DF102" i="6"/>
  <c r="DE102" i="6"/>
  <c r="DD102" i="6"/>
  <c r="DC102" i="6"/>
  <c r="DB102" i="6"/>
  <c r="DA102" i="6"/>
  <c r="CZ102" i="6"/>
  <c r="CY102" i="6"/>
  <c r="CX102" i="6"/>
  <c r="CW102" i="6"/>
  <c r="CS102" i="6"/>
  <c r="CR102" i="6"/>
  <c r="CQ102" i="6"/>
  <c r="CP102" i="6"/>
  <c r="CO102" i="6"/>
  <c r="CN102" i="6"/>
  <c r="CM102" i="6"/>
  <c r="CL102" i="6"/>
  <c r="CK102" i="6"/>
  <c r="CJ102" i="6"/>
  <c r="CI102" i="6"/>
  <c r="CE102" i="6"/>
  <c r="CD102" i="6"/>
  <c r="CC102" i="6"/>
  <c r="CB102" i="6"/>
  <c r="CA102" i="6"/>
  <c r="BZ102" i="6"/>
  <c r="BY102" i="6"/>
  <c r="BX102" i="6"/>
  <c r="BW102" i="6"/>
  <c r="BV102" i="6"/>
  <c r="BU102" i="6"/>
  <c r="BQ102" i="6"/>
  <c r="BP102" i="6"/>
  <c r="BO102" i="6"/>
  <c r="BN102" i="6"/>
  <c r="BM102" i="6"/>
  <c r="BL102" i="6"/>
  <c r="BK102" i="6"/>
  <c r="BJ102" i="6"/>
  <c r="BI102" i="6"/>
  <c r="BH102" i="6"/>
  <c r="BG102" i="6"/>
  <c r="BC102" i="6"/>
  <c r="BB102" i="6"/>
  <c r="BA102" i="6"/>
  <c r="AZ102" i="6"/>
  <c r="AY102" i="6"/>
  <c r="AX102" i="6"/>
  <c r="AW102" i="6"/>
  <c r="AV102" i="6"/>
  <c r="AU102" i="6"/>
  <c r="AT102" i="6"/>
  <c r="AS102" i="6"/>
  <c r="AO102" i="6"/>
  <c r="AN102" i="6"/>
  <c r="AM102" i="6"/>
  <c r="AL102" i="6"/>
  <c r="AK102" i="6"/>
  <c r="AJ102" i="6"/>
  <c r="AI102" i="6"/>
  <c r="AH102" i="6"/>
  <c r="AG102" i="6"/>
  <c r="AF102" i="6"/>
  <c r="AE102" i="6"/>
  <c r="AA102" i="6"/>
  <c r="Z102" i="6"/>
  <c r="Y102" i="6"/>
  <c r="X102" i="6"/>
  <c r="W102" i="6"/>
  <c r="V102" i="6"/>
  <c r="U102" i="6"/>
  <c r="T102" i="6"/>
  <c r="S102" i="6"/>
  <c r="R102" i="6"/>
  <c r="Q102" i="6"/>
  <c r="M102" i="6"/>
  <c r="L102" i="6"/>
  <c r="K102" i="6"/>
  <c r="J102" i="6"/>
  <c r="I102" i="6"/>
  <c r="H102" i="6"/>
  <c r="G102" i="6"/>
  <c r="F102" i="6"/>
  <c r="E102" i="6"/>
  <c r="D102" i="6"/>
  <c r="C102" i="6"/>
  <c r="DG101" i="6"/>
  <c r="DF101" i="6"/>
  <c r="DE101" i="6"/>
  <c r="DD101" i="6"/>
  <c r="DC101" i="6"/>
  <c r="DB101" i="6"/>
  <c r="DA101" i="6"/>
  <c r="CZ101" i="6"/>
  <c r="CY101" i="6"/>
  <c r="CX101" i="6"/>
  <c r="CW101" i="6"/>
  <c r="CS101" i="6"/>
  <c r="CR101" i="6"/>
  <c r="CQ101" i="6"/>
  <c r="CP101" i="6"/>
  <c r="CO101" i="6"/>
  <c r="CN101" i="6"/>
  <c r="CM101" i="6"/>
  <c r="CL101" i="6"/>
  <c r="CK101" i="6"/>
  <c r="CJ101" i="6"/>
  <c r="CI101" i="6"/>
  <c r="CE101" i="6"/>
  <c r="CD101" i="6"/>
  <c r="CC101" i="6"/>
  <c r="CB101" i="6"/>
  <c r="CA101" i="6"/>
  <c r="BZ101" i="6"/>
  <c r="BY101" i="6"/>
  <c r="BX101" i="6"/>
  <c r="BW101" i="6"/>
  <c r="BV101" i="6"/>
  <c r="BU101" i="6"/>
  <c r="BQ101" i="6"/>
  <c r="BP101" i="6"/>
  <c r="BO101" i="6"/>
  <c r="BN101" i="6"/>
  <c r="BM101" i="6"/>
  <c r="BL101" i="6"/>
  <c r="BK101" i="6"/>
  <c r="BJ101" i="6"/>
  <c r="BI101" i="6"/>
  <c r="BH101" i="6"/>
  <c r="BG101" i="6"/>
  <c r="BC101" i="6"/>
  <c r="BB101" i="6"/>
  <c r="BA101" i="6"/>
  <c r="AZ101" i="6"/>
  <c r="AY101" i="6"/>
  <c r="AX101" i="6"/>
  <c r="AW101" i="6"/>
  <c r="AV101" i="6"/>
  <c r="AU101" i="6"/>
  <c r="AT101" i="6"/>
  <c r="AS101" i="6"/>
  <c r="AO101" i="6"/>
  <c r="AN101" i="6"/>
  <c r="AM101" i="6"/>
  <c r="AL101" i="6"/>
  <c r="AK101" i="6"/>
  <c r="AJ101" i="6"/>
  <c r="AI101" i="6"/>
  <c r="AH101" i="6"/>
  <c r="AG101" i="6"/>
  <c r="AF101" i="6"/>
  <c r="AE101" i="6"/>
  <c r="AA101" i="6"/>
  <c r="Z101" i="6"/>
  <c r="Y101" i="6"/>
  <c r="X101" i="6"/>
  <c r="W101" i="6"/>
  <c r="V101" i="6"/>
  <c r="U101" i="6"/>
  <c r="T101" i="6"/>
  <c r="S101" i="6"/>
  <c r="R101" i="6"/>
  <c r="Q101" i="6"/>
  <c r="M101" i="6"/>
  <c r="L101" i="6"/>
  <c r="K101" i="6"/>
  <c r="J101" i="6"/>
  <c r="I101" i="6"/>
  <c r="H101" i="6"/>
  <c r="G101" i="6"/>
  <c r="F101" i="6"/>
  <c r="E101" i="6"/>
  <c r="D101" i="6"/>
  <c r="C101" i="6"/>
  <c r="DG100" i="6"/>
  <c r="DF100" i="6"/>
  <c r="DE100" i="6"/>
  <c r="DD100" i="6"/>
  <c r="DC100" i="6"/>
  <c r="DB100" i="6"/>
  <c r="DA100" i="6"/>
  <c r="CZ100" i="6"/>
  <c r="CY100" i="6"/>
  <c r="CX100" i="6"/>
  <c r="CW100" i="6"/>
  <c r="CS100" i="6"/>
  <c r="CR100" i="6"/>
  <c r="CQ100" i="6"/>
  <c r="CP100" i="6"/>
  <c r="CO100" i="6"/>
  <c r="CN100" i="6"/>
  <c r="CM100" i="6"/>
  <c r="CL100" i="6"/>
  <c r="CK100" i="6"/>
  <c r="CJ100" i="6"/>
  <c r="CI100" i="6"/>
  <c r="CE100" i="6"/>
  <c r="CD100" i="6"/>
  <c r="CC100" i="6"/>
  <c r="CB100" i="6"/>
  <c r="CA100" i="6"/>
  <c r="BZ100" i="6"/>
  <c r="BY100" i="6"/>
  <c r="BX100" i="6"/>
  <c r="BW100" i="6"/>
  <c r="BV100" i="6"/>
  <c r="BU100" i="6"/>
  <c r="BQ100" i="6"/>
  <c r="BP100" i="6"/>
  <c r="BO100" i="6"/>
  <c r="BN100" i="6"/>
  <c r="BM100" i="6"/>
  <c r="BL100" i="6"/>
  <c r="BK100" i="6"/>
  <c r="BJ100" i="6"/>
  <c r="BI100" i="6"/>
  <c r="BH100" i="6"/>
  <c r="BG100" i="6"/>
  <c r="BC100" i="6"/>
  <c r="BB100" i="6"/>
  <c r="BA100" i="6"/>
  <c r="AZ100" i="6"/>
  <c r="AY100" i="6"/>
  <c r="AX100" i="6"/>
  <c r="AW100" i="6"/>
  <c r="AV100" i="6"/>
  <c r="AU100" i="6"/>
  <c r="AT100" i="6"/>
  <c r="AS100" i="6"/>
  <c r="AO100" i="6"/>
  <c r="AN100" i="6"/>
  <c r="AM100" i="6"/>
  <c r="AL100" i="6"/>
  <c r="AK100" i="6"/>
  <c r="AJ100" i="6"/>
  <c r="AI100" i="6"/>
  <c r="AH100" i="6"/>
  <c r="AG100" i="6"/>
  <c r="AF100" i="6"/>
  <c r="AE100" i="6"/>
  <c r="AA100" i="6"/>
  <c r="Z100" i="6"/>
  <c r="Y100" i="6"/>
  <c r="X100" i="6"/>
  <c r="W100" i="6"/>
  <c r="V100" i="6"/>
  <c r="U100" i="6"/>
  <c r="T100" i="6"/>
  <c r="S100" i="6"/>
  <c r="R100" i="6"/>
  <c r="Q100" i="6"/>
  <c r="M100" i="6"/>
  <c r="L100" i="6"/>
  <c r="K100" i="6"/>
  <c r="J100" i="6"/>
  <c r="I100" i="6"/>
  <c r="H100" i="6"/>
  <c r="G100" i="6"/>
  <c r="F100" i="6"/>
  <c r="E100" i="6"/>
  <c r="D100" i="6"/>
  <c r="C100" i="6"/>
  <c r="DG99" i="6"/>
  <c r="DF99" i="6"/>
  <c r="DE99" i="6"/>
  <c r="DD99" i="6"/>
  <c r="DC99" i="6"/>
  <c r="DB99" i="6"/>
  <c r="DA99" i="6"/>
  <c r="CZ99" i="6"/>
  <c r="CY99" i="6"/>
  <c r="CX99" i="6"/>
  <c r="CW99" i="6"/>
  <c r="CS99" i="6"/>
  <c r="CR99" i="6"/>
  <c r="CQ99" i="6"/>
  <c r="CP99" i="6"/>
  <c r="CO99" i="6"/>
  <c r="CN99" i="6"/>
  <c r="CM99" i="6"/>
  <c r="CL99" i="6"/>
  <c r="CK99" i="6"/>
  <c r="CJ99" i="6"/>
  <c r="CI99" i="6"/>
  <c r="CE99" i="6"/>
  <c r="CD99" i="6"/>
  <c r="CC99" i="6"/>
  <c r="CB99" i="6"/>
  <c r="CA99" i="6"/>
  <c r="BZ99" i="6"/>
  <c r="BY99" i="6"/>
  <c r="BX99" i="6"/>
  <c r="BW99" i="6"/>
  <c r="BV99" i="6"/>
  <c r="BU99" i="6"/>
  <c r="BQ99" i="6"/>
  <c r="BP99" i="6"/>
  <c r="BO99" i="6"/>
  <c r="BN99" i="6"/>
  <c r="BM99" i="6"/>
  <c r="BL99" i="6"/>
  <c r="BK99" i="6"/>
  <c r="BJ99" i="6"/>
  <c r="BI99" i="6"/>
  <c r="BH99" i="6"/>
  <c r="BG99" i="6"/>
  <c r="BC99" i="6"/>
  <c r="BB99" i="6"/>
  <c r="BA99" i="6"/>
  <c r="AZ99" i="6"/>
  <c r="AY99" i="6"/>
  <c r="AX99" i="6"/>
  <c r="AW99" i="6"/>
  <c r="AV99" i="6"/>
  <c r="AU99" i="6"/>
  <c r="AT99" i="6"/>
  <c r="AS99" i="6"/>
  <c r="AO99" i="6"/>
  <c r="AN99" i="6"/>
  <c r="AM99" i="6"/>
  <c r="AL99" i="6"/>
  <c r="AK99" i="6"/>
  <c r="AJ99" i="6"/>
  <c r="AI99" i="6"/>
  <c r="AH99" i="6"/>
  <c r="AG99" i="6"/>
  <c r="AF99" i="6"/>
  <c r="AE99" i="6"/>
  <c r="AA99" i="6"/>
  <c r="Z99" i="6"/>
  <c r="Y99" i="6"/>
  <c r="X99" i="6"/>
  <c r="W99" i="6"/>
  <c r="V99" i="6"/>
  <c r="U99" i="6"/>
  <c r="T99" i="6"/>
  <c r="S99" i="6"/>
  <c r="R99" i="6"/>
  <c r="Q99" i="6"/>
  <c r="M99" i="6"/>
  <c r="L99" i="6"/>
  <c r="K99" i="6"/>
  <c r="J99" i="6"/>
  <c r="I99" i="6"/>
  <c r="H99" i="6"/>
  <c r="G99" i="6"/>
  <c r="F99" i="6"/>
  <c r="E99" i="6"/>
  <c r="D99" i="6"/>
  <c r="C99" i="6"/>
  <c r="DG97" i="6"/>
  <c r="DF97" i="6"/>
  <c r="DE97" i="6"/>
  <c r="DD97" i="6"/>
  <c r="DC97" i="6"/>
  <c r="DB97" i="6"/>
  <c r="DA97" i="6"/>
  <c r="CZ97" i="6"/>
  <c r="CY97" i="6"/>
  <c r="CX97" i="6"/>
  <c r="CW97" i="6"/>
  <c r="CS97" i="6"/>
  <c r="CR97" i="6"/>
  <c r="CQ97" i="6"/>
  <c r="CP97" i="6"/>
  <c r="CO97" i="6"/>
  <c r="CN97" i="6"/>
  <c r="CM97" i="6"/>
  <c r="CL97" i="6"/>
  <c r="CK97" i="6"/>
  <c r="CJ97" i="6"/>
  <c r="CI97" i="6"/>
  <c r="CE97" i="6"/>
  <c r="CD97" i="6"/>
  <c r="CC97" i="6"/>
  <c r="CB97" i="6"/>
  <c r="CA97" i="6"/>
  <c r="BZ97" i="6"/>
  <c r="BY97" i="6"/>
  <c r="BX97" i="6"/>
  <c r="BW97" i="6"/>
  <c r="BV97" i="6"/>
  <c r="BU97" i="6"/>
  <c r="BQ97" i="6"/>
  <c r="BP97" i="6"/>
  <c r="BO97" i="6"/>
  <c r="BN97" i="6"/>
  <c r="BM97" i="6"/>
  <c r="BL97" i="6"/>
  <c r="BK97" i="6"/>
  <c r="BJ97" i="6"/>
  <c r="BI97" i="6"/>
  <c r="BH97" i="6"/>
  <c r="BG97" i="6"/>
  <c r="BC97" i="6"/>
  <c r="BB97" i="6"/>
  <c r="BA97" i="6"/>
  <c r="AZ97" i="6"/>
  <c r="AY97" i="6"/>
  <c r="AX97" i="6"/>
  <c r="AW97" i="6"/>
  <c r="AV97" i="6"/>
  <c r="AU97" i="6"/>
  <c r="AT97" i="6"/>
  <c r="AS97" i="6"/>
  <c r="AO97" i="6"/>
  <c r="AN97" i="6"/>
  <c r="AM97" i="6"/>
  <c r="AL97" i="6"/>
  <c r="AK97" i="6"/>
  <c r="AJ97" i="6"/>
  <c r="AI97" i="6"/>
  <c r="AH97" i="6"/>
  <c r="AG97" i="6"/>
  <c r="AF97" i="6"/>
  <c r="AE97" i="6"/>
  <c r="AA97" i="6"/>
  <c r="Z97" i="6"/>
  <c r="Y97" i="6"/>
  <c r="X97" i="6"/>
  <c r="W97" i="6"/>
  <c r="V97" i="6"/>
  <c r="U97" i="6"/>
  <c r="T97" i="6"/>
  <c r="S97" i="6"/>
  <c r="R97" i="6"/>
  <c r="Q97" i="6"/>
  <c r="M97" i="6"/>
  <c r="L97" i="6"/>
  <c r="K97" i="6"/>
  <c r="J97" i="6"/>
  <c r="I97" i="6"/>
  <c r="H97" i="6"/>
  <c r="G97" i="6"/>
  <c r="F97" i="6"/>
  <c r="E97" i="6"/>
  <c r="D97" i="6"/>
  <c r="C97" i="6"/>
  <c r="DG84" i="6"/>
  <c r="DF84" i="6"/>
  <c r="DE84" i="6"/>
  <c r="DD84" i="6"/>
  <c r="DC84" i="6"/>
  <c r="DB84" i="6"/>
  <c r="DA84" i="6"/>
  <c r="CZ84" i="6"/>
  <c r="CY84" i="6"/>
  <c r="CX84" i="6"/>
  <c r="CW84" i="6"/>
  <c r="CS84" i="6"/>
  <c r="CR84" i="6"/>
  <c r="CQ84" i="6"/>
  <c r="CP84" i="6"/>
  <c r="CO84" i="6"/>
  <c r="CN84" i="6"/>
  <c r="CM84" i="6"/>
  <c r="CL84" i="6"/>
  <c r="CK84" i="6"/>
  <c r="CJ84" i="6"/>
  <c r="CI84" i="6"/>
  <c r="CE84" i="6"/>
  <c r="CD84" i="6"/>
  <c r="CC84" i="6"/>
  <c r="CB84" i="6"/>
  <c r="CA84" i="6"/>
  <c r="BZ84" i="6"/>
  <c r="BY84" i="6"/>
  <c r="BX84" i="6"/>
  <c r="BW84" i="6"/>
  <c r="BV84" i="6"/>
  <c r="BU84" i="6"/>
  <c r="BQ84" i="6"/>
  <c r="BP84" i="6"/>
  <c r="BO84" i="6"/>
  <c r="BN84" i="6"/>
  <c r="BM84" i="6"/>
  <c r="BL84" i="6"/>
  <c r="BK84" i="6"/>
  <c r="BJ84" i="6"/>
  <c r="BI84" i="6"/>
  <c r="BH84" i="6"/>
  <c r="BG84" i="6"/>
  <c r="BC84" i="6"/>
  <c r="BB84" i="6"/>
  <c r="BA84" i="6"/>
  <c r="AZ84" i="6"/>
  <c r="AY84" i="6"/>
  <c r="AX84" i="6"/>
  <c r="AW84" i="6"/>
  <c r="AV84" i="6"/>
  <c r="AU84" i="6"/>
  <c r="AT84" i="6"/>
  <c r="AS84" i="6"/>
  <c r="AO84" i="6"/>
  <c r="AN84" i="6"/>
  <c r="AM84" i="6"/>
  <c r="AL84" i="6"/>
  <c r="AK84" i="6"/>
  <c r="AJ84" i="6"/>
  <c r="AI84" i="6"/>
  <c r="AH84" i="6"/>
  <c r="AG84" i="6"/>
  <c r="AF84" i="6"/>
  <c r="AE84" i="6"/>
  <c r="AA84" i="6"/>
  <c r="Z84" i="6"/>
  <c r="Y84" i="6"/>
  <c r="X84" i="6"/>
  <c r="W84" i="6"/>
  <c r="V84" i="6"/>
  <c r="U84" i="6"/>
  <c r="T84" i="6"/>
  <c r="S84" i="6"/>
  <c r="R84" i="6"/>
  <c r="Q84" i="6"/>
  <c r="M84" i="6"/>
  <c r="L84" i="6"/>
  <c r="K84" i="6"/>
  <c r="J84" i="6"/>
  <c r="I84" i="6"/>
  <c r="H84" i="6"/>
  <c r="G84" i="6"/>
  <c r="F84" i="6"/>
  <c r="E84" i="6"/>
  <c r="D84" i="6"/>
  <c r="C84" i="6"/>
  <c r="DG83" i="6"/>
  <c r="DF83" i="6"/>
  <c r="DE83" i="6"/>
  <c r="DD83" i="6"/>
  <c r="DC83" i="6"/>
  <c r="DB83" i="6"/>
  <c r="DA83" i="6"/>
  <c r="CZ83" i="6"/>
  <c r="CY83" i="6"/>
  <c r="CX83" i="6"/>
  <c r="CW83" i="6"/>
  <c r="CS83" i="6"/>
  <c r="CR83" i="6"/>
  <c r="CQ83" i="6"/>
  <c r="CP83" i="6"/>
  <c r="CO83" i="6"/>
  <c r="CN83" i="6"/>
  <c r="CM83" i="6"/>
  <c r="CL83" i="6"/>
  <c r="CK83" i="6"/>
  <c r="CJ83" i="6"/>
  <c r="CI83" i="6"/>
  <c r="CE83" i="6"/>
  <c r="CD83" i="6"/>
  <c r="CC83" i="6"/>
  <c r="CB83" i="6"/>
  <c r="CA83" i="6"/>
  <c r="BZ83" i="6"/>
  <c r="BY83" i="6"/>
  <c r="BX83" i="6"/>
  <c r="BW83" i="6"/>
  <c r="BV83" i="6"/>
  <c r="BU83" i="6"/>
  <c r="BQ83" i="6"/>
  <c r="BP83" i="6"/>
  <c r="BO83" i="6"/>
  <c r="BN83" i="6"/>
  <c r="BM83" i="6"/>
  <c r="BL83" i="6"/>
  <c r="BK83" i="6"/>
  <c r="BJ83" i="6"/>
  <c r="BI83" i="6"/>
  <c r="BH83" i="6"/>
  <c r="BG83" i="6"/>
  <c r="BC83" i="6"/>
  <c r="BB83" i="6"/>
  <c r="BA83" i="6"/>
  <c r="AZ83" i="6"/>
  <c r="AY83" i="6"/>
  <c r="AX83" i="6"/>
  <c r="AW83" i="6"/>
  <c r="AV83" i="6"/>
  <c r="AU83" i="6"/>
  <c r="AT83" i="6"/>
  <c r="AS83" i="6"/>
  <c r="AO83" i="6"/>
  <c r="AN83" i="6"/>
  <c r="AM83" i="6"/>
  <c r="AL83" i="6"/>
  <c r="AK83" i="6"/>
  <c r="AJ83" i="6"/>
  <c r="AI83" i="6"/>
  <c r="AH83" i="6"/>
  <c r="AG83" i="6"/>
  <c r="AF83" i="6"/>
  <c r="AE83" i="6"/>
  <c r="AA83" i="6"/>
  <c r="Z83" i="6"/>
  <c r="Y83" i="6"/>
  <c r="X83" i="6"/>
  <c r="W83" i="6"/>
  <c r="V83" i="6"/>
  <c r="U83" i="6"/>
  <c r="T83" i="6"/>
  <c r="S83" i="6"/>
  <c r="R83" i="6"/>
  <c r="Q83" i="6"/>
  <c r="M83" i="6"/>
  <c r="L83" i="6"/>
  <c r="K83" i="6"/>
  <c r="J83" i="6"/>
  <c r="I83" i="6"/>
  <c r="H83" i="6"/>
  <c r="G83" i="6"/>
  <c r="F83" i="6"/>
  <c r="E83" i="6"/>
  <c r="D83" i="6"/>
  <c r="C83" i="6"/>
  <c r="DG81" i="6"/>
  <c r="DF81" i="6"/>
  <c r="DE81" i="6"/>
  <c r="DD81" i="6"/>
  <c r="DC81" i="6"/>
  <c r="DB81" i="6"/>
  <c r="DA81" i="6"/>
  <c r="CZ81" i="6"/>
  <c r="CY81" i="6"/>
  <c r="CX81" i="6"/>
  <c r="CW81" i="6"/>
  <c r="CS81" i="6"/>
  <c r="CR81" i="6"/>
  <c r="CQ81" i="6"/>
  <c r="CP81" i="6"/>
  <c r="CO81" i="6"/>
  <c r="CN81" i="6"/>
  <c r="CM81" i="6"/>
  <c r="CL81" i="6"/>
  <c r="CK81" i="6"/>
  <c r="CJ81" i="6"/>
  <c r="CI81" i="6"/>
  <c r="CE81" i="6"/>
  <c r="CD81" i="6"/>
  <c r="CC81" i="6"/>
  <c r="CB81" i="6"/>
  <c r="CA81" i="6"/>
  <c r="BZ81" i="6"/>
  <c r="BY81" i="6"/>
  <c r="BX81" i="6"/>
  <c r="BW81" i="6"/>
  <c r="BV81" i="6"/>
  <c r="BU81" i="6"/>
  <c r="BQ81" i="6"/>
  <c r="BP81" i="6"/>
  <c r="BO81" i="6"/>
  <c r="BN81" i="6"/>
  <c r="BM81" i="6"/>
  <c r="BL81" i="6"/>
  <c r="BK81" i="6"/>
  <c r="BJ81" i="6"/>
  <c r="BI81" i="6"/>
  <c r="BH81" i="6"/>
  <c r="BG81" i="6"/>
  <c r="BC81" i="6"/>
  <c r="BB81" i="6"/>
  <c r="BA81" i="6"/>
  <c r="AZ81" i="6"/>
  <c r="AY81" i="6"/>
  <c r="AX81" i="6"/>
  <c r="AW81" i="6"/>
  <c r="AV81" i="6"/>
  <c r="AU81" i="6"/>
  <c r="AT81" i="6"/>
  <c r="AS81" i="6"/>
  <c r="AO81" i="6"/>
  <c r="AN81" i="6"/>
  <c r="AM81" i="6"/>
  <c r="AL81" i="6"/>
  <c r="AK81" i="6"/>
  <c r="AJ81" i="6"/>
  <c r="AI81" i="6"/>
  <c r="AH81" i="6"/>
  <c r="AG81" i="6"/>
  <c r="AF81" i="6"/>
  <c r="AE81" i="6"/>
  <c r="AA81" i="6"/>
  <c r="Z81" i="6"/>
  <c r="Y81" i="6"/>
  <c r="X81" i="6"/>
  <c r="W81" i="6"/>
  <c r="V81" i="6"/>
  <c r="U81" i="6"/>
  <c r="T81" i="6"/>
  <c r="S81" i="6"/>
  <c r="R81" i="6"/>
  <c r="Q81" i="6"/>
  <c r="M81" i="6"/>
  <c r="L81" i="6"/>
  <c r="K81" i="6"/>
  <c r="J81" i="6"/>
  <c r="I81" i="6"/>
  <c r="H81" i="6"/>
  <c r="G81" i="6"/>
  <c r="F81" i="6"/>
  <c r="E81" i="6"/>
  <c r="D81" i="6"/>
  <c r="C81" i="6"/>
  <c r="DG66" i="6"/>
  <c r="DF66" i="6"/>
  <c r="DE66" i="6"/>
  <c r="DD66" i="6"/>
  <c r="DC66" i="6"/>
  <c r="DB66" i="6"/>
  <c r="DA66" i="6"/>
  <c r="CZ66" i="6"/>
  <c r="CY66" i="6"/>
  <c r="CX66" i="6"/>
  <c r="CW66" i="6"/>
  <c r="CS66" i="6"/>
  <c r="CR66" i="6"/>
  <c r="CQ66" i="6"/>
  <c r="CP66" i="6"/>
  <c r="CO66" i="6"/>
  <c r="CN66" i="6"/>
  <c r="CM66" i="6"/>
  <c r="CL66" i="6"/>
  <c r="CK66" i="6"/>
  <c r="CJ66" i="6"/>
  <c r="CI66" i="6"/>
  <c r="CE66" i="6"/>
  <c r="CD66" i="6"/>
  <c r="CC66" i="6"/>
  <c r="CB66" i="6"/>
  <c r="CA66" i="6"/>
  <c r="BZ66" i="6"/>
  <c r="BY66" i="6"/>
  <c r="BX66" i="6"/>
  <c r="BW66" i="6"/>
  <c r="BV66" i="6"/>
  <c r="BU66" i="6"/>
  <c r="BQ66" i="6"/>
  <c r="BP66" i="6"/>
  <c r="BO66" i="6"/>
  <c r="BN66" i="6"/>
  <c r="BM66" i="6"/>
  <c r="BL66" i="6"/>
  <c r="BK66" i="6"/>
  <c r="BJ66" i="6"/>
  <c r="BI66" i="6"/>
  <c r="BH66" i="6"/>
  <c r="BG66" i="6"/>
  <c r="BC66" i="6"/>
  <c r="BB66" i="6"/>
  <c r="BA66" i="6"/>
  <c r="AZ66" i="6"/>
  <c r="AY66" i="6"/>
  <c r="AX66" i="6"/>
  <c r="AW66" i="6"/>
  <c r="AV66" i="6"/>
  <c r="AU66" i="6"/>
  <c r="AT66" i="6"/>
  <c r="AS66" i="6"/>
  <c r="AO66" i="6"/>
  <c r="AN66" i="6"/>
  <c r="AM66" i="6"/>
  <c r="AL66" i="6"/>
  <c r="AK66" i="6"/>
  <c r="AJ66" i="6"/>
  <c r="AI66" i="6"/>
  <c r="AH66" i="6"/>
  <c r="AG66" i="6"/>
  <c r="AF66" i="6"/>
  <c r="AE66" i="6"/>
  <c r="AA66" i="6"/>
  <c r="Z66" i="6"/>
  <c r="Y66" i="6"/>
  <c r="X66" i="6"/>
  <c r="W66" i="6"/>
  <c r="V66" i="6"/>
  <c r="U66" i="6"/>
  <c r="T66" i="6"/>
  <c r="S66" i="6"/>
  <c r="R66" i="6"/>
  <c r="Q66" i="6"/>
  <c r="M66" i="6"/>
  <c r="L66" i="6"/>
  <c r="K66" i="6"/>
  <c r="J66" i="6"/>
  <c r="I66" i="6"/>
  <c r="H66" i="6"/>
  <c r="G66" i="6"/>
  <c r="F66" i="6"/>
  <c r="E66" i="6"/>
  <c r="D66" i="6"/>
  <c r="C66" i="6"/>
  <c r="DG65" i="6"/>
  <c r="DF65" i="6"/>
  <c r="DE65" i="6"/>
  <c r="DD65" i="6"/>
  <c r="DC65" i="6"/>
  <c r="DB65" i="6"/>
  <c r="DA65" i="6"/>
  <c r="CZ65" i="6"/>
  <c r="CY65" i="6"/>
  <c r="CX65" i="6"/>
  <c r="CW65" i="6"/>
  <c r="CS65" i="6"/>
  <c r="CR65" i="6"/>
  <c r="CQ65" i="6"/>
  <c r="CP65" i="6"/>
  <c r="CO65" i="6"/>
  <c r="CN65" i="6"/>
  <c r="CM65" i="6"/>
  <c r="CL65" i="6"/>
  <c r="CK65" i="6"/>
  <c r="CJ65" i="6"/>
  <c r="CI65" i="6"/>
  <c r="CE65" i="6"/>
  <c r="CD65" i="6"/>
  <c r="CC65" i="6"/>
  <c r="CB65" i="6"/>
  <c r="CA65" i="6"/>
  <c r="BZ65" i="6"/>
  <c r="BY65" i="6"/>
  <c r="BX65" i="6"/>
  <c r="BW65" i="6"/>
  <c r="BV65" i="6"/>
  <c r="BU65" i="6"/>
  <c r="BQ65" i="6"/>
  <c r="BP65" i="6"/>
  <c r="BO65" i="6"/>
  <c r="BN65" i="6"/>
  <c r="BM65" i="6"/>
  <c r="BL65" i="6"/>
  <c r="BK65" i="6"/>
  <c r="BJ65" i="6"/>
  <c r="BI65" i="6"/>
  <c r="BH65" i="6"/>
  <c r="BG65" i="6"/>
  <c r="BC65" i="6"/>
  <c r="BB65" i="6"/>
  <c r="BA65" i="6"/>
  <c r="AZ65" i="6"/>
  <c r="AY65" i="6"/>
  <c r="AX65" i="6"/>
  <c r="AW65" i="6"/>
  <c r="AV65" i="6"/>
  <c r="AU65" i="6"/>
  <c r="AT65" i="6"/>
  <c r="AS65" i="6"/>
  <c r="AO65" i="6"/>
  <c r="AN65" i="6"/>
  <c r="AM65" i="6"/>
  <c r="AL65" i="6"/>
  <c r="AK65" i="6"/>
  <c r="AJ65" i="6"/>
  <c r="AI65" i="6"/>
  <c r="AH65" i="6"/>
  <c r="AG65" i="6"/>
  <c r="AF65" i="6"/>
  <c r="AE65" i="6"/>
  <c r="AA65" i="6"/>
  <c r="Z65" i="6"/>
  <c r="Y65" i="6"/>
  <c r="X65" i="6"/>
  <c r="W65" i="6"/>
  <c r="V65" i="6"/>
  <c r="U65" i="6"/>
  <c r="T65" i="6"/>
  <c r="S65" i="6"/>
  <c r="R65" i="6"/>
  <c r="Q65" i="6"/>
  <c r="M65" i="6"/>
  <c r="L65" i="6"/>
  <c r="K65" i="6"/>
  <c r="J65" i="6"/>
  <c r="I65" i="6"/>
  <c r="H65" i="6"/>
  <c r="G65" i="6"/>
  <c r="F65" i="6"/>
  <c r="E65" i="6"/>
  <c r="D65" i="6"/>
  <c r="C65" i="6"/>
  <c r="DG63" i="6"/>
  <c r="DF63" i="6"/>
  <c r="DE63" i="6"/>
  <c r="DD63" i="6"/>
  <c r="DC63" i="6"/>
  <c r="DB63" i="6"/>
  <c r="DA63" i="6"/>
  <c r="CZ63" i="6"/>
  <c r="CY63" i="6"/>
  <c r="CX63" i="6"/>
  <c r="CW63" i="6"/>
  <c r="CS63" i="6"/>
  <c r="CR63" i="6"/>
  <c r="CQ63" i="6"/>
  <c r="CP63" i="6"/>
  <c r="CO63" i="6"/>
  <c r="CN63" i="6"/>
  <c r="CM63" i="6"/>
  <c r="CL63" i="6"/>
  <c r="CK63" i="6"/>
  <c r="CJ63" i="6"/>
  <c r="CI63" i="6"/>
  <c r="CE63" i="6"/>
  <c r="CD63" i="6"/>
  <c r="CC63" i="6"/>
  <c r="CB63" i="6"/>
  <c r="CA63" i="6"/>
  <c r="BZ63" i="6"/>
  <c r="BY63" i="6"/>
  <c r="BX63" i="6"/>
  <c r="BW63" i="6"/>
  <c r="BV63" i="6"/>
  <c r="BU63" i="6"/>
  <c r="BQ63" i="6"/>
  <c r="BP63" i="6"/>
  <c r="BO63" i="6"/>
  <c r="BN63" i="6"/>
  <c r="BM63" i="6"/>
  <c r="BL63" i="6"/>
  <c r="BK63" i="6"/>
  <c r="BJ63" i="6"/>
  <c r="BI63" i="6"/>
  <c r="BH63" i="6"/>
  <c r="BG63" i="6"/>
  <c r="BC63" i="6"/>
  <c r="BB63" i="6"/>
  <c r="BA63" i="6"/>
  <c r="AZ63" i="6"/>
  <c r="AY63" i="6"/>
  <c r="AX63" i="6"/>
  <c r="AW63" i="6"/>
  <c r="AV63" i="6"/>
  <c r="AU63" i="6"/>
  <c r="AT63" i="6"/>
  <c r="AS63" i="6"/>
  <c r="AO63" i="6"/>
  <c r="AN63" i="6"/>
  <c r="AM63" i="6"/>
  <c r="AL63" i="6"/>
  <c r="AK63" i="6"/>
  <c r="AJ63" i="6"/>
  <c r="AI63" i="6"/>
  <c r="AH63" i="6"/>
  <c r="AG63" i="6"/>
  <c r="AF63" i="6"/>
  <c r="AE63" i="6"/>
  <c r="AA63" i="6"/>
  <c r="Z63" i="6"/>
  <c r="Y63" i="6"/>
  <c r="X63" i="6"/>
  <c r="W63" i="6"/>
  <c r="V63" i="6"/>
  <c r="U63" i="6"/>
  <c r="T63" i="6"/>
  <c r="S63" i="6"/>
  <c r="R63" i="6"/>
  <c r="Q63" i="6"/>
  <c r="M63" i="6"/>
  <c r="L63" i="6"/>
  <c r="K63" i="6"/>
  <c r="J63" i="6"/>
  <c r="I63" i="6"/>
  <c r="H63" i="6"/>
  <c r="G63" i="6"/>
  <c r="F63" i="6"/>
  <c r="E63" i="6"/>
  <c r="D63" i="6"/>
  <c r="C63" i="6"/>
  <c r="DG48" i="6"/>
  <c r="DF48" i="6"/>
  <c r="DE48" i="6"/>
  <c r="DD48" i="6"/>
  <c r="DC48" i="6"/>
  <c r="DB48" i="6"/>
  <c r="DA48" i="6"/>
  <c r="CZ48" i="6"/>
  <c r="CY48" i="6"/>
  <c r="CX48" i="6"/>
  <c r="CW48" i="6"/>
  <c r="CS48" i="6"/>
  <c r="CR48" i="6"/>
  <c r="CQ48" i="6"/>
  <c r="CP48" i="6"/>
  <c r="CO48" i="6"/>
  <c r="CN48" i="6"/>
  <c r="CM48" i="6"/>
  <c r="CL48" i="6"/>
  <c r="CK48" i="6"/>
  <c r="CJ48" i="6"/>
  <c r="CI48" i="6"/>
  <c r="CE48" i="6"/>
  <c r="CD48" i="6"/>
  <c r="CC48" i="6"/>
  <c r="CB48" i="6"/>
  <c r="CA48" i="6"/>
  <c r="BZ48" i="6"/>
  <c r="BY48" i="6"/>
  <c r="BX48" i="6"/>
  <c r="BW48" i="6"/>
  <c r="BV48" i="6"/>
  <c r="BU48" i="6"/>
  <c r="BQ48" i="6"/>
  <c r="BP48" i="6"/>
  <c r="BO48" i="6"/>
  <c r="BN48" i="6"/>
  <c r="BM48" i="6"/>
  <c r="BL48" i="6"/>
  <c r="BK48" i="6"/>
  <c r="BJ48" i="6"/>
  <c r="BI48" i="6"/>
  <c r="BH48" i="6"/>
  <c r="BG48" i="6"/>
  <c r="BC48" i="6"/>
  <c r="BB48" i="6"/>
  <c r="BA48" i="6"/>
  <c r="AZ48" i="6"/>
  <c r="AY48" i="6"/>
  <c r="AX48" i="6"/>
  <c r="AW48" i="6"/>
  <c r="AV48" i="6"/>
  <c r="AU48" i="6"/>
  <c r="AT48" i="6"/>
  <c r="AS48" i="6"/>
  <c r="AO48" i="6"/>
  <c r="AN48" i="6"/>
  <c r="AM48" i="6"/>
  <c r="AL48" i="6"/>
  <c r="AK48" i="6"/>
  <c r="AJ48" i="6"/>
  <c r="AI48" i="6"/>
  <c r="AH48" i="6"/>
  <c r="AG48" i="6"/>
  <c r="AF48" i="6"/>
  <c r="AE48" i="6"/>
  <c r="AA48" i="6"/>
  <c r="Z48" i="6"/>
  <c r="Y48" i="6"/>
  <c r="X48" i="6"/>
  <c r="W48" i="6"/>
  <c r="V48" i="6"/>
  <c r="U48" i="6"/>
  <c r="T48" i="6"/>
  <c r="S48" i="6"/>
  <c r="R48" i="6"/>
  <c r="Q48" i="6"/>
  <c r="M48" i="6"/>
  <c r="L48" i="6"/>
  <c r="K48" i="6"/>
  <c r="J48" i="6"/>
  <c r="I48" i="6"/>
  <c r="H48" i="6"/>
  <c r="G48" i="6"/>
  <c r="F48" i="6"/>
  <c r="E48" i="6"/>
  <c r="D48" i="6"/>
  <c r="C48" i="6"/>
  <c r="DG47" i="6"/>
  <c r="DF47" i="6"/>
  <c r="DE47" i="6"/>
  <c r="DD47" i="6"/>
  <c r="DC47" i="6"/>
  <c r="DB47" i="6"/>
  <c r="DA47" i="6"/>
  <c r="CZ47" i="6"/>
  <c r="CY47" i="6"/>
  <c r="CX47" i="6"/>
  <c r="CW47" i="6"/>
  <c r="CS47" i="6"/>
  <c r="CR47" i="6"/>
  <c r="CQ47" i="6"/>
  <c r="CP47" i="6"/>
  <c r="CO47" i="6"/>
  <c r="CN47" i="6"/>
  <c r="CM47" i="6"/>
  <c r="CL47" i="6"/>
  <c r="CK47" i="6"/>
  <c r="CJ47" i="6"/>
  <c r="CI47" i="6"/>
  <c r="CE47" i="6"/>
  <c r="CD47" i="6"/>
  <c r="CC47" i="6"/>
  <c r="CB47" i="6"/>
  <c r="CA47" i="6"/>
  <c r="BZ47" i="6"/>
  <c r="BY47" i="6"/>
  <c r="BX47" i="6"/>
  <c r="BW47" i="6"/>
  <c r="BV47" i="6"/>
  <c r="BU47" i="6"/>
  <c r="BQ47" i="6"/>
  <c r="BP47" i="6"/>
  <c r="BO47" i="6"/>
  <c r="BN47" i="6"/>
  <c r="BM47" i="6"/>
  <c r="BL47" i="6"/>
  <c r="BK47" i="6"/>
  <c r="BJ47" i="6"/>
  <c r="BI47" i="6"/>
  <c r="BH47" i="6"/>
  <c r="BG47" i="6"/>
  <c r="BC47" i="6"/>
  <c r="BB47" i="6"/>
  <c r="BA47" i="6"/>
  <c r="AZ47" i="6"/>
  <c r="AY47" i="6"/>
  <c r="AX47" i="6"/>
  <c r="AW47" i="6"/>
  <c r="AV47" i="6"/>
  <c r="AU47" i="6"/>
  <c r="AT47" i="6"/>
  <c r="AS47" i="6"/>
  <c r="AO47" i="6"/>
  <c r="AN47" i="6"/>
  <c r="AM47" i="6"/>
  <c r="AL47" i="6"/>
  <c r="AK47" i="6"/>
  <c r="AJ47" i="6"/>
  <c r="AI47" i="6"/>
  <c r="AH47" i="6"/>
  <c r="AG47" i="6"/>
  <c r="AF47" i="6"/>
  <c r="AE47" i="6"/>
  <c r="AA47" i="6"/>
  <c r="Z47" i="6"/>
  <c r="Y47" i="6"/>
  <c r="X47" i="6"/>
  <c r="W47" i="6"/>
  <c r="V47" i="6"/>
  <c r="U47" i="6"/>
  <c r="T47" i="6"/>
  <c r="S47" i="6"/>
  <c r="R47" i="6"/>
  <c r="Q47" i="6"/>
  <c r="M47" i="6"/>
  <c r="L47" i="6"/>
  <c r="K47" i="6"/>
  <c r="J47" i="6"/>
  <c r="I47" i="6"/>
  <c r="H47" i="6"/>
  <c r="G47" i="6"/>
  <c r="F47" i="6"/>
  <c r="E47" i="6"/>
  <c r="D47" i="6"/>
  <c r="C47" i="6"/>
  <c r="DG45" i="6"/>
  <c r="DF45" i="6"/>
  <c r="DE45" i="6"/>
  <c r="DD45" i="6"/>
  <c r="DC45" i="6"/>
  <c r="DB45" i="6"/>
  <c r="DA45" i="6"/>
  <c r="CZ45" i="6"/>
  <c r="CY45" i="6"/>
  <c r="CX45" i="6"/>
  <c r="CW45" i="6"/>
  <c r="CS45" i="6"/>
  <c r="CR45" i="6"/>
  <c r="CQ45" i="6"/>
  <c r="CP45" i="6"/>
  <c r="CO45" i="6"/>
  <c r="CN45" i="6"/>
  <c r="CM45" i="6"/>
  <c r="CL45" i="6"/>
  <c r="CK45" i="6"/>
  <c r="CJ45" i="6"/>
  <c r="CI45" i="6"/>
  <c r="CE45" i="6"/>
  <c r="CD45" i="6"/>
  <c r="CC45" i="6"/>
  <c r="CB45" i="6"/>
  <c r="CA45" i="6"/>
  <c r="BZ45" i="6"/>
  <c r="BY45" i="6"/>
  <c r="BX45" i="6"/>
  <c r="BW45" i="6"/>
  <c r="BV45" i="6"/>
  <c r="BU45" i="6"/>
  <c r="BQ45" i="6"/>
  <c r="BP45" i="6"/>
  <c r="BO45" i="6"/>
  <c r="BN45" i="6"/>
  <c r="BM45" i="6"/>
  <c r="BL45" i="6"/>
  <c r="BK45" i="6"/>
  <c r="BJ45" i="6"/>
  <c r="BI45" i="6"/>
  <c r="BH45" i="6"/>
  <c r="BG45" i="6"/>
  <c r="BC45" i="6"/>
  <c r="BB45" i="6"/>
  <c r="BA45" i="6"/>
  <c r="AZ45" i="6"/>
  <c r="AY45" i="6"/>
  <c r="AX45" i="6"/>
  <c r="AW45" i="6"/>
  <c r="AV45" i="6"/>
  <c r="AU45" i="6"/>
  <c r="AT45" i="6"/>
  <c r="AS45" i="6"/>
  <c r="AO45" i="6"/>
  <c r="AN45" i="6"/>
  <c r="AM45" i="6"/>
  <c r="AL45" i="6"/>
  <c r="AK45" i="6"/>
  <c r="AJ45" i="6"/>
  <c r="AI45" i="6"/>
  <c r="AH45" i="6"/>
  <c r="AG45" i="6"/>
  <c r="AF45" i="6"/>
  <c r="AE45" i="6"/>
  <c r="AA45" i="6"/>
  <c r="Z45" i="6"/>
  <c r="Y45" i="6"/>
  <c r="X45" i="6"/>
  <c r="W45" i="6"/>
  <c r="V45" i="6"/>
  <c r="U45" i="6"/>
  <c r="T45" i="6"/>
  <c r="S45" i="6"/>
  <c r="R45" i="6"/>
  <c r="Q45" i="6"/>
  <c r="M45" i="6"/>
  <c r="L45" i="6"/>
  <c r="K45" i="6"/>
  <c r="J45" i="6"/>
  <c r="I45" i="6"/>
  <c r="H45" i="6"/>
  <c r="G45" i="6"/>
  <c r="F45" i="6"/>
  <c r="E45" i="6"/>
  <c r="D45" i="6"/>
  <c r="C45" i="6"/>
  <c r="DG43" i="6"/>
  <c r="DF43" i="6"/>
  <c r="DE43" i="6"/>
  <c r="DD43" i="6"/>
  <c r="DC43" i="6"/>
  <c r="DB43" i="6"/>
  <c r="DA43" i="6"/>
  <c r="CZ43" i="6"/>
  <c r="CY43" i="6"/>
  <c r="CX43" i="6"/>
  <c r="CW43" i="6"/>
  <c r="CS43" i="6"/>
  <c r="CR43" i="6"/>
  <c r="CQ43" i="6"/>
  <c r="CP43" i="6"/>
  <c r="CO43" i="6"/>
  <c r="CN43" i="6"/>
  <c r="CM43" i="6"/>
  <c r="CL43" i="6"/>
  <c r="CK43" i="6"/>
  <c r="CJ43" i="6"/>
  <c r="CI43" i="6"/>
  <c r="CE43" i="6"/>
  <c r="CD43" i="6"/>
  <c r="CC43" i="6"/>
  <c r="CB43" i="6"/>
  <c r="CA43" i="6"/>
  <c r="BZ43" i="6"/>
  <c r="BY43" i="6"/>
  <c r="BX43" i="6"/>
  <c r="BW43" i="6"/>
  <c r="BV43" i="6"/>
  <c r="BU43" i="6"/>
  <c r="BQ43" i="6"/>
  <c r="BP43" i="6"/>
  <c r="BO43" i="6"/>
  <c r="BN43" i="6"/>
  <c r="BM43" i="6"/>
  <c r="BL43" i="6"/>
  <c r="BK43" i="6"/>
  <c r="BJ43" i="6"/>
  <c r="BI43" i="6"/>
  <c r="BH43" i="6"/>
  <c r="BG43" i="6"/>
  <c r="BC43" i="6"/>
  <c r="BB43" i="6"/>
  <c r="BA43" i="6"/>
  <c r="AZ43" i="6"/>
  <c r="AY43" i="6"/>
  <c r="AX43" i="6"/>
  <c r="AW43" i="6"/>
  <c r="AV43" i="6"/>
  <c r="AU43" i="6"/>
  <c r="AT43" i="6"/>
  <c r="AS43" i="6"/>
  <c r="AO43" i="6"/>
  <c r="AN43" i="6"/>
  <c r="AM43" i="6"/>
  <c r="AL43" i="6"/>
  <c r="AK43" i="6"/>
  <c r="AJ43" i="6"/>
  <c r="AI43" i="6"/>
  <c r="AH43" i="6"/>
  <c r="AG43" i="6"/>
  <c r="AF43" i="6"/>
  <c r="AE43" i="6"/>
  <c r="AA43" i="6"/>
  <c r="Z43" i="6"/>
  <c r="Y43" i="6"/>
  <c r="X43" i="6"/>
  <c r="W43" i="6"/>
  <c r="V43" i="6"/>
  <c r="U43" i="6"/>
  <c r="T43" i="6"/>
  <c r="S43" i="6"/>
  <c r="R43" i="6"/>
  <c r="Q43" i="6"/>
  <c r="M43" i="6"/>
  <c r="L43" i="6"/>
  <c r="K43" i="6"/>
  <c r="J43" i="6"/>
  <c r="I43" i="6"/>
  <c r="H43" i="6"/>
  <c r="G43" i="6"/>
  <c r="F43" i="6"/>
  <c r="E43" i="6"/>
  <c r="D43" i="6"/>
  <c r="C43" i="6"/>
  <c r="Q39" i="6"/>
  <c r="AA28" i="6"/>
  <c r="Z28" i="6"/>
  <c r="Y28" i="6"/>
  <c r="X28" i="6"/>
  <c r="W28" i="6"/>
  <c r="V28" i="6"/>
  <c r="U28" i="6"/>
  <c r="T28" i="6"/>
  <c r="S28" i="6"/>
  <c r="R28" i="6"/>
  <c r="Q28" i="6"/>
  <c r="M28" i="6"/>
  <c r="L28" i="6"/>
  <c r="K28" i="6"/>
  <c r="J28" i="6"/>
  <c r="I28" i="6"/>
  <c r="H28" i="6"/>
  <c r="G28" i="6"/>
  <c r="F28" i="6"/>
  <c r="E28" i="6"/>
  <c r="D28" i="6"/>
  <c r="C28" i="6"/>
  <c r="DG27" i="6"/>
  <c r="DF27" i="6"/>
  <c r="DE27" i="6"/>
  <c r="DD27" i="6"/>
  <c r="DC27" i="6"/>
  <c r="DB27" i="6"/>
  <c r="DA27" i="6"/>
  <c r="CZ27" i="6"/>
  <c r="CY27" i="6"/>
  <c r="CX27" i="6"/>
  <c r="CW27" i="6"/>
  <c r="CS27" i="6"/>
  <c r="CR27" i="6"/>
  <c r="CQ27" i="6"/>
  <c r="CP27" i="6"/>
  <c r="CO27" i="6"/>
  <c r="CN27" i="6"/>
  <c r="CM27" i="6"/>
  <c r="CL27" i="6"/>
  <c r="CK27" i="6"/>
  <c r="CJ27" i="6"/>
  <c r="CI27" i="6"/>
  <c r="CE27" i="6"/>
  <c r="CD27" i="6"/>
  <c r="CC27" i="6"/>
  <c r="CB27" i="6"/>
  <c r="CA27" i="6"/>
  <c r="BZ27" i="6"/>
  <c r="BY27" i="6"/>
  <c r="BX27" i="6"/>
  <c r="BW27" i="6"/>
  <c r="BV27" i="6"/>
  <c r="BU27" i="6"/>
  <c r="BQ27" i="6"/>
  <c r="BP27" i="6"/>
  <c r="BO27" i="6"/>
  <c r="BN27" i="6"/>
  <c r="BM27" i="6"/>
  <c r="BL27" i="6"/>
  <c r="BK27" i="6"/>
  <c r="BJ27" i="6"/>
  <c r="BI27" i="6"/>
  <c r="BH27" i="6"/>
  <c r="BG27" i="6"/>
  <c r="BC27" i="6"/>
  <c r="BB27" i="6"/>
  <c r="BA27" i="6"/>
  <c r="AZ27" i="6"/>
  <c r="AY27" i="6"/>
  <c r="AX27" i="6"/>
  <c r="AW27" i="6"/>
  <c r="AV27" i="6"/>
  <c r="AU27" i="6"/>
  <c r="AT27" i="6"/>
  <c r="AS27" i="6"/>
  <c r="AO27" i="6"/>
  <c r="AN27" i="6"/>
  <c r="AM27" i="6"/>
  <c r="AL27" i="6"/>
  <c r="AK27" i="6"/>
  <c r="AJ27" i="6"/>
  <c r="AI27" i="6"/>
  <c r="AH27" i="6"/>
  <c r="AG27" i="6"/>
  <c r="AF27" i="6"/>
  <c r="AE27" i="6"/>
  <c r="AA26" i="6"/>
  <c r="AA29" i="6" s="1"/>
  <c r="Z26" i="6"/>
  <c r="Z29" i="6" s="1"/>
  <c r="Y26" i="6"/>
  <c r="Y29" i="6" s="1"/>
  <c r="X26" i="6"/>
  <c r="X29" i="6" s="1"/>
  <c r="W26" i="6"/>
  <c r="W29" i="6" s="1"/>
  <c r="V26" i="6"/>
  <c r="V29" i="6" s="1"/>
  <c r="U26" i="6"/>
  <c r="U29" i="6" s="1"/>
  <c r="T26" i="6"/>
  <c r="T29" i="6" s="1"/>
  <c r="S26" i="6"/>
  <c r="S29" i="6" s="1"/>
  <c r="R26" i="6"/>
  <c r="R29" i="6" s="1"/>
  <c r="Q26" i="6"/>
  <c r="Q29" i="6" s="1"/>
  <c r="M26" i="6"/>
  <c r="M29" i="6" s="1"/>
  <c r="L26" i="6"/>
  <c r="L29" i="6" s="1"/>
  <c r="K26" i="6"/>
  <c r="K29" i="6" s="1"/>
  <c r="J26" i="6"/>
  <c r="J29" i="6" s="1"/>
  <c r="I26" i="6"/>
  <c r="I29" i="6" s="1"/>
  <c r="H26" i="6"/>
  <c r="H29" i="6" s="1"/>
  <c r="G26" i="6"/>
  <c r="G29" i="6" s="1"/>
  <c r="F26" i="6"/>
  <c r="F29" i="6" s="1"/>
  <c r="E26" i="6"/>
  <c r="E29" i="6" s="1"/>
  <c r="D26" i="6"/>
  <c r="D29" i="6" s="1"/>
  <c r="C26" i="6"/>
  <c r="C29" i="6" s="1"/>
  <c r="DG25" i="6"/>
  <c r="DF25" i="6"/>
  <c r="DE25" i="6"/>
  <c r="DD25" i="6"/>
  <c r="DC25" i="6"/>
  <c r="DB25" i="6"/>
  <c r="DA25" i="6"/>
  <c r="CZ25" i="6"/>
  <c r="CY25" i="6"/>
  <c r="CX25" i="6"/>
  <c r="CW25" i="6"/>
  <c r="CS25" i="6"/>
  <c r="CR25" i="6"/>
  <c r="CQ25" i="6"/>
  <c r="CP25" i="6"/>
  <c r="CO25" i="6"/>
  <c r="CN25" i="6"/>
  <c r="CM25" i="6"/>
  <c r="CL25" i="6"/>
  <c r="CK25" i="6"/>
  <c r="CJ25" i="6"/>
  <c r="CI25" i="6"/>
  <c r="CE25" i="6"/>
  <c r="CD25" i="6"/>
  <c r="CC25" i="6"/>
  <c r="CB25" i="6"/>
  <c r="CA25" i="6"/>
  <c r="BZ25" i="6"/>
  <c r="BY25" i="6"/>
  <c r="BX25" i="6"/>
  <c r="BW25" i="6"/>
  <c r="BV25" i="6"/>
  <c r="BU25" i="6"/>
  <c r="BQ25" i="6"/>
  <c r="BP25" i="6"/>
  <c r="BO25" i="6"/>
  <c r="BN25" i="6"/>
  <c r="BM25" i="6"/>
  <c r="BL25" i="6"/>
  <c r="BK25" i="6"/>
  <c r="BJ25" i="6"/>
  <c r="BI25" i="6"/>
  <c r="BH25" i="6"/>
  <c r="BG25" i="6"/>
  <c r="BC25" i="6"/>
  <c r="BB25" i="6"/>
  <c r="BA25" i="6"/>
  <c r="AZ25" i="6"/>
  <c r="AY25" i="6"/>
  <c r="AX25" i="6"/>
  <c r="AW25" i="6"/>
  <c r="AV25" i="6"/>
  <c r="AU25" i="6"/>
  <c r="AT25" i="6"/>
  <c r="AS25" i="6"/>
  <c r="AO25" i="6"/>
  <c r="AN25" i="6"/>
  <c r="AM25" i="6"/>
  <c r="AL25" i="6"/>
  <c r="AK25" i="6"/>
  <c r="AJ25" i="6"/>
  <c r="AI25" i="6"/>
  <c r="AH25" i="6"/>
  <c r="AG25" i="6"/>
  <c r="AF25" i="6"/>
  <c r="AE25" i="6"/>
  <c r="DG11" i="6"/>
  <c r="DF11" i="6"/>
  <c r="DE11" i="6"/>
  <c r="DD11" i="6"/>
  <c r="DC11" i="6"/>
  <c r="DB11" i="6"/>
  <c r="DA11" i="6"/>
  <c r="CZ11" i="6"/>
  <c r="CY11" i="6"/>
  <c r="CX11" i="6"/>
  <c r="CW11" i="6"/>
  <c r="CS11" i="6"/>
  <c r="CR11" i="6"/>
  <c r="CQ11" i="6"/>
  <c r="CP11" i="6"/>
  <c r="CO11" i="6"/>
  <c r="CN11" i="6"/>
  <c r="CM11" i="6"/>
  <c r="CL11" i="6"/>
  <c r="CK11" i="6"/>
  <c r="CJ11" i="6"/>
  <c r="CI11" i="6"/>
  <c r="CE11" i="6"/>
  <c r="CD11" i="6"/>
  <c r="CC11" i="6"/>
  <c r="CB11" i="6"/>
  <c r="CA11" i="6"/>
  <c r="BZ11" i="6"/>
  <c r="BY11" i="6"/>
  <c r="BX11" i="6"/>
  <c r="BW11" i="6"/>
  <c r="BV11" i="6"/>
  <c r="BU11" i="6"/>
  <c r="BQ11" i="6"/>
  <c r="BP11" i="6"/>
  <c r="BO11" i="6"/>
  <c r="BN11" i="6"/>
  <c r="BM11" i="6"/>
  <c r="BL11" i="6"/>
  <c r="BK11" i="6"/>
  <c r="BJ11" i="6"/>
  <c r="BI11" i="6"/>
  <c r="BH11" i="6"/>
  <c r="BG11" i="6"/>
  <c r="BC11" i="6"/>
  <c r="BB11" i="6"/>
  <c r="BA11" i="6"/>
  <c r="AZ11" i="6"/>
  <c r="AY11" i="6"/>
  <c r="AX11" i="6"/>
  <c r="AW11" i="6"/>
  <c r="AV11" i="6"/>
  <c r="AU11" i="6"/>
  <c r="AT11" i="6"/>
  <c r="AS11" i="6"/>
  <c r="AO11" i="6"/>
  <c r="AN11" i="6"/>
  <c r="AM11" i="6"/>
  <c r="AL11" i="6"/>
  <c r="AK11" i="6"/>
  <c r="AJ11" i="6"/>
  <c r="AI11" i="6"/>
  <c r="AH11" i="6"/>
  <c r="AG11" i="6"/>
  <c r="AF11" i="6"/>
  <c r="AE11" i="6"/>
  <c r="AA11" i="6"/>
  <c r="Z11" i="6"/>
  <c r="Y11" i="6"/>
  <c r="X11" i="6"/>
  <c r="W11" i="6"/>
  <c r="V11" i="6"/>
  <c r="U11" i="6"/>
  <c r="T11" i="6"/>
  <c r="S11" i="6"/>
  <c r="R11" i="6"/>
  <c r="Q11" i="6"/>
  <c r="M11" i="6"/>
  <c r="L11" i="6"/>
  <c r="K11" i="6"/>
  <c r="J11" i="6"/>
  <c r="I11" i="6"/>
  <c r="H11" i="6"/>
  <c r="G11" i="6"/>
  <c r="F11" i="6"/>
  <c r="E11" i="6"/>
  <c r="D11" i="6"/>
  <c r="C11" i="6"/>
  <c r="DG10" i="6"/>
  <c r="DF10" i="6"/>
  <c r="DE10" i="6"/>
  <c r="DD10" i="6"/>
  <c r="DC10" i="6"/>
  <c r="DB10" i="6"/>
  <c r="DA10" i="6"/>
  <c r="CZ10" i="6"/>
  <c r="CY10" i="6"/>
  <c r="CX10" i="6"/>
  <c r="CW10" i="6"/>
  <c r="CS10" i="6"/>
  <c r="CR10" i="6"/>
  <c r="CQ10" i="6"/>
  <c r="CP10" i="6"/>
  <c r="CO10" i="6"/>
  <c r="CN10" i="6"/>
  <c r="CM10" i="6"/>
  <c r="CL10" i="6"/>
  <c r="CK10" i="6"/>
  <c r="CJ10" i="6"/>
  <c r="CI10" i="6"/>
  <c r="CE10" i="6"/>
  <c r="CD10" i="6"/>
  <c r="CC10" i="6"/>
  <c r="CB10" i="6"/>
  <c r="CA10" i="6"/>
  <c r="BZ10" i="6"/>
  <c r="BY10" i="6"/>
  <c r="BX10" i="6"/>
  <c r="BW10" i="6"/>
  <c r="BV10" i="6"/>
  <c r="BU10" i="6"/>
  <c r="BQ10" i="6"/>
  <c r="BP10" i="6"/>
  <c r="BO10" i="6"/>
  <c r="BN10" i="6"/>
  <c r="BM10" i="6"/>
  <c r="BL10" i="6"/>
  <c r="BK10" i="6"/>
  <c r="BJ10" i="6"/>
  <c r="BI10" i="6"/>
  <c r="BH10" i="6"/>
  <c r="BG10" i="6"/>
  <c r="BC10" i="6"/>
  <c r="BB10" i="6"/>
  <c r="BA10" i="6"/>
  <c r="AZ10" i="6"/>
  <c r="AY10" i="6"/>
  <c r="AX10" i="6"/>
  <c r="AW10" i="6"/>
  <c r="AV10" i="6"/>
  <c r="AU10" i="6"/>
  <c r="AT10" i="6"/>
  <c r="AS10" i="6"/>
  <c r="AO10" i="6"/>
  <c r="AN10" i="6"/>
  <c r="AM10" i="6"/>
  <c r="AL10" i="6"/>
  <c r="AK10" i="6"/>
  <c r="AJ10" i="6"/>
  <c r="AI10" i="6"/>
  <c r="AH10" i="6"/>
  <c r="AG10" i="6"/>
  <c r="AF10" i="6"/>
  <c r="AE10" i="6"/>
  <c r="AA10" i="6"/>
  <c r="Z10" i="6"/>
  <c r="Y10" i="6"/>
  <c r="X10" i="6"/>
  <c r="W10" i="6"/>
  <c r="V10" i="6"/>
  <c r="U10" i="6"/>
  <c r="T10" i="6"/>
  <c r="S10" i="6"/>
  <c r="R10" i="6"/>
  <c r="Q10" i="6"/>
  <c r="M10" i="6"/>
  <c r="L10" i="6"/>
  <c r="K10" i="6"/>
  <c r="J10" i="6"/>
  <c r="I10" i="6"/>
  <c r="H10" i="6"/>
  <c r="G10" i="6"/>
  <c r="F10" i="6"/>
  <c r="E10" i="6"/>
  <c r="D10" i="6"/>
  <c r="C10" i="6"/>
  <c r="DG7" i="6"/>
  <c r="DG12" i="6" s="1"/>
  <c r="DF7" i="6"/>
  <c r="DF12" i="6" s="1"/>
  <c r="DE7" i="6"/>
  <c r="DE12" i="6" s="1"/>
  <c r="DD7" i="6"/>
  <c r="DD12" i="6" s="1"/>
  <c r="DC7" i="6"/>
  <c r="DC12" i="6" s="1"/>
  <c r="DB7" i="6"/>
  <c r="DB12" i="6" s="1"/>
  <c r="DA7" i="6"/>
  <c r="DA12" i="6" s="1"/>
  <c r="CZ7" i="6"/>
  <c r="CZ12" i="6" s="1"/>
  <c r="CY7" i="6"/>
  <c r="CY12" i="6" s="1"/>
  <c r="CX7" i="6"/>
  <c r="CX12" i="6" s="1"/>
  <c r="CW7" i="6"/>
  <c r="CW12" i="6" s="1"/>
  <c r="CS7" i="6"/>
  <c r="CS12" i="6" s="1"/>
  <c r="CR7" i="6"/>
  <c r="CR12" i="6" s="1"/>
  <c r="CQ7" i="6"/>
  <c r="CQ12" i="6" s="1"/>
  <c r="CP7" i="6"/>
  <c r="CP12" i="6" s="1"/>
  <c r="CO7" i="6"/>
  <c r="CO12" i="6" s="1"/>
  <c r="CN7" i="6"/>
  <c r="CN12" i="6" s="1"/>
  <c r="CM7" i="6"/>
  <c r="CM12" i="6" s="1"/>
  <c r="CL7" i="6"/>
  <c r="CL12" i="6" s="1"/>
  <c r="CK7" i="6"/>
  <c r="CK12" i="6" s="1"/>
  <c r="CJ7" i="6"/>
  <c r="CJ12" i="6" s="1"/>
  <c r="CI7" i="6"/>
  <c r="CI12" i="6" s="1"/>
  <c r="CE7" i="6"/>
  <c r="CE12" i="6" s="1"/>
  <c r="CD7" i="6"/>
  <c r="CD12" i="6" s="1"/>
  <c r="CC7" i="6"/>
  <c r="CC12" i="6" s="1"/>
  <c r="CB7" i="6"/>
  <c r="CB12" i="6" s="1"/>
  <c r="CA7" i="6"/>
  <c r="CA12" i="6" s="1"/>
  <c r="BZ7" i="6"/>
  <c r="BZ12" i="6" s="1"/>
  <c r="BY7" i="6"/>
  <c r="BY12" i="6" s="1"/>
  <c r="BX7" i="6"/>
  <c r="BX12" i="6" s="1"/>
  <c r="BW7" i="6"/>
  <c r="BW12" i="6" s="1"/>
  <c r="BV7" i="6"/>
  <c r="BV12" i="6" s="1"/>
  <c r="BU7" i="6"/>
  <c r="BU12" i="6" s="1"/>
  <c r="BQ7" i="6"/>
  <c r="BQ12" i="6" s="1"/>
  <c r="BP7" i="6"/>
  <c r="BP12" i="6" s="1"/>
  <c r="BO7" i="6"/>
  <c r="BO12" i="6" s="1"/>
  <c r="BN7" i="6"/>
  <c r="BN12" i="6" s="1"/>
  <c r="BM7" i="6"/>
  <c r="BM12" i="6" s="1"/>
  <c r="BL7" i="6"/>
  <c r="BL12" i="6" s="1"/>
  <c r="BK7" i="6"/>
  <c r="BK12" i="6" s="1"/>
  <c r="BJ7" i="6"/>
  <c r="BJ12" i="6" s="1"/>
  <c r="BI7" i="6"/>
  <c r="BI12" i="6" s="1"/>
  <c r="BH7" i="6"/>
  <c r="BH12" i="6" s="1"/>
  <c r="BG7" i="6"/>
  <c r="BG12" i="6" s="1"/>
  <c r="BC7" i="6"/>
  <c r="BC12" i="6" s="1"/>
  <c r="BB7" i="6"/>
  <c r="BB12" i="6" s="1"/>
  <c r="BA7" i="6"/>
  <c r="BA12" i="6" s="1"/>
  <c r="AZ7" i="6"/>
  <c r="AZ12" i="6" s="1"/>
  <c r="AY7" i="6"/>
  <c r="AY12" i="6" s="1"/>
  <c r="AX7" i="6"/>
  <c r="AX12" i="6" s="1"/>
  <c r="AW7" i="6"/>
  <c r="AW12" i="6" s="1"/>
  <c r="AV7" i="6"/>
  <c r="AV12" i="6" s="1"/>
  <c r="AU7" i="6"/>
  <c r="AU12" i="6" s="1"/>
  <c r="AT7" i="6"/>
  <c r="AT12" i="6" s="1"/>
  <c r="AS7" i="6"/>
  <c r="AS12" i="6" s="1"/>
  <c r="AO7" i="6"/>
  <c r="AO12" i="6" s="1"/>
  <c r="AN7" i="6"/>
  <c r="AN12" i="6" s="1"/>
  <c r="AM7" i="6"/>
  <c r="AM12" i="6" s="1"/>
  <c r="AL7" i="6"/>
  <c r="AL12" i="6" s="1"/>
  <c r="AK7" i="6"/>
  <c r="AK12" i="6" s="1"/>
  <c r="AJ7" i="6"/>
  <c r="AJ12" i="6" s="1"/>
  <c r="AI7" i="6"/>
  <c r="AI12" i="6" s="1"/>
  <c r="AH7" i="6"/>
  <c r="AH12" i="6" s="1"/>
  <c r="AG7" i="6"/>
  <c r="AG12" i="6" s="1"/>
  <c r="AF7" i="6"/>
  <c r="AF12" i="6" s="1"/>
  <c r="AE7" i="6"/>
  <c r="AE12" i="6" s="1"/>
  <c r="AA7" i="6"/>
  <c r="AA12" i="6" s="1"/>
  <c r="Z7" i="6"/>
  <c r="Z12" i="6" s="1"/>
  <c r="Y7" i="6"/>
  <c r="Y12" i="6" s="1"/>
  <c r="X7" i="6"/>
  <c r="X12" i="6" s="1"/>
  <c r="W7" i="6"/>
  <c r="W12" i="6" s="1"/>
  <c r="V7" i="6"/>
  <c r="V12" i="6" s="1"/>
  <c r="U7" i="6"/>
  <c r="U12" i="6" s="1"/>
  <c r="T7" i="6"/>
  <c r="T12" i="6" s="1"/>
  <c r="S7" i="6"/>
  <c r="S12" i="6" s="1"/>
  <c r="R7" i="6"/>
  <c r="R12" i="6" s="1"/>
  <c r="Q7" i="6"/>
  <c r="Q12" i="6" s="1"/>
  <c r="M7" i="6"/>
  <c r="M12" i="6" s="1"/>
  <c r="L7" i="6"/>
  <c r="L12" i="6" s="1"/>
  <c r="K7" i="6"/>
  <c r="K12" i="6" s="1"/>
  <c r="J7" i="6"/>
  <c r="J12" i="6" s="1"/>
  <c r="I7" i="6"/>
  <c r="I12" i="6" s="1"/>
  <c r="H7" i="6"/>
  <c r="H12" i="6" s="1"/>
  <c r="G7" i="6"/>
  <c r="G12" i="6" s="1"/>
  <c r="F7" i="6"/>
  <c r="F12" i="6" s="1"/>
  <c r="E7" i="6"/>
  <c r="E12" i="6" s="1"/>
  <c r="D7" i="6"/>
  <c r="D12" i="6" s="1"/>
  <c r="C7" i="6"/>
  <c r="C12" i="6" s="1"/>
  <c r="ED29" i="5" l="1"/>
  <c r="ED30" i="5" s="1"/>
  <c r="ED32" i="5" s="1"/>
  <c r="ED35" i="5" s="1"/>
  <c r="EH29" i="5"/>
  <c r="EH30" i="5" s="1"/>
  <c r="EH32" i="5" s="1"/>
  <c r="EH35" i="5" s="1"/>
  <c r="DZ10" i="4"/>
  <c r="DZ12" i="4" s="1"/>
  <c r="DZ26" i="5"/>
  <c r="DZ29" i="5" s="1"/>
  <c r="DZ30" i="5" s="1"/>
  <c r="DZ32" i="5" s="1"/>
  <c r="DZ35" i="5" s="1"/>
  <c r="EB10" i="4"/>
  <c r="EB26" i="5"/>
  <c r="EB29" i="5" s="1"/>
  <c r="EB30" i="5" s="1"/>
  <c r="EB32" i="5" s="1"/>
  <c r="EB35" i="5" s="1"/>
  <c r="ED10" i="4"/>
  <c r="ED26" i="5"/>
  <c r="EF10" i="4"/>
  <c r="EF12" i="4" s="1"/>
  <c r="EF26" i="5"/>
  <c r="EF29" i="5" s="1"/>
  <c r="EF30" i="5" s="1"/>
  <c r="EF32" i="5" s="1"/>
  <c r="EF35" i="5" s="1"/>
  <c r="EH10" i="4"/>
  <c r="EH12" i="4" s="1"/>
  <c r="EH26" i="5"/>
  <c r="EA39" i="2"/>
  <c r="EA20" i="2"/>
  <c r="EI39" i="2"/>
  <c r="EI20" i="2"/>
  <c r="EI22" i="2"/>
  <c r="EI23" i="2" s="1"/>
  <c r="EI25" i="2" s="1"/>
  <c r="EI28" i="2" s="1"/>
  <c r="EA22" i="2"/>
  <c r="EA23" i="2" s="1"/>
  <c r="EA25" i="2" s="1"/>
  <c r="EA28" i="2" s="1"/>
  <c r="ED12" i="4"/>
  <c r="ED17" i="4" s="1"/>
  <c r="ED20" i="4" s="1"/>
  <c r="EG29" i="5"/>
  <c r="EG30" i="5" s="1"/>
  <c r="EG32" i="5" s="1"/>
  <c r="EG35" i="5" s="1"/>
  <c r="DZ11" i="1"/>
  <c r="DZ12" i="1" s="1"/>
  <c r="EH11" i="1"/>
  <c r="EH12" i="1" s="1"/>
  <c r="DY26" i="1"/>
  <c r="DY29" i="1" s="1"/>
  <c r="DY30" i="1" s="1"/>
  <c r="DY33" i="1" s="1"/>
  <c r="DY36" i="1" s="1"/>
  <c r="DY11" i="4"/>
  <c r="EE26" i="1"/>
  <c r="DY26" i="5"/>
  <c r="DY29" i="5" s="1"/>
  <c r="DY10" i="4"/>
  <c r="DY12" i="4" s="1"/>
  <c r="DY13" i="4" s="1"/>
  <c r="DY17" i="4" s="1"/>
  <c r="DY20" i="4" s="1"/>
  <c r="EA26" i="5"/>
  <c r="EA29" i="5" s="1"/>
  <c r="EA10" i="4"/>
  <c r="EA12" i="4" s="1"/>
  <c r="EC26" i="5"/>
  <c r="EC29" i="5" s="1"/>
  <c r="EC30" i="5" s="1"/>
  <c r="EC32" i="5" s="1"/>
  <c r="EC35" i="5" s="1"/>
  <c r="EC10" i="4"/>
  <c r="EC12" i="4" s="1"/>
  <c r="EC13" i="4" s="1"/>
  <c r="EC17" i="4" s="1"/>
  <c r="EC20" i="4" s="1"/>
  <c r="EE26" i="5"/>
  <c r="EE29" i="5" s="1"/>
  <c r="EE10" i="4"/>
  <c r="EE12" i="4" s="1"/>
  <c r="EG26" i="5"/>
  <c r="EG10" i="4"/>
  <c r="EG12" i="4" s="1"/>
  <c r="EG13" i="4" s="1"/>
  <c r="EG17" i="4" s="1"/>
  <c r="EG20" i="4" s="1"/>
  <c r="EI26" i="5"/>
  <c r="EI29" i="5" s="1"/>
  <c r="EI10" i="4"/>
  <c r="EI12" i="4" s="1"/>
  <c r="EE28" i="1"/>
  <c r="EI41" i="2"/>
  <c r="EA41" i="2"/>
  <c r="EB12" i="4"/>
  <c r="EB17" i="4" s="1"/>
  <c r="EB20" i="4" s="1"/>
  <c r="EF29" i="6"/>
  <c r="EF30" i="6" s="1"/>
  <c r="EF33" i="6" s="1"/>
  <c r="EF36" i="6" s="1"/>
  <c r="DZ29" i="6"/>
  <c r="DZ30" i="6" s="1"/>
  <c r="DZ33" i="6" s="1"/>
  <c r="DZ36" i="6" s="1"/>
  <c r="EI30" i="5"/>
  <c r="EI32" i="5" s="1"/>
  <c r="EI35" i="5" s="1"/>
  <c r="EE30" i="5"/>
  <c r="EE32" i="5" s="1"/>
  <c r="EE35" i="5" s="1"/>
  <c r="EA30" i="5"/>
  <c r="EA32" i="5" s="1"/>
  <c r="EA35" i="5" s="1"/>
  <c r="EI11" i="5"/>
  <c r="EI13" i="5" s="1"/>
  <c r="EI16" i="5" s="1"/>
  <c r="EA11" i="5"/>
  <c r="EA13" i="5" s="1"/>
  <c r="EA16" i="5" s="1"/>
  <c r="EF13" i="5"/>
  <c r="EF16" i="5" s="1"/>
  <c r="EF11" i="5"/>
  <c r="EB13" i="5"/>
  <c r="EB16" i="5" s="1"/>
  <c r="EB11" i="5"/>
  <c r="EG11" i="5"/>
  <c r="EG13" i="5" s="1"/>
  <c r="EG16" i="5" s="1"/>
  <c r="DY11" i="5"/>
  <c r="DY13" i="5" s="1"/>
  <c r="DY16" i="5" s="1"/>
  <c r="DY30" i="5"/>
  <c r="DY32" i="5" s="1"/>
  <c r="DY35" i="5" s="1"/>
  <c r="EE11" i="5"/>
  <c r="EE13" i="5" s="1"/>
  <c r="EE16" i="5" s="1"/>
  <c r="EH13" i="5"/>
  <c r="EH16" i="5" s="1"/>
  <c r="EH11" i="5"/>
  <c r="ED13" i="5"/>
  <c r="ED16" i="5" s="1"/>
  <c r="ED11" i="5"/>
  <c r="DZ13" i="5"/>
  <c r="DZ16" i="5" s="1"/>
  <c r="DZ11" i="5"/>
  <c r="EC11" i="5"/>
  <c r="EC13" i="5" s="1"/>
  <c r="EC16" i="5" s="1"/>
  <c r="ED13" i="4"/>
  <c r="EB13" i="4"/>
  <c r="EH79" i="2"/>
  <c r="EH81" i="2" s="1"/>
  <c r="EH84" i="2" s="1"/>
  <c r="ED79" i="2"/>
  <c r="ED81" i="2" s="1"/>
  <c r="ED84" i="2" s="1"/>
  <c r="DZ79" i="2"/>
  <c r="DZ81" i="2" s="1"/>
  <c r="DZ84" i="2" s="1"/>
  <c r="EG79" i="2"/>
  <c r="EG81" i="2" s="1"/>
  <c r="EG84" i="2" s="1"/>
  <c r="EC79" i="2"/>
  <c r="EC81" i="2" s="1"/>
  <c r="EC84" i="2" s="1"/>
  <c r="DY79" i="2"/>
  <c r="DY81" i="2" s="1"/>
  <c r="DY84" i="2" s="1"/>
  <c r="EI62" i="2"/>
  <c r="EI64" i="2" s="1"/>
  <c r="EI67" i="2" s="1"/>
  <c r="EE62" i="2"/>
  <c r="EE64" i="2" s="1"/>
  <c r="EE67" i="2" s="1"/>
  <c r="EA62" i="2"/>
  <c r="EA64" i="2" s="1"/>
  <c r="EA67" i="2" s="1"/>
  <c r="EF79" i="2"/>
  <c r="EF81" i="2" s="1"/>
  <c r="EF84" i="2" s="1"/>
  <c r="EB79" i="2"/>
  <c r="EB81" i="2" s="1"/>
  <c r="EB84" i="2" s="1"/>
  <c r="EI42" i="2"/>
  <c r="EI44" i="2" s="1"/>
  <c r="EI47" i="2" s="1"/>
  <c r="EA42" i="2"/>
  <c r="EA44" i="2" s="1"/>
  <c r="EA47" i="2" s="1"/>
  <c r="EI79" i="2"/>
  <c r="EI81" i="2"/>
  <c r="EI84" i="2" s="1"/>
  <c r="EE79" i="2"/>
  <c r="EE81" i="2"/>
  <c r="EE84" i="2" s="1"/>
  <c r="EA79" i="2"/>
  <c r="EA81" i="2"/>
  <c r="EA84" i="2" s="1"/>
  <c r="EG62" i="2"/>
  <c r="EG64" i="2" s="1"/>
  <c r="EG67" i="2" s="1"/>
  <c r="EC62" i="2"/>
  <c r="EC64" i="2" s="1"/>
  <c r="EC67" i="2" s="1"/>
  <c r="DY62" i="2"/>
  <c r="DY64" i="2" s="1"/>
  <c r="DY67" i="2" s="1"/>
  <c r="EH62" i="2"/>
  <c r="EH64" i="2"/>
  <c r="EH67" i="2" s="1"/>
  <c r="ED62" i="2"/>
  <c r="ED64" i="2"/>
  <c r="ED67" i="2" s="1"/>
  <c r="DZ62" i="2"/>
  <c r="DZ64" i="2"/>
  <c r="DZ67" i="2" s="1"/>
  <c r="EF62" i="2"/>
  <c r="EF64" i="2"/>
  <c r="EF67" i="2" s="1"/>
  <c r="EB62" i="2"/>
  <c r="EB64" i="2"/>
  <c r="EB67" i="2" s="1"/>
  <c r="EB11" i="1"/>
  <c r="EB12" i="1" s="1"/>
  <c r="EB16" i="1" s="1"/>
  <c r="EB19" i="1" s="1"/>
  <c r="EF11" i="1"/>
  <c r="EA29" i="1"/>
  <c r="EE29" i="1"/>
  <c r="EI29" i="1"/>
  <c r="EI30" i="1" s="1"/>
  <c r="EI33" i="1" s="1"/>
  <c r="EI36" i="1" s="1"/>
  <c r="EC26" i="1"/>
  <c r="EG26" i="1"/>
  <c r="EG29" i="1" s="1"/>
  <c r="EG30" i="1" s="1"/>
  <c r="EG33" i="1" s="1"/>
  <c r="EG36" i="1" s="1"/>
  <c r="EC28" i="1"/>
  <c r="EG28" i="1"/>
  <c r="EC48" i="1"/>
  <c r="EC49" i="1" s="1"/>
  <c r="EC53" i="1" s="1"/>
  <c r="EC56" i="1" s="1"/>
  <c r="EG48" i="1"/>
  <c r="EI48" i="1"/>
  <c r="EI49" i="1" s="1"/>
  <c r="EI53" i="1" s="1"/>
  <c r="EI56" i="1" s="1"/>
  <c r="EA44" i="1"/>
  <c r="EA48" i="1" s="1"/>
  <c r="EA49" i="1" s="1"/>
  <c r="EA53" i="1" s="1"/>
  <c r="EA56" i="1" s="1"/>
  <c r="EE44" i="1"/>
  <c r="EE48" i="1" s="1"/>
  <c r="EI44" i="1"/>
  <c r="EB48" i="1"/>
  <c r="EB49" i="1" s="1"/>
  <c r="EF48" i="1"/>
  <c r="DY11" i="1"/>
  <c r="DY12" i="1" s="1"/>
  <c r="DY16" i="1" s="1"/>
  <c r="DY19" i="1" s="1"/>
  <c r="DY28" i="1"/>
  <c r="DY48" i="1"/>
  <c r="DY49" i="1" s="1"/>
  <c r="DY53" i="1" s="1"/>
  <c r="DY56" i="1" s="1"/>
  <c r="EF12" i="1"/>
  <c r="EF49" i="1"/>
  <c r="EF53" i="1" s="1"/>
  <c r="EF56" i="1" s="1"/>
  <c r="EA12" i="1"/>
  <c r="EA16" i="1" s="1"/>
  <c r="EA19" i="1" s="1"/>
  <c r="EE12" i="1"/>
  <c r="EE16" i="1" s="1"/>
  <c r="EE19" i="1" s="1"/>
  <c r="EI12" i="1"/>
  <c r="EI16" i="1" s="1"/>
  <c r="EI19" i="1" s="1"/>
  <c r="EA30" i="1"/>
  <c r="EA33" i="1" s="1"/>
  <c r="EA36" i="1" s="1"/>
  <c r="EE30" i="1"/>
  <c r="EE33" i="1" s="1"/>
  <c r="EE36" i="1" s="1"/>
  <c r="EG49" i="1"/>
  <c r="EG53" i="1" s="1"/>
  <c r="EG56" i="1" s="1"/>
  <c r="EC12" i="1"/>
  <c r="EC16" i="1" s="1"/>
  <c r="EC19" i="1" s="1"/>
  <c r="EG12" i="1"/>
  <c r="EG16" i="1" s="1"/>
  <c r="EG19" i="1" s="1"/>
  <c r="DZ16" i="1"/>
  <c r="DZ19" i="1" s="1"/>
  <c r="ED16" i="1"/>
  <c r="ED19" i="1" s="1"/>
  <c r="EH16" i="1"/>
  <c r="EH19" i="1" s="1"/>
  <c r="DZ28" i="1"/>
  <c r="DZ26" i="1"/>
  <c r="EB28" i="1"/>
  <c r="EB26" i="1"/>
  <c r="EB29" i="1" s="1"/>
  <c r="ED28" i="1"/>
  <c r="ED26" i="1"/>
  <c r="EF28" i="1"/>
  <c r="EF26" i="1"/>
  <c r="EH28" i="1"/>
  <c r="EH26" i="1"/>
  <c r="DZ48" i="1"/>
  <c r="ED48" i="1"/>
  <c r="EH48" i="1"/>
  <c r="DY67" i="1"/>
  <c r="EC67" i="1"/>
  <c r="EG67" i="1"/>
  <c r="DY85" i="1"/>
  <c r="EC85" i="1"/>
  <c r="EG85" i="1"/>
  <c r="DY101" i="1"/>
  <c r="EC101" i="1"/>
  <c r="EG101" i="1"/>
  <c r="DZ67" i="1"/>
  <c r="EB67" i="1"/>
  <c r="ED67" i="1"/>
  <c r="EF67" i="1"/>
  <c r="EH67" i="1"/>
  <c r="EA67" i="1"/>
  <c r="EE67" i="1"/>
  <c r="EI67" i="1"/>
  <c r="DZ85" i="1"/>
  <c r="EB85" i="1"/>
  <c r="ED85" i="1"/>
  <c r="EF85" i="1"/>
  <c r="EH85" i="1"/>
  <c r="EA85" i="1"/>
  <c r="EE85" i="1"/>
  <c r="EI85" i="1"/>
  <c r="DZ101" i="1"/>
  <c r="EB101" i="1"/>
  <c r="ED101" i="1"/>
  <c r="EF101" i="1"/>
  <c r="EH101" i="1"/>
  <c r="EA101" i="1"/>
  <c r="EE101" i="1"/>
  <c r="EI101" i="1"/>
  <c r="DK23" i="7"/>
  <c r="DL23" i="7"/>
  <c r="DM23" i="7"/>
  <c r="DN23" i="7"/>
  <c r="DO23" i="7"/>
  <c r="DP23" i="7"/>
  <c r="DQ23" i="7"/>
  <c r="DR23" i="7"/>
  <c r="DS23" i="7"/>
  <c r="DT23" i="7"/>
  <c r="DU23" i="7"/>
  <c r="DK43" i="7"/>
  <c r="DL43" i="7"/>
  <c r="DM43" i="7"/>
  <c r="DN43" i="7"/>
  <c r="DO43" i="7"/>
  <c r="DP43" i="7"/>
  <c r="DQ43" i="7"/>
  <c r="DR43" i="7"/>
  <c r="DS43" i="7"/>
  <c r="DT43" i="7"/>
  <c r="DU43" i="7"/>
  <c r="DK13" i="6"/>
  <c r="DK16" i="6" s="1"/>
  <c r="DK19" i="6" s="1"/>
  <c r="DL13" i="6"/>
  <c r="DL16" i="6" s="1"/>
  <c r="DL19" i="6" s="1"/>
  <c r="DM13" i="6"/>
  <c r="DM16" i="6" s="1"/>
  <c r="DM19" i="6" s="1"/>
  <c r="DN13" i="6"/>
  <c r="DN16" i="6" s="1"/>
  <c r="DN19" i="6" s="1"/>
  <c r="DO13" i="6"/>
  <c r="DO16" i="6" s="1"/>
  <c r="DO19" i="6" s="1"/>
  <c r="DP13" i="6"/>
  <c r="DP16" i="6" s="1"/>
  <c r="DP19" i="6" s="1"/>
  <c r="DQ13" i="6"/>
  <c r="DQ16" i="6" s="1"/>
  <c r="DQ19" i="6" s="1"/>
  <c r="DR13" i="6"/>
  <c r="DR16" i="6" s="1"/>
  <c r="DR19" i="6" s="1"/>
  <c r="DS13" i="6"/>
  <c r="DS16" i="6" s="1"/>
  <c r="DS19" i="6" s="1"/>
  <c r="DT13" i="6"/>
  <c r="DT16" i="6" s="1"/>
  <c r="DT19" i="6" s="1"/>
  <c r="DU13" i="6"/>
  <c r="DU16" i="6" s="1"/>
  <c r="DU19" i="6" s="1"/>
  <c r="DK26" i="6"/>
  <c r="DL26" i="6"/>
  <c r="DM26" i="6"/>
  <c r="DN26" i="6"/>
  <c r="DO26" i="6"/>
  <c r="DP26" i="6"/>
  <c r="DQ26" i="6"/>
  <c r="DR26" i="6"/>
  <c r="DS26" i="6"/>
  <c r="DT26" i="6"/>
  <c r="DU26" i="6"/>
  <c r="DK28" i="6"/>
  <c r="DL28" i="6"/>
  <c r="DM28" i="6"/>
  <c r="DN28" i="6"/>
  <c r="DO28" i="6"/>
  <c r="DP28" i="6"/>
  <c r="DQ28" i="6"/>
  <c r="DR28" i="6"/>
  <c r="DS28" i="6"/>
  <c r="DT28" i="6"/>
  <c r="DU28" i="6"/>
  <c r="DK49" i="6"/>
  <c r="DL49" i="6"/>
  <c r="DM49" i="6"/>
  <c r="DN49" i="6"/>
  <c r="DO49" i="6"/>
  <c r="DP49" i="6"/>
  <c r="DQ49" i="6"/>
  <c r="DR49" i="6"/>
  <c r="DS49" i="6"/>
  <c r="DT49" i="6"/>
  <c r="DU49" i="6"/>
  <c r="DK64" i="6"/>
  <c r="DK67" i="6" s="1"/>
  <c r="DL64" i="6"/>
  <c r="DL67" i="6" s="1"/>
  <c r="DM64" i="6"/>
  <c r="DM67" i="6" s="1"/>
  <c r="DN64" i="6"/>
  <c r="DN67" i="6" s="1"/>
  <c r="DO64" i="6"/>
  <c r="DO67" i="6" s="1"/>
  <c r="DP64" i="6"/>
  <c r="DP67" i="6" s="1"/>
  <c r="DQ64" i="6"/>
  <c r="DQ67" i="6" s="1"/>
  <c r="DR64" i="6"/>
  <c r="DR67" i="6" s="1"/>
  <c r="DS64" i="6"/>
  <c r="DS67" i="6" s="1"/>
  <c r="DT64" i="6"/>
  <c r="DT67" i="6" s="1"/>
  <c r="DU64" i="6"/>
  <c r="DU67" i="6" s="1"/>
  <c r="DK82" i="6"/>
  <c r="DK85" i="6" s="1"/>
  <c r="DL82" i="6"/>
  <c r="DL85" i="6" s="1"/>
  <c r="DM82" i="6"/>
  <c r="DM85" i="6" s="1"/>
  <c r="DN82" i="6"/>
  <c r="DN85" i="6" s="1"/>
  <c r="DO82" i="6"/>
  <c r="DO85" i="6" s="1"/>
  <c r="DP82" i="6"/>
  <c r="DP85" i="6" s="1"/>
  <c r="DQ82" i="6"/>
  <c r="DQ85" i="6" s="1"/>
  <c r="DR82" i="6"/>
  <c r="DR85" i="6" s="1"/>
  <c r="DS82" i="6"/>
  <c r="DS85" i="6" s="1"/>
  <c r="DT82" i="6"/>
  <c r="DT85" i="6" s="1"/>
  <c r="DU82" i="6"/>
  <c r="DU85" i="6" s="1"/>
  <c r="DK103" i="6"/>
  <c r="DL103" i="6"/>
  <c r="DM103" i="6"/>
  <c r="DN103" i="6"/>
  <c r="DO103" i="6"/>
  <c r="DP103" i="6"/>
  <c r="DQ103" i="6"/>
  <c r="DR103" i="6"/>
  <c r="DS103" i="6"/>
  <c r="DT103" i="6"/>
  <c r="DU103" i="6"/>
  <c r="C18" i="7"/>
  <c r="C23" i="7" s="1"/>
  <c r="D18" i="7"/>
  <c r="D23" i="7" s="1"/>
  <c r="E18" i="7"/>
  <c r="E23" i="7" s="1"/>
  <c r="F18" i="7"/>
  <c r="F23" i="7" s="1"/>
  <c r="G18" i="7"/>
  <c r="G23" i="7" s="1"/>
  <c r="H18" i="7"/>
  <c r="H23" i="7" s="1"/>
  <c r="I18" i="7"/>
  <c r="I23" i="7" s="1"/>
  <c r="J18" i="7"/>
  <c r="J23" i="7" s="1"/>
  <c r="K18" i="7"/>
  <c r="K23" i="7" s="1"/>
  <c r="L18" i="7"/>
  <c r="L23" i="7" s="1"/>
  <c r="M18" i="7"/>
  <c r="M23" i="7" s="1"/>
  <c r="Q18" i="7"/>
  <c r="Q23" i="7" s="1"/>
  <c r="R18" i="7"/>
  <c r="R23" i="7" s="1"/>
  <c r="S18" i="7"/>
  <c r="S23" i="7" s="1"/>
  <c r="T18" i="7"/>
  <c r="T23" i="7" s="1"/>
  <c r="U18" i="7"/>
  <c r="U23" i="7" s="1"/>
  <c r="V18" i="7"/>
  <c r="V23" i="7" s="1"/>
  <c r="W18" i="7"/>
  <c r="W23" i="7" s="1"/>
  <c r="X18" i="7"/>
  <c r="X23" i="7" s="1"/>
  <c r="Y18" i="7"/>
  <c r="Y23" i="7" s="1"/>
  <c r="Z18" i="7"/>
  <c r="Z23" i="7" s="1"/>
  <c r="AA18" i="7"/>
  <c r="AA23" i="7" s="1"/>
  <c r="AE18" i="7"/>
  <c r="AE23" i="7" s="1"/>
  <c r="AF18" i="7"/>
  <c r="AF23" i="7" s="1"/>
  <c r="AG18" i="7"/>
  <c r="AG23" i="7" s="1"/>
  <c r="AH18" i="7"/>
  <c r="AH23" i="7" s="1"/>
  <c r="AI18" i="7"/>
  <c r="AI23" i="7" s="1"/>
  <c r="AJ18" i="7"/>
  <c r="AJ23" i="7" s="1"/>
  <c r="AK18" i="7"/>
  <c r="AK23" i="7" s="1"/>
  <c r="AL18" i="7"/>
  <c r="AL23" i="7" s="1"/>
  <c r="AM18" i="7"/>
  <c r="AM23" i="7" s="1"/>
  <c r="AN18" i="7"/>
  <c r="AN23" i="7" s="1"/>
  <c r="AO18" i="7"/>
  <c r="AO23" i="7" s="1"/>
  <c r="AS18" i="7"/>
  <c r="AS23" i="7" s="1"/>
  <c r="AT18" i="7"/>
  <c r="AT23" i="7" s="1"/>
  <c r="AU18" i="7"/>
  <c r="AU23" i="7" s="1"/>
  <c r="AV18" i="7"/>
  <c r="AV23" i="7" s="1"/>
  <c r="AW18" i="7"/>
  <c r="AW23" i="7" s="1"/>
  <c r="AX18" i="7"/>
  <c r="AX23" i="7" s="1"/>
  <c r="AY18" i="7"/>
  <c r="AY23" i="7" s="1"/>
  <c r="AZ18" i="7"/>
  <c r="AZ23" i="7" s="1"/>
  <c r="BA18" i="7"/>
  <c r="BA23" i="7" s="1"/>
  <c r="BB18" i="7"/>
  <c r="BB23" i="7" s="1"/>
  <c r="BC18" i="7"/>
  <c r="BC23" i="7" s="1"/>
  <c r="BG18" i="7"/>
  <c r="BG23" i="7" s="1"/>
  <c r="BH18" i="7"/>
  <c r="BH23" i="7" s="1"/>
  <c r="BI18" i="7"/>
  <c r="BI23" i="7" s="1"/>
  <c r="BJ18" i="7"/>
  <c r="BJ23" i="7" s="1"/>
  <c r="BK18" i="7"/>
  <c r="BK23" i="7" s="1"/>
  <c r="BL18" i="7"/>
  <c r="BL23" i="7" s="1"/>
  <c r="BM18" i="7"/>
  <c r="BM23" i="7" s="1"/>
  <c r="BN18" i="7"/>
  <c r="BN23" i="7" s="1"/>
  <c r="BO18" i="7"/>
  <c r="BO23" i="7" s="1"/>
  <c r="BP18" i="7"/>
  <c r="BP23" i="7" s="1"/>
  <c r="BQ18" i="7"/>
  <c r="BQ23" i="7" s="1"/>
  <c r="BU18" i="7"/>
  <c r="BU23" i="7" s="1"/>
  <c r="BV18" i="7"/>
  <c r="BV23" i="7" s="1"/>
  <c r="BW18" i="7"/>
  <c r="BW23" i="7" s="1"/>
  <c r="BX18" i="7"/>
  <c r="BX23" i="7" s="1"/>
  <c r="BY18" i="7"/>
  <c r="BY23" i="7" s="1"/>
  <c r="BZ18" i="7"/>
  <c r="BZ23" i="7" s="1"/>
  <c r="CA18" i="7"/>
  <c r="CA23" i="7" s="1"/>
  <c r="CB18" i="7"/>
  <c r="CB23" i="7" s="1"/>
  <c r="CC18" i="7"/>
  <c r="CC23" i="7" s="1"/>
  <c r="CD18" i="7"/>
  <c r="CD23" i="7" s="1"/>
  <c r="CE18" i="7"/>
  <c r="CE23" i="7" s="1"/>
  <c r="CI18" i="7"/>
  <c r="CI23" i="7" s="1"/>
  <c r="CJ18" i="7"/>
  <c r="CJ23" i="7" s="1"/>
  <c r="CK18" i="7"/>
  <c r="CK23" i="7" s="1"/>
  <c r="CL18" i="7"/>
  <c r="CL23" i="7" s="1"/>
  <c r="CM18" i="7"/>
  <c r="CM23" i="7" s="1"/>
  <c r="CN18" i="7"/>
  <c r="CN23" i="7" s="1"/>
  <c r="CO18" i="7"/>
  <c r="CO23" i="7" s="1"/>
  <c r="CP18" i="7"/>
  <c r="CP23" i="7" s="1"/>
  <c r="CQ18" i="7"/>
  <c r="CQ23" i="7" s="1"/>
  <c r="CR18" i="7"/>
  <c r="CR23" i="7" s="1"/>
  <c r="CS18" i="7"/>
  <c r="CS23" i="7" s="1"/>
  <c r="CW18" i="7"/>
  <c r="CW23" i="7" s="1"/>
  <c r="CX18" i="7"/>
  <c r="CX23" i="7" s="1"/>
  <c r="CY18" i="7"/>
  <c r="CY23" i="7" s="1"/>
  <c r="CZ18" i="7"/>
  <c r="CZ23" i="7" s="1"/>
  <c r="DA18" i="7"/>
  <c r="DA23" i="7" s="1"/>
  <c r="DB18" i="7"/>
  <c r="DB23" i="7" s="1"/>
  <c r="DC18" i="7"/>
  <c r="DC23" i="7" s="1"/>
  <c r="DD18" i="7"/>
  <c r="DD23" i="7" s="1"/>
  <c r="DE18" i="7"/>
  <c r="DE23" i="7" s="1"/>
  <c r="DF18" i="7"/>
  <c r="DF23" i="7" s="1"/>
  <c r="DG18" i="7"/>
  <c r="DG23" i="7" s="1"/>
  <c r="C38" i="7"/>
  <c r="C43" i="7" s="1"/>
  <c r="D38" i="7"/>
  <c r="D43" i="7" s="1"/>
  <c r="E38" i="7"/>
  <c r="E43" i="7" s="1"/>
  <c r="F38" i="7"/>
  <c r="F43" i="7" s="1"/>
  <c r="G38" i="7"/>
  <c r="G43" i="7" s="1"/>
  <c r="H38" i="7"/>
  <c r="H43" i="7" s="1"/>
  <c r="I38" i="7"/>
  <c r="I43" i="7" s="1"/>
  <c r="J38" i="7"/>
  <c r="J43" i="7" s="1"/>
  <c r="K38" i="7"/>
  <c r="K43" i="7" s="1"/>
  <c r="L38" i="7"/>
  <c r="L43" i="7" s="1"/>
  <c r="M38" i="7"/>
  <c r="M43" i="7" s="1"/>
  <c r="Q38" i="7"/>
  <c r="Q43" i="7" s="1"/>
  <c r="R38" i="7"/>
  <c r="R43" i="7" s="1"/>
  <c r="S38" i="7"/>
  <c r="S43" i="7" s="1"/>
  <c r="T38" i="7"/>
  <c r="T43" i="7" s="1"/>
  <c r="U38" i="7"/>
  <c r="U43" i="7" s="1"/>
  <c r="V38" i="7"/>
  <c r="V43" i="7" s="1"/>
  <c r="W38" i="7"/>
  <c r="W43" i="7" s="1"/>
  <c r="X38" i="7"/>
  <c r="X43" i="7" s="1"/>
  <c r="Y38" i="7"/>
  <c r="Y43" i="7" s="1"/>
  <c r="Z38" i="7"/>
  <c r="Z43" i="7" s="1"/>
  <c r="AA38" i="7"/>
  <c r="AA43" i="7" s="1"/>
  <c r="AE38" i="7"/>
  <c r="AE43" i="7" s="1"/>
  <c r="AF38" i="7"/>
  <c r="AF43" i="7" s="1"/>
  <c r="AG38" i="7"/>
  <c r="AG43" i="7" s="1"/>
  <c r="AH38" i="7"/>
  <c r="AH43" i="7" s="1"/>
  <c r="AI38" i="7"/>
  <c r="AI43" i="7" s="1"/>
  <c r="AJ38" i="7"/>
  <c r="AJ43" i="7" s="1"/>
  <c r="AK38" i="7"/>
  <c r="AK43" i="7" s="1"/>
  <c r="AL38" i="7"/>
  <c r="AL43" i="7" s="1"/>
  <c r="AM38" i="7"/>
  <c r="AM43" i="7" s="1"/>
  <c r="AN38" i="7"/>
  <c r="AN43" i="7" s="1"/>
  <c r="AO38" i="7"/>
  <c r="AO43" i="7" s="1"/>
  <c r="AS38" i="7"/>
  <c r="AS43" i="7" s="1"/>
  <c r="AT38" i="7"/>
  <c r="AT43" i="7" s="1"/>
  <c r="AU38" i="7"/>
  <c r="AU43" i="7" s="1"/>
  <c r="AV38" i="7"/>
  <c r="AV43" i="7" s="1"/>
  <c r="AW38" i="7"/>
  <c r="AW43" i="7" s="1"/>
  <c r="AX38" i="7"/>
  <c r="AX43" i="7" s="1"/>
  <c r="AY38" i="7"/>
  <c r="AY43" i="7" s="1"/>
  <c r="AZ38" i="7"/>
  <c r="AZ43" i="7" s="1"/>
  <c r="BA38" i="7"/>
  <c r="BA43" i="7" s="1"/>
  <c r="BB38" i="7"/>
  <c r="BB43" i="7" s="1"/>
  <c r="BC38" i="7"/>
  <c r="BC43" i="7" s="1"/>
  <c r="BG38" i="7"/>
  <c r="BG43" i="7" s="1"/>
  <c r="BH38" i="7"/>
  <c r="BH43" i="7" s="1"/>
  <c r="BI38" i="7"/>
  <c r="BI43" i="7" s="1"/>
  <c r="BJ38" i="7"/>
  <c r="BJ43" i="7" s="1"/>
  <c r="BK38" i="7"/>
  <c r="BK43" i="7" s="1"/>
  <c r="BL38" i="7"/>
  <c r="BL43" i="7" s="1"/>
  <c r="BM38" i="7"/>
  <c r="BM43" i="7" s="1"/>
  <c r="BN38" i="7"/>
  <c r="BN43" i="7" s="1"/>
  <c r="BO38" i="7"/>
  <c r="BO43" i="7" s="1"/>
  <c r="BP38" i="7"/>
  <c r="BP43" i="7" s="1"/>
  <c r="BQ38" i="7"/>
  <c r="BQ43" i="7" s="1"/>
  <c r="BU38" i="7"/>
  <c r="BU43" i="7" s="1"/>
  <c r="BV38" i="7"/>
  <c r="BV43" i="7" s="1"/>
  <c r="BW38" i="7"/>
  <c r="BW43" i="7" s="1"/>
  <c r="BX38" i="7"/>
  <c r="BX43" i="7" s="1"/>
  <c r="BY38" i="7"/>
  <c r="BY43" i="7" s="1"/>
  <c r="BZ38" i="7"/>
  <c r="BZ43" i="7" s="1"/>
  <c r="CA38" i="7"/>
  <c r="CA43" i="7" s="1"/>
  <c r="CB38" i="7"/>
  <c r="CB43" i="7" s="1"/>
  <c r="CC38" i="7"/>
  <c r="CC43" i="7" s="1"/>
  <c r="CD38" i="7"/>
  <c r="CD43" i="7" s="1"/>
  <c r="CE38" i="7"/>
  <c r="CE43" i="7" s="1"/>
  <c r="CI38" i="7"/>
  <c r="CI43" i="7" s="1"/>
  <c r="CJ38" i="7"/>
  <c r="CJ43" i="7" s="1"/>
  <c r="CK38" i="7"/>
  <c r="CK43" i="7" s="1"/>
  <c r="CL38" i="7"/>
  <c r="CL43" i="7" s="1"/>
  <c r="CM38" i="7"/>
  <c r="CM43" i="7" s="1"/>
  <c r="CN38" i="7"/>
  <c r="CN43" i="7" s="1"/>
  <c r="CO38" i="7"/>
  <c r="CO43" i="7" s="1"/>
  <c r="CP38" i="7"/>
  <c r="CP43" i="7" s="1"/>
  <c r="CQ38" i="7"/>
  <c r="CQ43" i="7" s="1"/>
  <c r="CR38" i="7"/>
  <c r="CR43" i="7" s="1"/>
  <c r="CS38" i="7"/>
  <c r="CS43" i="7" s="1"/>
  <c r="CW38" i="7"/>
  <c r="CW43" i="7" s="1"/>
  <c r="CX38" i="7"/>
  <c r="CX43" i="7" s="1"/>
  <c r="CY38" i="7"/>
  <c r="CY43" i="7" s="1"/>
  <c r="CZ38" i="7"/>
  <c r="CZ43" i="7" s="1"/>
  <c r="DA38" i="7"/>
  <c r="DA43" i="7" s="1"/>
  <c r="DB38" i="7"/>
  <c r="DB43" i="7" s="1"/>
  <c r="DC38" i="7"/>
  <c r="DC43" i="7" s="1"/>
  <c r="DD38" i="7"/>
  <c r="DD43" i="7" s="1"/>
  <c r="DE38" i="7"/>
  <c r="DE43" i="7" s="1"/>
  <c r="DF38" i="7"/>
  <c r="DF43" i="7" s="1"/>
  <c r="DG38" i="7"/>
  <c r="DG43" i="7" s="1"/>
  <c r="C13" i="6"/>
  <c r="C16" i="6" s="1"/>
  <c r="C19" i="6" s="1"/>
  <c r="D13" i="6"/>
  <c r="D16" i="6" s="1"/>
  <c r="D19" i="6" s="1"/>
  <c r="E13" i="6"/>
  <c r="E16" i="6" s="1"/>
  <c r="E19" i="6" s="1"/>
  <c r="F13" i="6"/>
  <c r="F16" i="6" s="1"/>
  <c r="F19" i="6" s="1"/>
  <c r="G13" i="6"/>
  <c r="G16" i="6" s="1"/>
  <c r="G19" i="6" s="1"/>
  <c r="H13" i="6"/>
  <c r="H16" i="6" s="1"/>
  <c r="H19" i="6" s="1"/>
  <c r="I13" i="6"/>
  <c r="I16" i="6" s="1"/>
  <c r="I19" i="6" s="1"/>
  <c r="J13" i="6"/>
  <c r="J16" i="6" s="1"/>
  <c r="J19" i="6" s="1"/>
  <c r="K13" i="6"/>
  <c r="K16" i="6" s="1"/>
  <c r="K19" i="6" s="1"/>
  <c r="L13" i="6"/>
  <c r="L16" i="6" s="1"/>
  <c r="L19" i="6" s="1"/>
  <c r="M13" i="6"/>
  <c r="M16" i="6" s="1"/>
  <c r="M19" i="6" s="1"/>
  <c r="Q13" i="6"/>
  <c r="Q16" i="6" s="1"/>
  <c r="Q19" i="6" s="1"/>
  <c r="R13" i="6"/>
  <c r="R16" i="6" s="1"/>
  <c r="R19" i="6" s="1"/>
  <c r="S13" i="6"/>
  <c r="S16" i="6" s="1"/>
  <c r="S19" i="6" s="1"/>
  <c r="T13" i="6"/>
  <c r="T16" i="6" s="1"/>
  <c r="T19" i="6" s="1"/>
  <c r="U13" i="6"/>
  <c r="U16" i="6" s="1"/>
  <c r="U19" i="6" s="1"/>
  <c r="V13" i="6"/>
  <c r="V16" i="6" s="1"/>
  <c r="V19" i="6" s="1"/>
  <c r="W13" i="6"/>
  <c r="W16" i="6" s="1"/>
  <c r="W19" i="6" s="1"/>
  <c r="X13" i="6"/>
  <c r="X16" i="6" s="1"/>
  <c r="X19" i="6" s="1"/>
  <c r="Y13" i="6"/>
  <c r="Y16" i="6" s="1"/>
  <c r="Y19" i="6" s="1"/>
  <c r="Z13" i="6"/>
  <c r="Z16" i="6" s="1"/>
  <c r="Z19" i="6" s="1"/>
  <c r="AA13" i="6"/>
  <c r="AA16" i="6" s="1"/>
  <c r="AA19" i="6" s="1"/>
  <c r="AE13" i="6"/>
  <c r="AE16" i="6" s="1"/>
  <c r="AE19" i="6" s="1"/>
  <c r="AF13" i="6"/>
  <c r="AF16" i="6" s="1"/>
  <c r="AF19" i="6" s="1"/>
  <c r="AG13" i="6"/>
  <c r="AG16" i="6" s="1"/>
  <c r="AG19" i="6" s="1"/>
  <c r="AH13" i="6"/>
  <c r="AH16" i="6" s="1"/>
  <c r="AH19" i="6" s="1"/>
  <c r="AI13" i="6"/>
  <c r="AI16" i="6" s="1"/>
  <c r="AI19" i="6" s="1"/>
  <c r="AJ13" i="6"/>
  <c r="AJ16" i="6" s="1"/>
  <c r="AJ19" i="6" s="1"/>
  <c r="AK13" i="6"/>
  <c r="AK16" i="6" s="1"/>
  <c r="AK19" i="6" s="1"/>
  <c r="AL13" i="6"/>
  <c r="AL16" i="6" s="1"/>
  <c r="AL19" i="6" s="1"/>
  <c r="AM13" i="6"/>
  <c r="AM16" i="6" s="1"/>
  <c r="AM19" i="6" s="1"/>
  <c r="AN13" i="6"/>
  <c r="AN16" i="6" s="1"/>
  <c r="AN19" i="6" s="1"/>
  <c r="AO13" i="6"/>
  <c r="AO16" i="6" s="1"/>
  <c r="AO19" i="6" s="1"/>
  <c r="AS13" i="6"/>
  <c r="AS16" i="6" s="1"/>
  <c r="AS19" i="6" s="1"/>
  <c r="AT13" i="6"/>
  <c r="AT16" i="6" s="1"/>
  <c r="AT19" i="6" s="1"/>
  <c r="AU13" i="6"/>
  <c r="AU16" i="6" s="1"/>
  <c r="AU19" i="6" s="1"/>
  <c r="AV13" i="6"/>
  <c r="AV16" i="6" s="1"/>
  <c r="AV19" i="6" s="1"/>
  <c r="AW13" i="6"/>
  <c r="AW16" i="6" s="1"/>
  <c r="AW19" i="6" s="1"/>
  <c r="AX13" i="6"/>
  <c r="AX16" i="6" s="1"/>
  <c r="AX19" i="6" s="1"/>
  <c r="AY13" i="6"/>
  <c r="AY16" i="6" s="1"/>
  <c r="AY19" i="6" s="1"/>
  <c r="AZ13" i="6"/>
  <c r="AZ16" i="6" s="1"/>
  <c r="AZ19" i="6" s="1"/>
  <c r="BA13" i="6"/>
  <c r="BA16" i="6" s="1"/>
  <c r="BA19" i="6" s="1"/>
  <c r="BB13" i="6"/>
  <c r="BB16" i="6" s="1"/>
  <c r="BB19" i="6" s="1"/>
  <c r="BC13" i="6"/>
  <c r="BC16" i="6" s="1"/>
  <c r="BC19" i="6" s="1"/>
  <c r="BG13" i="6"/>
  <c r="BG16" i="6" s="1"/>
  <c r="BG19" i="6" s="1"/>
  <c r="BH13" i="6"/>
  <c r="BH16" i="6" s="1"/>
  <c r="BH19" i="6" s="1"/>
  <c r="BI13" i="6"/>
  <c r="BI16" i="6" s="1"/>
  <c r="BI19" i="6" s="1"/>
  <c r="BJ13" i="6"/>
  <c r="BJ16" i="6" s="1"/>
  <c r="BJ19" i="6" s="1"/>
  <c r="BK13" i="6"/>
  <c r="BK16" i="6" s="1"/>
  <c r="BK19" i="6" s="1"/>
  <c r="BL13" i="6"/>
  <c r="BL16" i="6" s="1"/>
  <c r="BL19" i="6" s="1"/>
  <c r="BM13" i="6"/>
  <c r="BM16" i="6" s="1"/>
  <c r="BM19" i="6" s="1"/>
  <c r="BN13" i="6"/>
  <c r="BN16" i="6" s="1"/>
  <c r="BN19" i="6" s="1"/>
  <c r="BO13" i="6"/>
  <c r="BO16" i="6" s="1"/>
  <c r="BO19" i="6" s="1"/>
  <c r="BP13" i="6"/>
  <c r="BP16" i="6" s="1"/>
  <c r="BP19" i="6" s="1"/>
  <c r="BQ13" i="6"/>
  <c r="BQ16" i="6" s="1"/>
  <c r="BQ19" i="6" s="1"/>
  <c r="BU13" i="6"/>
  <c r="BU16" i="6" s="1"/>
  <c r="BU19" i="6" s="1"/>
  <c r="BV13" i="6"/>
  <c r="BV16" i="6" s="1"/>
  <c r="BV19" i="6" s="1"/>
  <c r="BW13" i="6"/>
  <c r="BW16" i="6" s="1"/>
  <c r="BW19" i="6" s="1"/>
  <c r="BX13" i="6"/>
  <c r="BX16" i="6" s="1"/>
  <c r="BX19" i="6" s="1"/>
  <c r="BY13" i="6"/>
  <c r="BY16" i="6" s="1"/>
  <c r="BY19" i="6" s="1"/>
  <c r="BZ13" i="6"/>
  <c r="BZ16" i="6" s="1"/>
  <c r="BZ19" i="6" s="1"/>
  <c r="CA13" i="6"/>
  <c r="CA16" i="6" s="1"/>
  <c r="CA19" i="6" s="1"/>
  <c r="CB13" i="6"/>
  <c r="CB16" i="6" s="1"/>
  <c r="CB19" i="6" s="1"/>
  <c r="CC13" i="6"/>
  <c r="CC16" i="6" s="1"/>
  <c r="CC19" i="6" s="1"/>
  <c r="CD13" i="6"/>
  <c r="CD16" i="6" s="1"/>
  <c r="CD19" i="6" s="1"/>
  <c r="CE13" i="6"/>
  <c r="CE16" i="6" s="1"/>
  <c r="CE19" i="6" s="1"/>
  <c r="CI13" i="6"/>
  <c r="CI16" i="6" s="1"/>
  <c r="CI19" i="6" s="1"/>
  <c r="CJ13" i="6"/>
  <c r="CJ16" i="6" s="1"/>
  <c r="CJ19" i="6" s="1"/>
  <c r="CK13" i="6"/>
  <c r="CK16" i="6" s="1"/>
  <c r="CK19" i="6" s="1"/>
  <c r="CL13" i="6"/>
  <c r="CL16" i="6" s="1"/>
  <c r="CL19" i="6" s="1"/>
  <c r="CM13" i="6"/>
  <c r="CM16" i="6" s="1"/>
  <c r="CM19" i="6" s="1"/>
  <c r="CN13" i="6"/>
  <c r="CN16" i="6" s="1"/>
  <c r="CN19" i="6" s="1"/>
  <c r="CO13" i="6"/>
  <c r="CO16" i="6" s="1"/>
  <c r="CO19" i="6" s="1"/>
  <c r="CP13" i="6"/>
  <c r="CP16" i="6" s="1"/>
  <c r="CP19" i="6" s="1"/>
  <c r="CQ13" i="6"/>
  <c r="CQ16" i="6" s="1"/>
  <c r="CQ19" i="6" s="1"/>
  <c r="CR13" i="6"/>
  <c r="CR16" i="6" s="1"/>
  <c r="CR19" i="6" s="1"/>
  <c r="CS13" i="6"/>
  <c r="CS16" i="6" s="1"/>
  <c r="CS19" i="6" s="1"/>
  <c r="CW13" i="6"/>
  <c r="CW16" i="6" s="1"/>
  <c r="CW19" i="6" s="1"/>
  <c r="CX13" i="6"/>
  <c r="CX16" i="6" s="1"/>
  <c r="CX19" i="6" s="1"/>
  <c r="CY13" i="6"/>
  <c r="CY16" i="6" s="1"/>
  <c r="CY19" i="6" s="1"/>
  <c r="CZ13" i="6"/>
  <c r="CZ16" i="6" s="1"/>
  <c r="CZ19" i="6" s="1"/>
  <c r="DA13" i="6"/>
  <c r="DA16" i="6" s="1"/>
  <c r="DA19" i="6" s="1"/>
  <c r="DB13" i="6"/>
  <c r="DB16" i="6" s="1"/>
  <c r="DB19" i="6" s="1"/>
  <c r="DC13" i="6"/>
  <c r="DC16" i="6" s="1"/>
  <c r="DC19" i="6" s="1"/>
  <c r="DD13" i="6"/>
  <c r="DD16" i="6" s="1"/>
  <c r="DD19" i="6" s="1"/>
  <c r="DE13" i="6"/>
  <c r="DE16" i="6" s="1"/>
  <c r="DE19" i="6" s="1"/>
  <c r="DF13" i="6"/>
  <c r="DF16" i="6" s="1"/>
  <c r="DF19" i="6" s="1"/>
  <c r="DG13" i="6"/>
  <c r="DG16" i="6" s="1"/>
  <c r="DG19" i="6" s="1"/>
  <c r="C30" i="6"/>
  <c r="C33" i="6" s="1"/>
  <c r="C36" i="6" s="1"/>
  <c r="D30" i="6"/>
  <c r="D33" i="6" s="1"/>
  <c r="D36" i="6" s="1"/>
  <c r="E30" i="6"/>
  <c r="E33" i="6" s="1"/>
  <c r="E36" i="6" s="1"/>
  <c r="F30" i="6"/>
  <c r="F33" i="6" s="1"/>
  <c r="F36" i="6" s="1"/>
  <c r="G30" i="6"/>
  <c r="G33" i="6" s="1"/>
  <c r="G36" i="6" s="1"/>
  <c r="H30" i="6"/>
  <c r="H33" i="6" s="1"/>
  <c r="H36" i="6" s="1"/>
  <c r="I30" i="6"/>
  <c r="I33" i="6" s="1"/>
  <c r="I36" i="6" s="1"/>
  <c r="J30" i="6"/>
  <c r="J33" i="6" s="1"/>
  <c r="J36" i="6" s="1"/>
  <c r="K30" i="6"/>
  <c r="K33" i="6" s="1"/>
  <c r="K36" i="6" s="1"/>
  <c r="L30" i="6"/>
  <c r="L33" i="6" s="1"/>
  <c r="L36" i="6" s="1"/>
  <c r="M30" i="6"/>
  <c r="M33" i="6" s="1"/>
  <c r="M36" i="6" s="1"/>
  <c r="Q30" i="6"/>
  <c r="Q33" i="6" s="1"/>
  <c r="Q36" i="6" s="1"/>
  <c r="R30" i="6"/>
  <c r="R33" i="6" s="1"/>
  <c r="R36" i="6" s="1"/>
  <c r="S30" i="6"/>
  <c r="S33" i="6" s="1"/>
  <c r="S36" i="6" s="1"/>
  <c r="T30" i="6"/>
  <c r="T33" i="6" s="1"/>
  <c r="T36" i="6" s="1"/>
  <c r="U30" i="6"/>
  <c r="U33" i="6" s="1"/>
  <c r="U36" i="6" s="1"/>
  <c r="V30" i="6"/>
  <c r="V33" i="6" s="1"/>
  <c r="V36" i="6" s="1"/>
  <c r="W30" i="6"/>
  <c r="W33" i="6" s="1"/>
  <c r="W36" i="6" s="1"/>
  <c r="X30" i="6"/>
  <c r="X33" i="6" s="1"/>
  <c r="X36" i="6" s="1"/>
  <c r="Y30" i="6"/>
  <c r="Y33" i="6" s="1"/>
  <c r="Y36" i="6" s="1"/>
  <c r="Z30" i="6"/>
  <c r="Z33" i="6" s="1"/>
  <c r="Z36" i="6" s="1"/>
  <c r="AA30" i="6"/>
  <c r="AA33" i="6" s="1"/>
  <c r="AA36" i="6" s="1"/>
  <c r="AE26" i="6"/>
  <c r="AF26" i="6"/>
  <c r="AG26" i="6"/>
  <c r="AH26" i="6"/>
  <c r="AI26" i="6"/>
  <c r="AJ26" i="6"/>
  <c r="AK26" i="6"/>
  <c r="AL26" i="6"/>
  <c r="AM26" i="6"/>
  <c r="AN26" i="6"/>
  <c r="AO26" i="6"/>
  <c r="AS26" i="6"/>
  <c r="AT26" i="6"/>
  <c r="AU26" i="6"/>
  <c r="AV26" i="6"/>
  <c r="AW26" i="6"/>
  <c r="AX26" i="6"/>
  <c r="AY26" i="6"/>
  <c r="AZ26" i="6"/>
  <c r="BA26" i="6"/>
  <c r="BB26" i="6"/>
  <c r="BC26" i="6"/>
  <c r="BG26" i="6"/>
  <c r="BH26" i="6"/>
  <c r="BI26" i="6"/>
  <c r="BJ26" i="6"/>
  <c r="BK26" i="6"/>
  <c r="BL26" i="6"/>
  <c r="BM26" i="6"/>
  <c r="BN26" i="6"/>
  <c r="BO26" i="6"/>
  <c r="BP26" i="6"/>
  <c r="BQ26" i="6"/>
  <c r="BU26" i="6"/>
  <c r="BV26" i="6"/>
  <c r="BW26" i="6"/>
  <c r="BX26" i="6"/>
  <c r="BY26" i="6"/>
  <c r="BZ26" i="6"/>
  <c r="CA26" i="6"/>
  <c r="CB26" i="6"/>
  <c r="CC26" i="6"/>
  <c r="CD26" i="6"/>
  <c r="CE26" i="6"/>
  <c r="CI26" i="6"/>
  <c r="CJ26" i="6"/>
  <c r="CK26" i="6"/>
  <c r="CL26" i="6"/>
  <c r="CM26" i="6"/>
  <c r="CN26" i="6"/>
  <c r="CO26" i="6"/>
  <c r="CP26" i="6"/>
  <c r="CQ26" i="6"/>
  <c r="CR26" i="6"/>
  <c r="CS26" i="6"/>
  <c r="CW26" i="6"/>
  <c r="CX26" i="6"/>
  <c r="CY26" i="6"/>
  <c r="CZ26" i="6"/>
  <c r="DA26" i="6"/>
  <c r="DB26" i="6"/>
  <c r="DC26" i="6"/>
  <c r="DD26" i="6"/>
  <c r="DE26" i="6"/>
  <c r="DF26" i="6"/>
  <c r="DG26" i="6"/>
  <c r="AE28" i="6"/>
  <c r="AF28" i="6"/>
  <c r="AG28" i="6"/>
  <c r="AH28" i="6"/>
  <c r="AI28" i="6"/>
  <c r="AJ28" i="6"/>
  <c r="AK28" i="6"/>
  <c r="AL28" i="6"/>
  <c r="AM28" i="6"/>
  <c r="AN28" i="6"/>
  <c r="AO28" i="6"/>
  <c r="AS28" i="6"/>
  <c r="AT28" i="6"/>
  <c r="AU28" i="6"/>
  <c r="AV28" i="6"/>
  <c r="AW28" i="6"/>
  <c r="AX28" i="6"/>
  <c r="AY28" i="6"/>
  <c r="AZ28" i="6"/>
  <c r="BA28" i="6"/>
  <c r="BB28" i="6"/>
  <c r="BC28" i="6"/>
  <c r="BG28" i="6"/>
  <c r="BH28" i="6"/>
  <c r="BI28" i="6"/>
  <c r="BJ28" i="6"/>
  <c r="BK28" i="6"/>
  <c r="BL28" i="6"/>
  <c r="BM28" i="6"/>
  <c r="BN28" i="6"/>
  <c r="BO28" i="6"/>
  <c r="BP28" i="6"/>
  <c r="BQ28" i="6"/>
  <c r="BU28" i="6"/>
  <c r="BV28" i="6"/>
  <c r="BW28" i="6"/>
  <c r="BX28" i="6"/>
  <c r="BY28" i="6"/>
  <c r="BZ28" i="6"/>
  <c r="CA28" i="6"/>
  <c r="CB28" i="6"/>
  <c r="CC28" i="6"/>
  <c r="CD28" i="6"/>
  <c r="CE28" i="6"/>
  <c r="CI28" i="6"/>
  <c r="CJ28" i="6"/>
  <c r="CK28" i="6"/>
  <c r="CL28" i="6"/>
  <c r="CM28" i="6"/>
  <c r="CN28" i="6"/>
  <c r="CO28" i="6"/>
  <c r="CP28" i="6"/>
  <c r="CQ28" i="6"/>
  <c r="CR28" i="6"/>
  <c r="CS28" i="6"/>
  <c r="CW28" i="6"/>
  <c r="CX28" i="6"/>
  <c r="CY28" i="6"/>
  <c r="CZ28" i="6"/>
  <c r="DA28" i="6"/>
  <c r="DB28" i="6"/>
  <c r="DC28" i="6"/>
  <c r="DD28" i="6"/>
  <c r="DE28" i="6"/>
  <c r="DF28" i="6"/>
  <c r="DG28" i="6"/>
  <c r="C44" i="6"/>
  <c r="C49" i="6" s="1"/>
  <c r="D44" i="6"/>
  <c r="D49" i="6" s="1"/>
  <c r="E44" i="6"/>
  <c r="E49" i="6" s="1"/>
  <c r="F44" i="6"/>
  <c r="F49" i="6" s="1"/>
  <c r="G44" i="6"/>
  <c r="G49" i="6" s="1"/>
  <c r="H44" i="6"/>
  <c r="H49" i="6" s="1"/>
  <c r="I44" i="6"/>
  <c r="I49" i="6" s="1"/>
  <c r="J44" i="6"/>
  <c r="J49" i="6" s="1"/>
  <c r="K44" i="6"/>
  <c r="K49" i="6" s="1"/>
  <c r="L44" i="6"/>
  <c r="L49" i="6" s="1"/>
  <c r="M44" i="6"/>
  <c r="M49" i="6" s="1"/>
  <c r="Q44" i="6"/>
  <c r="Q49" i="6" s="1"/>
  <c r="R44" i="6"/>
  <c r="R49" i="6" s="1"/>
  <c r="S44" i="6"/>
  <c r="S49" i="6" s="1"/>
  <c r="T44" i="6"/>
  <c r="T49" i="6" s="1"/>
  <c r="U44" i="6"/>
  <c r="U49" i="6" s="1"/>
  <c r="V44" i="6"/>
  <c r="V49" i="6" s="1"/>
  <c r="W44" i="6"/>
  <c r="W49" i="6" s="1"/>
  <c r="X44" i="6"/>
  <c r="X49" i="6" s="1"/>
  <c r="Y44" i="6"/>
  <c r="Y49" i="6" s="1"/>
  <c r="Z44" i="6"/>
  <c r="Z49" i="6" s="1"/>
  <c r="AA44" i="6"/>
  <c r="AA49" i="6" s="1"/>
  <c r="AE44" i="6"/>
  <c r="AE49" i="6" s="1"/>
  <c r="AF44" i="6"/>
  <c r="AF49" i="6" s="1"/>
  <c r="AG44" i="6"/>
  <c r="AG49" i="6" s="1"/>
  <c r="AH44" i="6"/>
  <c r="AH49" i="6" s="1"/>
  <c r="AI44" i="6"/>
  <c r="AI49" i="6" s="1"/>
  <c r="AJ44" i="6"/>
  <c r="AJ49" i="6" s="1"/>
  <c r="AK44" i="6"/>
  <c r="AK49" i="6" s="1"/>
  <c r="AL44" i="6"/>
  <c r="AL49" i="6" s="1"/>
  <c r="AM44" i="6"/>
  <c r="AM49" i="6" s="1"/>
  <c r="AN44" i="6"/>
  <c r="AN49" i="6" s="1"/>
  <c r="AO44" i="6"/>
  <c r="AO49" i="6" s="1"/>
  <c r="AS44" i="6"/>
  <c r="AS49" i="6" s="1"/>
  <c r="AT44" i="6"/>
  <c r="AT49" i="6" s="1"/>
  <c r="AU44" i="6"/>
  <c r="AU49" i="6" s="1"/>
  <c r="AV44" i="6"/>
  <c r="AV49" i="6" s="1"/>
  <c r="AW44" i="6"/>
  <c r="AW49" i="6" s="1"/>
  <c r="AX44" i="6"/>
  <c r="AX49" i="6" s="1"/>
  <c r="AY44" i="6"/>
  <c r="AY49" i="6" s="1"/>
  <c r="AZ44" i="6"/>
  <c r="AZ49" i="6" s="1"/>
  <c r="BA44" i="6"/>
  <c r="BA49" i="6" s="1"/>
  <c r="BB44" i="6"/>
  <c r="BB49" i="6" s="1"/>
  <c r="BC44" i="6"/>
  <c r="BC49" i="6" s="1"/>
  <c r="BG44" i="6"/>
  <c r="BG49" i="6" s="1"/>
  <c r="BH44" i="6"/>
  <c r="BH49" i="6" s="1"/>
  <c r="BI44" i="6"/>
  <c r="BI49" i="6" s="1"/>
  <c r="BJ44" i="6"/>
  <c r="BJ49" i="6" s="1"/>
  <c r="BK44" i="6"/>
  <c r="BK49" i="6" s="1"/>
  <c r="BL44" i="6"/>
  <c r="BL49" i="6" s="1"/>
  <c r="BM44" i="6"/>
  <c r="BM49" i="6" s="1"/>
  <c r="BN44" i="6"/>
  <c r="BN49" i="6" s="1"/>
  <c r="BO44" i="6"/>
  <c r="BO49" i="6" s="1"/>
  <c r="BP44" i="6"/>
  <c r="BP49" i="6" s="1"/>
  <c r="BQ44" i="6"/>
  <c r="BQ49" i="6" s="1"/>
  <c r="BU44" i="6"/>
  <c r="BU49" i="6" s="1"/>
  <c r="BV44" i="6"/>
  <c r="BV49" i="6" s="1"/>
  <c r="BW44" i="6"/>
  <c r="BW49" i="6" s="1"/>
  <c r="BX44" i="6"/>
  <c r="BX49" i="6" s="1"/>
  <c r="BY44" i="6"/>
  <c r="BY49" i="6" s="1"/>
  <c r="BZ44" i="6"/>
  <c r="BZ49" i="6" s="1"/>
  <c r="CA44" i="6"/>
  <c r="CA49" i="6" s="1"/>
  <c r="CB44" i="6"/>
  <c r="CB49" i="6" s="1"/>
  <c r="CC44" i="6"/>
  <c r="CC49" i="6" s="1"/>
  <c r="CD44" i="6"/>
  <c r="CD49" i="6" s="1"/>
  <c r="CE44" i="6"/>
  <c r="CE49" i="6" s="1"/>
  <c r="CI44" i="6"/>
  <c r="CI49" i="6" s="1"/>
  <c r="CJ44" i="6"/>
  <c r="CJ49" i="6" s="1"/>
  <c r="CK44" i="6"/>
  <c r="CK49" i="6" s="1"/>
  <c r="CL44" i="6"/>
  <c r="CL49" i="6" s="1"/>
  <c r="CM44" i="6"/>
  <c r="CM49" i="6" s="1"/>
  <c r="CN44" i="6"/>
  <c r="CN49" i="6" s="1"/>
  <c r="CO44" i="6"/>
  <c r="CO49" i="6" s="1"/>
  <c r="CP44" i="6"/>
  <c r="CP49" i="6" s="1"/>
  <c r="CQ44" i="6"/>
  <c r="CQ49" i="6" s="1"/>
  <c r="CR44" i="6"/>
  <c r="CR49" i="6" s="1"/>
  <c r="CS44" i="6"/>
  <c r="CS49" i="6" s="1"/>
  <c r="CW44" i="6"/>
  <c r="CW49" i="6" s="1"/>
  <c r="CX44" i="6"/>
  <c r="CX49" i="6" s="1"/>
  <c r="CY44" i="6"/>
  <c r="CY49" i="6" s="1"/>
  <c r="CZ44" i="6"/>
  <c r="CZ49" i="6" s="1"/>
  <c r="DA44" i="6"/>
  <c r="DA49" i="6" s="1"/>
  <c r="DB44" i="6"/>
  <c r="DB49" i="6" s="1"/>
  <c r="DC44" i="6"/>
  <c r="DC49" i="6" s="1"/>
  <c r="DD44" i="6"/>
  <c r="DD49" i="6" s="1"/>
  <c r="DE44" i="6"/>
  <c r="DE49" i="6" s="1"/>
  <c r="DF44" i="6"/>
  <c r="DF49" i="6" s="1"/>
  <c r="DG44" i="6"/>
  <c r="DG49" i="6" s="1"/>
  <c r="C64" i="6"/>
  <c r="C67" i="6" s="1"/>
  <c r="D64" i="6"/>
  <c r="D67" i="6" s="1"/>
  <c r="E64" i="6"/>
  <c r="E67" i="6" s="1"/>
  <c r="F64" i="6"/>
  <c r="F67" i="6" s="1"/>
  <c r="G64" i="6"/>
  <c r="G67" i="6" s="1"/>
  <c r="H64" i="6"/>
  <c r="H67" i="6" s="1"/>
  <c r="I64" i="6"/>
  <c r="I67" i="6" s="1"/>
  <c r="J64" i="6"/>
  <c r="J67" i="6" s="1"/>
  <c r="K64" i="6"/>
  <c r="K67" i="6" s="1"/>
  <c r="L64" i="6"/>
  <c r="L67" i="6" s="1"/>
  <c r="M64" i="6"/>
  <c r="M67" i="6" s="1"/>
  <c r="Q64" i="6"/>
  <c r="Q67" i="6" s="1"/>
  <c r="R64" i="6"/>
  <c r="R67" i="6" s="1"/>
  <c r="S64" i="6"/>
  <c r="S67" i="6" s="1"/>
  <c r="T64" i="6"/>
  <c r="T67" i="6" s="1"/>
  <c r="U64" i="6"/>
  <c r="U67" i="6" s="1"/>
  <c r="V64" i="6"/>
  <c r="V67" i="6" s="1"/>
  <c r="W64" i="6"/>
  <c r="W67" i="6" s="1"/>
  <c r="X64" i="6"/>
  <c r="X67" i="6" s="1"/>
  <c r="Y64" i="6"/>
  <c r="Y67" i="6" s="1"/>
  <c r="Z64" i="6"/>
  <c r="Z67" i="6" s="1"/>
  <c r="AA64" i="6"/>
  <c r="AA67" i="6" s="1"/>
  <c r="AE64" i="6"/>
  <c r="AE67" i="6" s="1"/>
  <c r="AF64" i="6"/>
  <c r="AF67" i="6" s="1"/>
  <c r="AG64" i="6"/>
  <c r="AG67" i="6" s="1"/>
  <c r="AH64" i="6"/>
  <c r="AH67" i="6" s="1"/>
  <c r="AI64" i="6"/>
  <c r="AI67" i="6" s="1"/>
  <c r="AJ64" i="6"/>
  <c r="AJ67" i="6" s="1"/>
  <c r="AK64" i="6"/>
  <c r="AK67" i="6" s="1"/>
  <c r="AL64" i="6"/>
  <c r="AL67" i="6" s="1"/>
  <c r="AM64" i="6"/>
  <c r="AM67" i="6" s="1"/>
  <c r="AN64" i="6"/>
  <c r="AN67" i="6" s="1"/>
  <c r="AO64" i="6"/>
  <c r="AO67" i="6" s="1"/>
  <c r="AS64" i="6"/>
  <c r="AS67" i="6" s="1"/>
  <c r="AT64" i="6"/>
  <c r="AT67" i="6" s="1"/>
  <c r="AU64" i="6"/>
  <c r="AU67" i="6" s="1"/>
  <c r="AV64" i="6"/>
  <c r="AV67" i="6" s="1"/>
  <c r="AW64" i="6"/>
  <c r="AW67" i="6" s="1"/>
  <c r="AX64" i="6"/>
  <c r="AX67" i="6" s="1"/>
  <c r="AY64" i="6"/>
  <c r="AY67" i="6" s="1"/>
  <c r="AZ64" i="6"/>
  <c r="AZ67" i="6" s="1"/>
  <c r="BA64" i="6"/>
  <c r="BA67" i="6" s="1"/>
  <c r="BB64" i="6"/>
  <c r="BB67" i="6" s="1"/>
  <c r="BC64" i="6"/>
  <c r="BC67" i="6" s="1"/>
  <c r="BG64" i="6"/>
  <c r="BG67" i="6" s="1"/>
  <c r="BH64" i="6"/>
  <c r="BH67" i="6" s="1"/>
  <c r="BI64" i="6"/>
  <c r="BI67" i="6" s="1"/>
  <c r="BJ64" i="6"/>
  <c r="BJ67" i="6" s="1"/>
  <c r="BK64" i="6"/>
  <c r="BK67" i="6" s="1"/>
  <c r="BL64" i="6"/>
  <c r="BL67" i="6" s="1"/>
  <c r="BM64" i="6"/>
  <c r="BM67" i="6" s="1"/>
  <c r="BN64" i="6"/>
  <c r="BN67" i="6" s="1"/>
  <c r="BO64" i="6"/>
  <c r="BO67" i="6" s="1"/>
  <c r="BP64" i="6"/>
  <c r="BP67" i="6" s="1"/>
  <c r="BQ64" i="6"/>
  <c r="BQ67" i="6" s="1"/>
  <c r="BU64" i="6"/>
  <c r="BU67" i="6" s="1"/>
  <c r="BV64" i="6"/>
  <c r="BV67" i="6" s="1"/>
  <c r="BW64" i="6"/>
  <c r="BW67" i="6" s="1"/>
  <c r="BX64" i="6"/>
  <c r="BX67" i="6" s="1"/>
  <c r="BY64" i="6"/>
  <c r="BY67" i="6" s="1"/>
  <c r="BZ64" i="6"/>
  <c r="BZ67" i="6" s="1"/>
  <c r="CA64" i="6"/>
  <c r="CA67" i="6" s="1"/>
  <c r="CB64" i="6"/>
  <c r="CB67" i="6" s="1"/>
  <c r="CC64" i="6"/>
  <c r="CC67" i="6" s="1"/>
  <c r="CD64" i="6"/>
  <c r="CD67" i="6" s="1"/>
  <c r="CE64" i="6"/>
  <c r="CE67" i="6" s="1"/>
  <c r="CI64" i="6"/>
  <c r="CI67" i="6" s="1"/>
  <c r="CJ64" i="6"/>
  <c r="CJ67" i="6" s="1"/>
  <c r="CK64" i="6"/>
  <c r="CK67" i="6" s="1"/>
  <c r="CL64" i="6"/>
  <c r="CL67" i="6" s="1"/>
  <c r="CM64" i="6"/>
  <c r="CM67" i="6" s="1"/>
  <c r="CN64" i="6"/>
  <c r="CN67" i="6" s="1"/>
  <c r="CO64" i="6"/>
  <c r="CO67" i="6" s="1"/>
  <c r="CP64" i="6"/>
  <c r="CP67" i="6" s="1"/>
  <c r="CQ64" i="6"/>
  <c r="CQ67" i="6" s="1"/>
  <c r="CR64" i="6"/>
  <c r="CR67" i="6" s="1"/>
  <c r="CS64" i="6"/>
  <c r="CS67" i="6" s="1"/>
  <c r="CW64" i="6"/>
  <c r="CW67" i="6" s="1"/>
  <c r="CX64" i="6"/>
  <c r="CX67" i="6" s="1"/>
  <c r="CY64" i="6"/>
  <c r="CY67" i="6" s="1"/>
  <c r="CZ64" i="6"/>
  <c r="CZ67" i="6" s="1"/>
  <c r="DA64" i="6"/>
  <c r="DA67" i="6" s="1"/>
  <c r="DB64" i="6"/>
  <c r="DB67" i="6" s="1"/>
  <c r="DC64" i="6"/>
  <c r="DC67" i="6" s="1"/>
  <c r="DD64" i="6"/>
  <c r="DD67" i="6" s="1"/>
  <c r="DE64" i="6"/>
  <c r="DE67" i="6" s="1"/>
  <c r="DF64" i="6"/>
  <c r="DF67" i="6" s="1"/>
  <c r="DG64" i="6"/>
  <c r="DG67" i="6" s="1"/>
  <c r="C82" i="6"/>
  <c r="C85" i="6" s="1"/>
  <c r="D82" i="6"/>
  <c r="D85" i="6" s="1"/>
  <c r="E82" i="6"/>
  <c r="E85" i="6" s="1"/>
  <c r="F82" i="6"/>
  <c r="F85" i="6" s="1"/>
  <c r="G82" i="6"/>
  <c r="G85" i="6" s="1"/>
  <c r="H82" i="6"/>
  <c r="H85" i="6" s="1"/>
  <c r="I82" i="6"/>
  <c r="I85" i="6" s="1"/>
  <c r="J82" i="6"/>
  <c r="J85" i="6" s="1"/>
  <c r="K82" i="6"/>
  <c r="K85" i="6" s="1"/>
  <c r="L82" i="6"/>
  <c r="L85" i="6" s="1"/>
  <c r="M82" i="6"/>
  <c r="M85" i="6" s="1"/>
  <c r="Q82" i="6"/>
  <c r="Q85" i="6" s="1"/>
  <c r="R82" i="6"/>
  <c r="R85" i="6" s="1"/>
  <c r="S82" i="6"/>
  <c r="S85" i="6" s="1"/>
  <c r="T82" i="6"/>
  <c r="T85" i="6" s="1"/>
  <c r="U82" i="6"/>
  <c r="U85" i="6" s="1"/>
  <c r="V82" i="6"/>
  <c r="V85" i="6" s="1"/>
  <c r="W82" i="6"/>
  <c r="W85" i="6" s="1"/>
  <c r="X82" i="6"/>
  <c r="X85" i="6" s="1"/>
  <c r="Y82" i="6"/>
  <c r="Y85" i="6" s="1"/>
  <c r="Z82" i="6"/>
  <c r="Z85" i="6" s="1"/>
  <c r="AA82" i="6"/>
  <c r="AA85" i="6" s="1"/>
  <c r="AE82" i="6"/>
  <c r="AE85" i="6" s="1"/>
  <c r="AF82" i="6"/>
  <c r="AF85" i="6" s="1"/>
  <c r="AG82" i="6"/>
  <c r="AG85" i="6" s="1"/>
  <c r="AH82" i="6"/>
  <c r="AH85" i="6" s="1"/>
  <c r="AI82" i="6"/>
  <c r="AI85" i="6" s="1"/>
  <c r="AJ82" i="6"/>
  <c r="AJ85" i="6" s="1"/>
  <c r="AK82" i="6"/>
  <c r="AK85" i="6" s="1"/>
  <c r="AL82" i="6"/>
  <c r="AL85" i="6" s="1"/>
  <c r="AM82" i="6"/>
  <c r="AM85" i="6" s="1"/>
  <c r="AN82" i="6"/>
  <c r="AN85" i="6" s="1"/>
  <c r="AO82" i="6"/>
  <c r="AO85" i="6" s="1"/>
  <c r="AS82" i="6"/>
  <c r="AS85" i="6" s="1"/>
  <c r="AT82" i="6"/>
  <c r="AT85" i="6" s="1"/>
  <c r="AU82" i="6"/>
  <c r="AU85" i="6" s="1"/>
  <c r="AV82" i="6"/>
  <c r="AV85" i="6" s="1"/>
  <c r="AW82" i="6"/>
  <c r="AW85" i="6" s="1"/>
  <c r="AX82" i="6"/>
  <c r="AX85" i="6" s="1"/>
  <c r="AY82" i="6"/>
  <c r="AY85" i="6" s="1"/>
  <c r="AZ82" i="6"/>
  <c r="AZ85" i="6" s="1"/>
  <c r="BA82" i="6"/>
  <c r="BA85" i="6" s="1"/>
  <c r="BB82" i="6"/>
  <c r="BB85" i="6" s="1"/>
  <c r="BC82" i="6"/>
  <c r="BC85" i="6" s="1"/>
  <c r="BG82" i="6"/>
  <c r="BG85" i="6" s="1"/>
  <c r="BH82" i="6"/>
  <c r="BH85" i="6" s="1"/>
  <c r="BI82" i="6"/>
  <c r="BI85" i="6" s="1"/>
  <c r="BJ82" i="6"/>
  <c r="BJ85" i="6" s="1"/>
  <c r="BK82" i="6"/>
  <c r="BK85" i="6" s="1"/>
  <c r="BL82" i="6"/>
  <c r="BL85" i="6" s="1"/>
  <c r="BM82" i="6"/>
  <c r="BM85" i="6" s="1"/>
  <c r="BN82" i="6"/>
  <c r="BN85" i="6" s="1"/>
  <c r="BO82" i="6"/>
  <c r="BO85" i="6" s="1"/>
  <c r="BP82" i="6"/>
  <c r="BP85" i="6" s="1"/>
  <c r="BQ82" i="6"/>
  <c r="BQ85" i="6" s="1"/>
  <c r="BU82" i="6"/>
  <c r="BU85" i="6" s="1"/>
  <c r="BV82" i="6"/>
  <c r="BV85" i="6" s="1"/>
  <c r="BW82" i="6"/>
  <c r="BW85" i="6" s="1"/>
  <c r="BX82" i="6"/>
  <c r="BX85" i="6" s="1"/>
  <c r="BY82" i="6"/>
  <c r="BY85" i="6" s="1"/>
  <c r="BZ82" i="6"/>
  <c r="BZ85" i="6" s="1"/>
  <c r="CA82" i="6"/>
  <c r="CA85" i="6" s="1"/>
  <c r="CB82" i="6"/>
  <c r="CB85" i="6" s="1"/>
  <c r="CC82" i="6"/>
  <c r="CC85" i="6" s="1"/>
  <c r="CD82" i="6"/>
  <c r="CD85" i="6" s="1"/>
  <c r="CE82" i="6"/>
  <c r="CE85" i="6" s="1"/>
  <c r="CI82" i="6"/>
  <c r="CI85" i="6" s="1"/>
  <c r="CJ82" i="6"/>
  <c r="CJ85" i="6" s="1"/>
  <c r="CK82" i="6"/>
  <c r="CK85" i="6" s="1"/>
  <c r="CL82" i="6"/>
  <c r="CL85" i="6" s="1"/>
  <c r="CM82" i="6"/>
  <c r="CM85" i="6" s="1"/>
  <c r="CN82" i="6"/>
  <c r="CN85" i="6" s="1"/>
  <c r="CO82" i="6"/>
  <c r="CO85" i="6" s="1"/>
  <c r="CP82" i="6"/>
  <c r="CP85" i="6" s="1"/>
  <c r="CQ82" i="6"/>
  <c r="CQ85" i="6" s="1"/>
  <c r="CR82" i="6"/>
  <c r="CR85" i="6" s="1"/>
  <c r="CS82" i="6"/>
  <c r="CS85" i="6" s="1"/>
  <c r="CW82" i="6"/>
  <c r="CW85" i="6" s="1"/>
  <c r="CX82" i="6"/>
  <c r="CX85" i="6" s="1"/>
  <c r="CY82" i="6"/>
  <c r="CY85" i="6" s="1"/>
  <c r="CZ82" i="6"/>
  <c r="CZ85" i="6" s="1"/>
  <c r="DA82" i="6"/>
  <c r="DA85" i="6" s="1"/>
  <c r="DB82" i="6"/>
  <c r="DB85" i="6" s="1"/>
  <c r="DC82" i="6"/>
  <c r="DC85" i="6" s="1"/>
  <c r="DD82" i="6"/>
  <c r="DD85" i="6" s="1"/>
  <c r="DE82" i="6"/>
  <c r="DE85" i="6" s="1"/>
  <c r="DF82" i="6"/>
  <c r="DF85" i="6" s="1"/>
  <c r="DG82" i="6"/>
  <c r="DG85" i="6" s="1"/>
  <c r="C98" i="6"/>
  <c r="C103" i="6" s="1"/>
  <c r="D98" i="6"/>
  <c r="D103" i="6" s="1"/>
  <c r="E98" i="6"/>
  <c r="E103" i="6" s="1"/>
  <c r="F98" i="6"/>
  <c r="F103" i="6" s="1"/>
  <c r="G98" i="6"/>
  <c r="G103" i="6" s="1"/>
  <c r="H98" i="6"/>
  <c r="H103" i="6" s="1"/>
  <c r="I98" i="6"/>
  <c r="I103" i="6" s="1"/>
  <c r="J98" i="6"/>
  <c r="J103" i="6" s="1"/>
  <c r="K98" i="6"/>
  <c r="K103" i="6" s="1"/>
  <c r="L98" i="6"/>
  <c r="L103" i="6" s="1"/>
  <c r="M98" i="6"/>
  <c r="M103" i="6" s="1"/>
  <c r="Q98" i="6"/>
  <c r="Q103" i="6" s="1"/>
  <c r="R98" i="6"/>
  <c r="R103" i="6" s="1"/>
  <c r="S98" i="6"/>
  <c r="S103" i="6" s="1"/>
  <c r="T98" i="6"/>
  <c r="T103" i="6" s="1"/>
  <c r="U98" i="6"/>
  <c r="U103" i="6" s="1"/>
  <c r="V98" i="6"/>
  <c r="V103" i="6" s="1"/>
  <c r="W98" i="6"/>
  <c r="W103" i="6" s="1"/>
  <c r="X98" i="6"/>
  <c r="X103" i="6" s="1"/>
  <c r="Y98" i="6"/>
  <c r="Y103" i="6" s="1"/>
  <c r="Z98" i="6"/>
  <c r="Z103" i="6" s="1"/>
  <c r="AA98" i="6"/>
  <c r="AA103" i="6" s="1"/>
  <c r="AE98" i="6"/>
  <c r="AE103" i="6" s="1"/>
  <c r="AF98" i="6"/>
  <c r="AF103" i="6" s="1"/>
  <c r="AG98" i="6"/>
  <c r="AG103" i="6" s="1"/>
  <c r="AH98" i="6"/>
  <c r="AH103" i="6" s="1"/>
  <c r="AI98" i="6"/>
  <c r="AI103" i="6" s="1"/>
  <c r="AJ98" i="6"/>
  <c r="AJ103" i="6" s="1"/>
  <c r="AK98" i="6"/>
  <c r="AK103" i="6" s="1"/>
  <c r="AL98" i="6"/>
  <c r="AL103" i="6" s="1"/>
  <c r="AM98" i="6"/>
  <c r="AM103" i="6" s="1"/>
  <c r="AN98" i="6"/>
  <c r="AN103" i="6" s="1"/>
  <c r="AO98" i="6"/>
  <c r="AO103" i="6" s="1"/>
  <c r="AS98" i="6"/>
  <c r="AS103" i="6" s="1"/>
  <c r="AT98" i="6"/>
  <c r="AT103" i="6" s="1"/>
  <c r="AU98" i="6"/>
  <c r="AU103" i="6" s="1"/>
  <c r="AV98" i="6"/>
  <c r="AV103" i="6" s="1"/>
  <c r="AW98" i="6"/>
  <c r="AW103" i="6" s="1"/>
  <c r="AX98" i="6"/>
  <c r="AX103" i="6" s="1"/>
  <c r="AY98" i="6"/>
  <c r="AY103" i="6" s="1"/>
  <c r="AZ98" i="6"/>
  <c r="AZ103" i="6" s="1"/>
  <c r="BA98" i="6"/>
  <c r="BA103" i="6" s="1"/>
  <c r="BB98" i="6"/>
  <c r="BB103" i="6" s="1"/>
  <c r="BC98" i="6"/>
  <c r="BC103" i="6" s="1"/>
  <c r="BG98" i="6"/>
  <c r="BG103" i="6" s="1"/>
  <c r="BH98" i="6"/>
  <c r="BH103" i="6" s="1"/>
  <c r="BI98" i="6"/>
  <c r="BI103" i="6" s="1"/>
  <c r="BJ98" i="6"/>
  <c r="BJ103" i="6" s="1"/>
  <c r="BK98" i="6"/>
  <c r="BK103" i="6" s="1"/>
  <c r="BL98" i="6"/>
  <c r="BL103" i="6" s="1"/>
  <c r="BM98" i="6"/>
  <c r="BM103" i="6" s="1"/>
  <c r="BN98" i="6"/>
  <c r="BN103" i="6" s="1"/>
  <c r="BO98" i="6"/>
  <c r="BO103" i="6" s="1"/>
  <c r="BP98" i="6"/>
  <c r="BP103" i="6" s="1"/>
  <c r="BQ98" i="6"/>
  <c r="BQ103" i="6" s="1"/>
  <c r="BU98" i="6"/>
  <c r="BU103" i="6" s="1"/>
  <c r="BV98" i="6"/>
  <c r="BV103" i="6" s="1"/>
  <c r="BW98" i="6"/>
  <c r="BW103" i="6" s="1"/>
  <c r="BX98" i="6"/>
  <c r="BX103" i="6" s="1"/>
  <c r="BY98" i="6"/>
  <c r="BY103" i="6" s="1"/>
  <c r="BZ98" i="6"/>
  <c r="BZ103" i="6" s="1"/>
  <c r="CA98" i="6"/>
  <c r="CA103" i="6" s="1"/>
  <c r="CB98" i="6"/>
  <c r="CB103" i="6" s="1"/>
  <c r="CC98" i="6"/>
  <c r="CC103" i="6" s="1"/>
  <c r="CD98" i="6"/>
  <c r="CD103" i="6" s="1"/>
  <c r="CE98" i="6"/>
  <c r="CE103" i="6" s="1"/>
  <c r="CI98" i="6"/>
  <c r="CI103" i="6" s="1"/>
  <c r="CJ98" i="6"/>
  <c r="CJ103" i="6" s="1"/>
  <c r="CK98" i="6"/>
  <c r="CK103" i="6" s="1"/>
  <c r="CL98" i="6"/>
  <c r="CL103" i="6" s="1"/>
  <c r="CM98" i="6"/>
  <c r="CM103" i="6" s="1"/>
  <c r="CN98" i="6"/>
  <c r="CN103" i="6" s="1"/>
  <c r="CO98" i="6"/>
  <c r="CO103" i="6" s="1"/>
  <c r="CP98" i="6"/>
  <c r="CP103" i="6" s="1"/>
  <c r="CQ98" i="6"/>
  <c r="CQ103" i="6" s="1"/>
  <c r="CR98" i="6"/>
  <c r="CR103" i="6" s="1"/>
  <c r="CS98" i="6"/>
  <c r="CS103" i="6" s="1"/>
  <c r="CW98" i="6"/>
  <c r="CW103" i="6" s="1"/>
  <c r="CX98" i="6"/>
  <c r="CX103" i="6" s="1"/>
  <c r="CY98" i="6"/>
  <c r="CY103" i="6" s="1"/>
  <c r="CZ98" i="6"/>
  <c r="CZ103" i="6" s="1"/>
  <c r="DA98" i="6"/>
  <c r="DA103" i="6" s="1"/>
  <c r="DB98" i="6"/>
  <c r="DB103" i="6" s="1"/>
  <c r="DC98" i="6"/>
  <c r="DC103" i="6" s="1"/>
  <c r="DD98" i="6"/>
  <c r="DD103" i="6" s="1"/>
  <c r="DE98" i="6"/>
  <c r="DE103" i="6" s="1"/>
  <c r="DF98" i="6"/>
  <c r="DF103" i="6" s="1"/>
  <c r="DG98" i="6"/>
  <c r="DG103" i="6" s="1"/>
  <c r="EH13" i="4" l="1"/>
  <c r="EH17" i="4"/>
  <c r="EH20" i="4" s="1"/>
  <c r="EF13" i="4"/>
  <c r="EF17" i="4"/>
  <c r="EF20" i="4" s="1"/>
  <c r="DZ13" i="4"/>
  <c r="DZ17" i="4"/>
  <c r="DZ20" i="4" s="1"/>
  <c r="EH39" i="2"/>
  <c r="EH41" i="2" s="1"/>
  <c r="EH20" i="2"/>
  <c r="EH22" i="2" s="1"/>
  <c r="EH23" i="2" s="1"/>
  <c r="EH25" i="2" s="1"/>
  <c r="EH28" i="2" s="1"/>
  <c r="EF39" i="2"/>
  <c r="EF41" i="2" s="1"/>
  <c r="EF42" i="2" s="1"/>
  <c r="EF44" i="2" s="1"/>
  <c r="EF47" i="2" s="1"/>
  <c r="EF20" i="2"/>
  <c r="EF22" i="2" s="1"/>
  <c r="EF23" i="2" s="1"/>
  <c r="EF25" i="2" s="1"/>
  <c r="EF28" i="2" s="1"/>
  <c r="ED39" i="2"/>
  <c r="ED41" i="2" s="1"/>
  <c r="ED20" i="2"/>
  <c r="ED22" i="2" s="1"/>
  <c r="ED23" i="2" s="1"/>
  <c r="ED25" i="2" s="1"/>
  <c r="ED28" i="2" s="1"/>
  <c r="EB39" i="2"/>
  <c r="EB41" i="2" s="1"/>
  <c r="EB42" i="2" s="1"/>
  <c r="EB44" i="2" s="1"/>
  <c r="EB47" i="2" s="1"/>
  <c r="EB20" i="2"/>
  <c r="EB22" i="2" s="1"/>
  <c r="EB23" i="2" s="1"/>
  <c r="EB25" i="2" s="1"/>
  <c r="EB28" i="2" s="1"/>
  <c r="DZ39" i="2"/>
  <c r="DZ41" i="2" s="1"/>
  <c r="DZ20" i="2"/>
  <c r="DZ22" i="2" s="1"/>
  <c r="DZ23" i="2" s="1"/>
  <c r="DZ25" i="2" s="1"/>
  <c r="DZ28" i="2" s="1"/>
  <c r="EC39" i="2"/>
  <c r="EC41" i="2" s="1"/>
  <c r="EC42" i="2" s="1"/>
  <c r="EC44" i="2" s="1"/>
  <c r="EC47" i="2" s="1"/>
  <c r="EC20" i="2"/>
  <c r="EC22" i="2" s="1"/>
  <c r="EC29" i="1"/>
  <c r="EE39" i="2"/>
  <c r="EE41" i="2" s="1"/>
  <c r="EE42" i="2" s="1"/>
  <c r="EE44" i="2" s="1"/>
  <c r="EE47" i="2" s="1"/>
  <c r="EE20" i="2"/>
  <c r="EE22" i="2" s="1"/>
  <c r="EE23" i="2" s="1"/>
  <c r="EE25" i="2" s="1"/>
  <c r="EE28" i="2" s="1"/>
  <c r="DY39" i="2"/>
  <c r="DY41" i="2" s="1"/>
  <c r="DY42" i="2" s="1"/>
  <c r="DY44" i="2" s="1"/>
  <c r="DY47" i="2" s="1"/>
  <c r="DY20" i="2"/>
  <c r="DY22" i="2" s="1"/>
  <c r="EG39" i="2"/>
  <c r="EG41" i="2" s="1"/>
  <c r="EG42" i="2" s="1"/>
  <c r="EG44" i="2" s="1"/>
  <c r="EG47" i="2" s="1"/>
  <c r="EG20" i="2"/>
  <c r="EG22" i="2" s="1"/>
  <c r="EI13" i="4"/>
  <c r="EI17" i="4" s="1"/>
  <c r="EI20" i="4" s="1"/>
  <c r="EE13" i="4"/>
  <c r="EE17" i="4" s="1"/>
  <c r="EE20" i="4" s="1"/>
  <c r="EA13" i="4"/>
  <c r="EA17" i="4" s="1"/>
  <c r="EA20" i="4" s="1"/>
  <c r="EB53" i="1"/>
  <c r="EB56" i="1" s="1"/>
  <c r="EF16" i="1"/>
  <c r="EF19" i="1" s="1"/>
  <c r="EE49" i="1"/>
  <c r="EE53" i="1" s="1"/>
  <c r="EE56" i="1" s="1"/>
  <c r="EC30" i="1"/>
  <c r="EC33" i="1" s="1"/>
  <c r="EC36" i="1" s="1"/>
  <c r="EF29" i="1"/>
  <c r="EF30" i="1" s="1"/>
  <c r="EF33" i="1" s="1"/>
  <c r="EF36" i="1" s="1"/>
  <c r="EE102" i="1"/>
  <c r="EE104" i="1"/>
  <c r="EE107" i="1" s="1"/>
  <c r="EH102" i="1"/>
  <c r="EH104" i="1" s="1"/>
  <c r="EH107" i="1" s="1"/>
  <c r="ED102" i="1"/>
  <c r="ED104" i="1" s="1"/>
  <c r="ED107" i="1" s="1"/>
  <c r="DZ102" i="1"/>
  <c r="DZ104" i="1" s="1"/>
  <c r="DZ107" i="1" s="1"/>
  <c r="EE86" i="1"/>
  <c r="EE88" i="1" s="1"/>
  <c r="EE91" i="1" s="1"/>
  <c r="EH86" i="1"/>
  <c r="EH88" i="1" s="1"/>
  <c r="EH91" i="1" s="1"/>
  <c r="EI93" i="1" s="1"/>
  <c r="ED86" i="1"/>
  <c r="ED88" i="1" s="1"/>
  <c r="ED91" i="1" s="1"/>
  <c r="DZ86" i="1"/>
  <c r="DZ88" i="1" s="1"/>
  <c r="DZ91" i="1" s="1"/>
  <c r="EE68" i="1"/>
  <c r="EE70" i="1" s="1"/>
  <c r="EE73" i="1" s="1"/>
  <c r="EH68" i="1"/>
  <c r="EH70" i="1" s="1"/>
  <c r="EH73" i="1" s="1"/>
  <c r="ED68" i="1"/>
  <c r="ED70" i="1" s="1"/>
  <c r="ED73" i="1" s="1"/>
  <c r="DZ68" i="1"/>
  <c r="DZ70" i="1" s="1"/>
  <c r="DZ73" i="1" s="1"/>
  <c r="EC102" i="1"/>
  <c r="EC104" i="1"/>
  <c r="EC107" i="1" s="1"/>
  <c r="EG86" i="1"/>
  <c r="EG88" i="1"/>
  <c r="EG91" i="1" s="1"/>
  <c r="DY86" i="1"/>
  <c r="DY88" i="1" s="1"/>
  <c r="DY91" i="1" s="1"/>
  <c r="EC68" i="1"/>
  <c r="EC70" i="1" s="1"/>
  <c r="EC73" i="1" s="1"/>
  <c r="ED49" i="1"/>
  <c r="ED53" i="1" s="1"/>
  <c r="ED56" i="1" s="1"/>
  <c r="EB30" i="1"/>
  <c r="EB33" i="1" s="1"/>
  <c r="EB36" i="1" s="1"/>
  <c r="EI102" i="1"/>
  <c r="EI104" i="1" s="1"/>
  <c r="EI107" i="1" s="1"/>
  <c r="EA102" i="1"/>
  <c r="EA104" i="1" s="1"/>
  <c r="EA107" i="1" s="1"/>
  <c r="EF102" i="1"/>
  <c r="EF104" i="1" s="1"/>
  <c r="EF107" i="1" s="1"/>
  <c r="EB102" i="1"/>
  <c r="EB104" i="1" s="1"/>
  <c r="EB107" i="1" s="1"/>
  <c r="EI86" i="1"/>
  <c r="EI88" i="1" s="1"/>
  <c r="EI91" i="1" s="1"/>
  <c r="EA86" i="1"/>
  <c r="EA88" i="1" s="1"/>
  <c r="EA91" i="1" s="1"/>
  <c r="EF86" i="1"/>
  <c r="EF88" i="1" s="1"/>
  <c r="EF91" i="1" s="1"/>
  <c r="EB86" i="1"/>
  <c r="EB88" i="1" s="1"/>
  <c r="EB91" i="1" s="1"/>
  <c r="EI68" i="1"/>
  <c r="EI70" i="1" s="1"/>
  <c r="EI73" i="1" s="1"/>
  <c r="EA68" i="1"/>
  <c r="EA70" i="1" s="1"/>
  <c r="EA73" i="1" s="1"/>
  <c r="EF68" i="1"/>
  <c r="EF70" i="1" s="1"/>
  <c r="EF73" i="1" s="1"/>
  <c r="EB68" i="1"/>
  <c r="EB70" i="1" s="1"/>
  <c r="EB73" i="1" s="1"/>
  <c r="EG102" i="1"/>
  <c r="EG104" i="1" s="1"/>
  <c r="EG107" i="1" s="1"/>
  <c r="DY102" i="1"/>
  <c r="DY104" i="1" s="1"/>
  <c r="DY107" i="1" s="1"/>
  <c r="EC86" i="1"/>
  <c r="EC88" i="1" s="1"/>
  <c r="EC91" i="1" s="1"/>
  <c r="EG68" i="1"/>
  <c r="EG70" i="1" s="1"/>
  <c r="EG73" i="1" s="1"/>
  <c r="DY68" i="1"/>
  <c r="DY70" i="1" s="1"/>
  <c r="DY73" i="1" s="1"/>
  <c r="EH49" i="1"/>
  <c r="EH53" i="1" s="1"/>
  <c r="EH56" i="1" s="1"/>
  <c r="DZ49" i="1"/>
  <c r="DZ53" i="1" s="1"/>
  <c r="DZ56" i="1" s="1"/>
  <c r="EH29" i="1"/>
  <c r="ED29" i="1"/>
  <c r="DZ29" i="1"/>
  <c r="DG29" i="6"/>
  <c r="DE29" i="6"/>
  <c r="DC29" i="6"/>
  <c r="DA29" i="6"/>
  <c r="CY29" i="6"/>
  <c r="CW29" i="6"/>
  <c r="CR29" i="6"/>
  <c r="CP29" i="6"/>
  <c r="CN29" i="6"/>
  <c r="CL29" i="6"/>
  <c r="CJ29" i="6"/>
  <c r="CE29" i="6"/>
  <c r="CC29" i="6"/>
  <c r="CA29" i="6"/>
  <c r="BY29" i="6"/>
  <c r="BW29" i="6"/>
  <c r="BU29" i="6"/>
  <c r="BP29" i="6"/>
  <c r="BN29" i="6"/>
  <c r="BL29" i="6"/>
  <c r="BJ29" i="6"/>
  <c r="BH29" i="6"/>
  <c r="BC29" i="6"/>
  <c r="BA29" i="6"/>
  <c r="AY29" i="6"/>
  <c r="AW29" i="6"/>
  <c r="AU29" i="6"/>
  <c r="AS29" i="6"/>
  <c r="AN29" i="6"/>
  <c r="AL29" i="6"/>
  <c r="AJ29" i="6"/>
  <c r="AH29" i="6"/>
  <c r="AF29" i="6"/>
  <c r="DF29" i="6"/>
  <c r="DD29" i="6"/>
  <c r="DB29" i="6"/>
  <c r="CZ29" i="6"/>
  <c r="CX29" i="6"/>
  <c r="CS29" i="6"/>
  <c r="CQ29" i="6"/>
  <c r="CO29" i="6"/>
  <c r="CM29" i="6"/>
  <c r="CK29" i="6"/>
  <c r="CI29" i="6"/>
  <c r="CD29" i="6"/>
  <c r="CB29" i="6"/>
  <c r="BZ29" i="6"/>
  <c r="BX29" i="6"/>
  <c r="BV29" i="6"/>
  <c r="BQ29" i="6"/>
  <c r="BO29" i="6"/>
  <c r="BM29" i="6"/>
  <c r="BK29" i="6"/>
  <c r="BI29" i="6"/>
  <c r="BG29" i="6"/>
  <c r="BB29" i="6"/>
  <c r="AZ29" i="6"/>
  <c r="AX29" i="6"/>
  <c r="AV29" i="6"/>
  <c r="AT29" i="6"/>
  <c r="AO29" i="6"/>
  <c r="AM29" i="6"/>
  <c r="AK29" i="6"/>
  <c r="AI29" i="6"/>
  <c r="AG29" i="6"/>
  <c r="AE29" i="6"/>
  <c r="DU44" i="7"/>
  <c r="DU46" i="7" s="1"/>
  <c r="DU49" i="7" s="1"/>
  <c r="DT44" i="7"/>
  <c r="DT46" i="7" s="1"/>
  <c r="DT49" i="7" s="1"/>
  <c r="DS44" i="7"/>
  <c r="DS46" i="7" s="1"/>
  <c r="DS49" i="7" s="1"/>
  <c r="DR44" i="7"/>
  <c r="DR46" i="7" s="1"/>
  <c r="DR49" i="7" s="1"/>
  <c r="DQ44" i="7"/>
  <c r="DQ46" i="7" s="1"/>
  <c r="DQ49" i="7" s="1"/>
  <c r="DP44" i="7"/>
  <c r="DP46" i="7" s="1"/>
  <c r="DP49" i="7" s="1"/>
  <c r="DO44" i="7"/>
  <c r="DO46" i="7" s="1"/>
  <c r="DO49" i="7" s="1"/>
  <c r="DN44" i="7"/>
  <c r="DN46" i="7" s="1"/>
  <c r="DN49" i="7" s="1"/>
  <c r="DM44" i="7"/>
  <c r="DM46" i="7" s="1"/>
  <c r="DM49" i="7" s="1"/>
  <c r="DL44" i="7"/>
  <c r="DL46" i="7" s="1"/>
  <c r="DL49" i="7" s="1"/>
  <c r="DK44" i="7"/>
  <c r="DK46" i="7" s="1"/>
  <c r="DK49" i="7" s="1"/>
  <c r="DU24" i="7"/>
  <c r="DU26" i="7" s="1"/>
  <c r="DU29" i="7" s="1"/>
  <c r="DT24" i="7"/>
  <c r="DT26" i="7" s="1"/>
  <c r="DT29" i="7" s="1"/>
  <c r="DS24" i="7"/>
  <c r="DS26" i="7" s="1"/>
  <c r="DS29" i="7" s="1"/>
  <c r="DR24" i="7"/>
  <c r="DR26" i="7" s="1"/>
  <c r="DR29" i="7" s="1"/>
  <c r="DQ24" i="7"/>
  <c r="DQ26" i="7" s="1"/>
  <c r="DQ29" i="7" s="1"/>
  <c r="DP24" i="7"/>
  <c r="DP26" i="7" s="1"/>
  <c r="DP29" i="7" s="1"/>
  <c r="DO24" i="7"/>
  <c r="DO26" i="7" s="1"/>
  <c r="DO29" i="7" s="1"/>
  <c r="DN24" i="7"/>
  <c r="DN26" i="7" s="1"/>
  <c r="DN29" i="7" s="1"/>
  <c r="DM24" i="7"/>
  <c r="DM26" i="7" s="1"/>
  <c r="DM29" i="7" s="1"/>
  <c r="DL24" i="7"/>
  <c r="DL26" i="7" s="1"/>
  <c r="DL29" i="7" s="1"/>
  <c r="DK24" i="7"/>
  <c r="DK26" i="7" s="1"/>
  <c r="DK29" i="7" s="1"/>
  <c r="DU29" i="6"/>
  <c r="DU30" i="6" s="1"/>
  <c r="DU33" i="6" s="1"/>
  <c r="DU36" i="6" s="1"/>
  <c r="DT29" i="6"/>
  <c r="DS29" i="6"/>
  <c r="DS30" i="6" s="1"/>
  <c r="DS33" i="6" s="1"/>
  <c r="DS36" i="6" s="1"/>
  <c r="DR29" i="6"/>
  <c r="DQ29" i="6"/>
  <c r="DQ30" i="6" s="1"/>
  <c r="DQ33" i="6" s="1"/>
  <c r="DQ36" i="6" s="1"/>
  <c r="DP29" i="6"/>
  <c r="DO29" i="6"/>
  <c r="DO30" i="6" s="1"/>
  <c r="DO33" i="6" s="1"/>
  <c r="DO36" i="6" s="1"/>
  <c r="DN29" i="6"/>
  <c r="DM29" i="6"/>
  <c r="DM30" i="6" s="1"/>
  <c r="DM33" i="6" s="1"/>
  <c r="DM36" i="6" s="1"/>
  <c r="DL29" i="6"/>
  <c r="DK29" i="6"/>
  <c r="DK30" i="6" s="1"/>
  <c r="DK33" i="6" s="1"/>
  <c r="DK36" i="6" s="1"/>
  <c r="DU104" i="6"/>
  <c r="DU106" i="6" s="1"/>
  <c r="DU109" i="6" s="1"/>
  <c r="DT104" i="6"/>
  <c r="DT106" i="6" s="1"/>
  <c r="DT109" i="6" s="1"/>
  <c r="DS104" i="6"/>
  <c r="DS106" i="6" s="1"/>
  <c r="DS109" i="6" s="1"/>
  <c r="DR104" i="6"/>
  <c r="DR106" i="6" s="1"/>
  <c r="DR109" i="6" s="1"/>
  <c r="DQ104" i="6"/>
  <c r="DQ106" i="6" s="1"/>
  <c r="DQ109" i="6" s="1"/>
  <c r="DP104" i="6"/>
  <c r="DP106" i="6" s="1"/>
  <c r="DP109" i="6" s="1"/>
  <c r="DO104" i="6"/>
  <c r="DO106" i="6" s="1"/>
  <c r="DO109" i="6" s="1"/>
  <c r="DN104" i="6"/>
  <c r="DN106" i="6" s="1"/>
  <c r="DN109" i="6" s="1"/>
  <c r="DM104" i="6"/>
  <c r="DM106" i="6" s="1"/>
  <c r="DM109" i="6" s="1"/>
  <c r="DL104" i="6"/>
  <c r="DL106" i="6" s="1"/>
  <c r="DL109" i="6" s="1"/>
  <c r="DK104" i="6"/>
  <c r="DK106" i="6" s="1"/>
  <c r="DK109" i="6" s="1"/>
  <c r="DU86" i="6"/>
  <c r="DU88" i="6" s="1"/>
  <c r="DU91" i="6" s="1"/>
  <c r="DT86" i="6"/>
  <c r="DT88" i="6" s="1"/>
  <c r="DT91" i="6" s="1"/>
  <c r="DS86" i="6"/>
  <c r="DS88" i="6" s="1"/>
  <c r="DS91" i="6" s="1"/>
  <c r="DR86" i="6"/>
  <c r="DR88" i="6" s="1"/>
  <c r="DR91" i="6" s="1"/>
  <c r="DQ86" i="6"/>
  <c r="DQ88" i="6" s="1"/>
  <c r="DQ91" i="6" s="1"/>
  <c r="DP86" i="6"/>
  <c r="DP88" i="6" s="1"/>
  <c r="DP91" i="6" s="1"/>
  <c r="DO86" i="6"/>
  <c r="DO88" i="6" s="1"/>
  <c r="DO91" i="6" s="1"/>
  <c r="DN86" i="6"/>
  <c r="DN88" i="6" s="1"/>
  <c r="DN91" i="6" s="1"/>
  <c r="DM86" i="6"/>
  <c r="DM88" i="6" s="1"/>
  <c r="DM91" i="6" s="1"/>
  <c r="DL86" i="6"/>
  <c r="DL88" i="6" s="1"/>
  <c r="DL91" i="6" s="1"/>
  <c r="DK86" i="6"/>
  <c r="DK88" i="6" s="1"/>
  <c r="DK91" i="6" s="1"/>
  <c r="DU68" i="6"/>
  <c r="DU70" i="6" s="1"/>
  <c r="DU73" i="6" s="1"/>
  <c r="DT68" i="6"/>
  <c r="DT70" i="6" s="1"/>
  <c r="DT73" i="6" s="1"/>
  <c r="DS68" i="6"/>
  <c r="DS70" i="6" s="1"/>
  <c r="DS73" i="6" s="1"/>
  <c r="DR68" i="6"/>
  <c r="DR70" i="6" s="1"/>
  <c r="DR73" i="6" s="1"/>
  <c r="DQ68" i="6"/>
  <c r="DQ70" i="6" s="1"/>
  <c r="DQ73" i="6" s="1"/>
  <c r="DP68" i="6"/>
  <c r="DP70" i="6" s="1"/>
  <c r="DP73" i="6" s="1"/>
  <c r="DO68" i="6"/>
  <c r="DO70" i="6" s="1"/>
  <c r="DO73" i="6" s="1"/>
  <c r="DN68" i="6"/>
  <c r="DN70" i="6" s="1"/>
  <c r="DN73" i="6" s="1"/>
  <c r="DM68" i="6"/>
  <c r="DM70" i="6" s="1"/>
  <c r="DM73" i="6" s="1"/>
  <c r="DL68" i="6"/>
  <c r="DL70" i="6" s="1"/>
  <c r="DL73" i="6" s="1"/>
  <c r="DK68" i="6"/>
  <c r="DK70" i="6" s="1"/>
  <c r="DK73" i="6" s="1"/>
  <c r="DU50" i="6"/>
  <c r="DU53" i="6" s="1"/>
  <c r="DU56" i="6" s="1"/>
  <c r="DT50" i="6"/>
  <c r="DT53" i="6" s="1"/>
  <c r="DT56" i="6" s="1"/>
  <c r="DS50" i="6"/>
  <c r="DS53" i="6" s="1"/>
  <c r="DS56" i="6" s="1"/>
  <c r="DR50" i="6"/>
  <c r="DR53" i="6" s="1"/>
  <c r="DR56" i="6" s="1"/>
  <c r="DQ50" i="6"/>
  <c r="DQ53" i="6" s="1"/>
  <c r="DQ56" i="6" s="1"/>
  <c r="DP50" i="6"/>
  <c r="DP53" i="6" s="1"/>
  <c r="DP56" i="6" s="1"/>
  <c r="DO50" i="6"/>
  <c r="DO53" i="6" s="1"/>
  <c r="DO56" i="6" s="1"/>
  <c r="DN50" i="6"/>
  <c r="DN53" i="6" s="1"/>
  <c r="DN56" i="6" s="1"/>
  <c r="DM50" i="6"/>
  <c r="DM53" i="6" s="1"/>
  <c r="DM56" i="6" s="1"/>
  <c r="DL50" i="6"/>
  <c r="DL53" i="6" s="1"/>
  <c r="DL56" i="6" s="1"/>
  <c r="DK50" i="6"/>
  <c r="DK53" i="6" s="1"/>
  <c r="DK56" i="6" s="1"/>
  <c r="DT30" i="6"/>
  <c r="DT33" i="6" s="1"/>
  <c r="DT36" i="6" s="1"/>
  <c r="DR30" i="6"/>
  <c r="DR33" i="6" s="1"/>
  <c r="DR36" i="6" s="1"/>
  <c r="DP30" i="6"/>
  <c r="DP33" i="6" s="1"/>
  <c r="DP36" i="6" s="1"/>
  <c r="DN30" i="6"/>
  <c r="DN33" i="6" s="1"/>
  <c r="DN36" i="6" s="1"/>
  <c r="DL30" i="6"/>
  <c r="DL33" i="6" s="1"/>
  <c r="DL36" i="6" s="1"/>
  <c r="DG44" i="7"/>
  <c r="DG46" i="7" s="1"/>
  <c r="DG49" i="7" s="1"/>
  <c r="DF44" i="7"/>
  <c r="DF46" i="7" s="1"/>
  <c r="DF49" i="7" s="1"/>
  <c r="DE44" i="7"/>
  <c r="DE46" i="7" s="1"/>
  <c r="DE49" i="7" s="1"/>
  <c r="DD44" i="7"/>
  <c r="DD46" i="7" s="1"/>
  <c r="DD49" i="7" s="1"/>
  <c r="DC44" i="7"/>
  <c r="DC46" i="7" s="1"/>
  <c r="DC49" i="7" s="1"/>
  <c r="DB44" i="7"/>
  <c r="DB46" i="7" s="1"/>
  <c r="DB49" i="7" s="1"/>
  <c r="DA44" i="7"/>
  <c r="DA46" i="7" s="1"/>
  <c r="DA49" i="7" s="1"/>
  <c r="CZ44" i="7"/>
  <c r="CZ46" i="7" s="1"/>
  <c r="CZ49" i="7" s="1"/>
  <c r="CY44" i="7"/>
  <c r="CY46" i="7" s="1"/>
  <c r="CY49" i="7" s="1"/>
  <c r="CX44" i="7"/>
  <c r="CX46" i="7" s="1"/>
  <c r="CX49" i="7" s="1"/>
  <c r="CW44" i="7"/>
  <c r="CW46" i="7" s="1"/>
  <c r="CW49" i="7" s="1"/>
  <c r="CS44" i="7"/>
  <c r="CS46" i="7" s="1"/>
  <c r="CS49" i="7" s="1"/>
  <c r="CR44" i="7"/>
  <c r="CR46" i="7" s="1"/>
  <c r="CR49" i="7" s="1"/>
  <c r="CQ44" i="7"/>
  <c r="CQ46" i="7" s="1"/>
  <c r="CQ49" i="7" s="1"/>
  <c r="CP44" i="7"/>
  <c r="CP46" i="7" s="1"/>
  <c r="CP49" i="7" s="1"/>
  <c r="CO44" i="7"/>
  <c r="CO46" i="7" s="1"/>
  <c r="CO49" i="7" s="1"/>
  <c r="CN44" i="7"/>
  <c r="CN46" i="7" s="1"/>
  <c r="CN49" i="7" s="1"/>
  <c r="CM44" i="7"/>
  <c r="CM46" i="7" s="1"/>
  <c r="CM49" i="7" s="1"/>
  <c r="CL44" i="7"/>
  <c r="CL46" i="7" s="1"/>
  <c r="CL49" i="7" s="1"/>
  <c r="CK44" i="7"/>
  <c r="CK46" i="7" s="1"/>
  <c r="CK49" i="7" s="1"/>
  <c r="CJ44" i="7"/>
  <c r="CJ46" i="7" s="1"/>
  <c r="CJ49" i="7" s="1"/>
  <c r="CI44" i="7"/>
  <c r="CI46" i="7" s="1"/>
  <c r="CI49" i="7" s="1"/>
  <c r="CE44" i="7"/>
  <c r="CE46" i="7" s="1"/>
  <c r="CE49" i="7" s="1"/>
  <c r="CD44" i="7"/>
  <c r="CD46" i="7" s="1"/>
  <c r="CD49" i="7" s="1"/>
  <c r="CC44" i="7"/>
  <c r="CC46" i="7" s="1"/>
  <c r="CC49" i="7" s="1"/>
  <c r="CB44" i="7"/>
  <c r="CB46" i="7" s="1"/>
  <c r="CB49" i="7" s="1"/>
  <c r="CA44" i="7"/>
  <c r="CA46" i="7" s="1"/>
  <c r="CA49" i="7" s="1"/>
  <c r="BZ44" i="7"/>
  <c r="BZ46" i="7" s="1"/>
  <c r="BZ49" i="7" s="1"/>
  <c r="BY44" i="7"/>
  <c r="BY46" i="7" s="1"/>
  <c r="BY49" i="7" s="1"/>
  <c r="BX44" i="7"/>
  <c r="BX46" i="7" s="1"/>
  <c r="BX49" i="7" s="1"/>
  <c r="BW44" i="7"/>
  <c r="BW46" i="7" s="1"/>
  <c r="BW49" i="7" s="1"/>
  <c r="BV44" i="7"/>
  <c r="BV46" i="7" s="1"/>
  <c r="BV49" i="7" s="1"/>
  <c r="BU44" i="7"/>
  <c r="BU46" i="7" s="1"/>
  <c r="BU49" i="7" s="1"/>
  <c r="BQ44" i="7"/>
  <c r="BQ46" i="7" s="1"/>
  <c r="BQ49" i="7" s="1"/>
  <c r="BP44" i="7"/>
  <c r="BP46" i="7" s="1"/>
  <c r="BP49" i="7" s="1"/>
  <c r="BO44" i="7"/>
  <c r="BO46" i="7" s="1"/>
  <c r="BO49" i="7" s="1"/>
  <c r="BN44" i="7"/>
  <c r="BN46" i="7" s="1"/>
  <c r="BN49" i="7" s="1"/>
  <c r="BM44" i="7"/>
  <c r="BM46" i="7" s="1"/>
  <c r="BM49" i="7" s="1"/>
  <c r="BL44" i="7"/>
  <c r="BL46" i="7" s="1"/>
  <c r="BL49" i="7" s="1"/>
  <c r="BK44" i="7"/>
  <c r="BK46" i="7" s="1"/>
  <c r="BK49" i="7" s="1"/>
  <c r="BJ44" i="7"/>
  <c r="BJ46" i="7" s="1"/>
  <c r="BJ49" i="7" s="1"/>
  <c r="BI44" i="7"/>
  <c r="BI46" i="7" s="1"/>
  <c r="BI49" i="7" s="1"/>
  <c r="BH44" i="7"/>
  <c r="BH46" i="7" s="1"/>
  <c r="BH49" i="7" s="1"/>
  <c r="BG44" i="7"/>
  <c r="BG46" i="7" s="1"/>
  <c r="BG49" i="7" s="1"/>
  <c r="BC44" i="7"/>
  <c r="BC46" i="7" s="1"/>
  <c r="BC49" i="7" s="1"/>
  <c r="BB44" i="7"/>
  <c r="BB46" i="7" s="1"/>
  <c r="BB49" i="7" s="1"/>
  <c r="BA44" i="7"/>
  <c r="BA46" i="7" s="1"/>
  <c r="BA49" i="7" s="1"/>
  <c r="AZ44" i="7"/>
  <c r="AZ46" i="7" s="1"/>
  <c r="AZ49" i="7" s="1"/>
  <c r="AY44" i="7"/>
  <c r="AY46" i="7" s="1"/>
  <c r="AY49" i="7" s="1"/>
  <c r="AX44" i="7"/>
  <c r="AX46" i="7" s="1"/>
  <c r="AX49" i="7" s="1"/>
  <c r="AW44" i="7"/>
  <c r="AW46" i="7" s="1"/>
  <c r="AW49" i="7" s="1"/>
  <c r="AV44" i="7"/>
  <c r="AV46" i="7" s="1"/>
  <c r="AV49" i="7" s="1"/>
  <c r="AU44" i="7"/>
  <c r="AU46" i="7" s="1"/>
  <c r="AU49" i="7" s="1"/>
  <c r="AT44" i="7"/>
  <c r="AT46" i="7" s="1"/>
  <c r="AT49" i="7" s="1"/>
  <c r="AS44" i="7"/>
  <c r="AS46" i="7" s="1"/>
  <c r="AS49" i="7" s="1"/>
  <c r="AO44" i="7"/>
  <c r="AO46" i="7" s="1"/>
  <c r="AO49" i="7" s="1"/>
  <c r="AN44" i="7"/>
  <c r="AN46" i="7" s="1"/>
  <c r="AN49" i="7" s="1"/>
  <c r="AM44" i="7"/>
  <c r="AM46" i="7" s="1"/>
  <c r="AM49" i="7" s="1"/>
  <c r="AL44" i="7"/>
  <c r="AL46" i="7" s="1"/>
  <c r="AL49" i="7" s="1"/>
  <c r="AK44" i="7"/>
  <c r="AK46" i="7" s="1"/>
  <c r="AK49" i="7" s="1"/>
  <c r="AJ44" i="7"/>
  <c r="AJ46" i="7" s="1"/>
  <c r="AJ49" i="7" s="1"/>
  <c r="AI44" i="7"/>
  <c r="AI46" i="7" s="1"/>
  <c r="AI49" i="7" s="1"/>
  <c r="AH44" i="7"/>
  <c r="AH46" i="7" s="1"/>
  <c r="AH49" i="7" s="1"/>
  <c r="AG44" i="7"/>
  <c r="AG46" i="7" s="1"/>
  <c r="AG49" i="7" s="1"/>
  <c r="AF44" i="7"/>
  <c r="AF46" i="7" s="1"/>
  <c r="AF49" i="7" s="1"/>
  <c r="AE44" i="7"/>
  <c r="AE46" i="7" s="1"/>
  <c r="AE49" i="7" s="1"/>
  <c r="AA44" i="7"/>
  <c r="AA46" i="7" s="1"/>
  <c r="AA49" i="7" s="1"/>
  <c r="Z44" i="7"/>
  <c r="Z46" i="7" s="1"/>
  <c r="Z49" i="7" s="1"/>
  <c r="Y44" i="7"/>
  <c r="Y46" i="7" s="1"/>
  <c r="Y49" i="7" s="1"/>
  <c r="X44" i="7"/>
  <c r="X46" i="7" s="1"/>
  <c r="X49" i="7" s="1"/>
  <c r="W44" i="7"/>
  <c r="W46" i="7" s="1"/>
  <c r="W49" i="7" s="1"/>
  <c r="V44" i="7"/>
  <c r="V46" i="7" s="1"/>
  <c r="V49" i="7" s="1"/>
  <c r="U44" i="7"/>
  <c r="U46" i="7" s="1"/>
  <c r="U49" i="7" s="1"/>
  <c r="T44" i="7"/>
  <c r="T46" i="7" s="1"/>
  <c r="T49" i="7" s="1"/>
  <c r="S44" i="7"/>
  <c r="S46" i="7" s="1"/>
  <c r="S49" i="7" s="1"/>
  <c r="R44" i="7"/>
  <c r="R46" i="7" s="1"/>
  <c r="R49" i="7" s="1"/>
  <c r="Q44" i="7"/>
  <c r="Q46" i="7" s="1"/>
  <c r="Q49" i="7" s="1"/>
  <c r="M44" i="7"/>
  <c r="M46" i="7" s="1"/>
  <c r="M49" i="7" s="1"/>
  <c r="L44" i="7"/>
  <c r="L46" i="7" s="1"/>
  <c r="L49" i="7" s="1"/>
  <c r="K44" i="7"/>
  <c r="K46" i="7" s="1"/>
  <c r="K49" i="7" s="1"/>
  <c r="J44" i="7"/>
  <c r="J46" i="7" s="1"/>
  <c r="J49" i="7" s="1"/>
  <c r="I44" i="7"/>
  <c r="I46" i="7" s="1"/>
  <c r="I49" i="7" s="1"/>
  <c r="H44" i="7"/>
  <c r="H46" i="7" s="1"/>
  <c r="H49" i="7" s="1"/>
  <c r="G44" i="7"/>
  <c r="G46" i="7" s="1"/>
  <c r="G49" i="7" s="1"/>
  <c r="F44" i="7"/>
  <c r="F46" i="7" s="1"/>
  <c r="F49" i="7" s="1"/>
  <c r="E44" i="7"/>
  <c r="E46" i="7" s="1"/>
  <c r="E49" i="7" s="1"/>
  <c r="D44" i="7"/>
  <c r="D46" i="7" s="1"/>
  <c r="D49" i="7" s="1"/>
  <c r="C44" i="7"/>
  <c r="C46" i="7" s="1"/>
  <c r="C49" i="7" s="1"/>
  <c r="DG24" i="7"/>
  <c r="DG26" i="7" s="1"/>
  <c r="DG29" i="7" s="1"/>
  <c r="DF24" i="7"/>
  <c r="DF26" i="7" s="1"/>
  <c r="DF29" i="7" s="1"/>
  <c r="DE24" i="7"/>
  <c r="DE26" i="7" s="1"/>
  <c r="DE29" i="7" s="1"/>
  <c r="DD24" i="7"/>
  <c r="DD26" i="7" s="1"/>
  <c r="DD29" i="7" s="1"/>
  <c r="DC24" i="7"/>
  <c r="DC26" i="7" s="1"/>
  <c r="DC29" i="7" s="1"/>
  <c r="DB24" i="7"/>
  <c r="DB26" i="7" s="1"/>
  <c r="DB29" i="7" s="1"/>
  <c r="DA24" i="7"/>
  <c r="DA26" i="7" s="1"/>
  <c r="DA29" i="7" s="1"/>
  <c r="CZ24" i="7"/>
  <c r="CZ26" i="7" s="1"/>
  <c r="CZ29" i="7" s="1"/>
  <c r="CY24" i="7"/>
  <c r="CY26" i="7" s="1"/>
  <c r="CY29" i="7" s="1"/>
  <c r="CX24" i="7"/>
  <c r="CX26" i="7" s="1"/>
  <c r="CX29" i="7" s="1"/>
  <c r="CW24" i="7"/>
  <c r="CW26" i="7" s="1"/>
  <c r="CW29" i="7" s="1"/>
  <c r="CS24" i="7"/>
  <c r="CS26" i="7" s="1"/>
  <c r="CS29" i="7" s="1"/>
  <c r="CR24" i="7"/>
  <c r="CR26" i="7" s="1"/>
  <c r="CR29" i="7" s="1"/>
  <c r="CQ24" i="7"/>
  <c r="CQ26" i="7" s="1"/>
  <c r="CQ29" i="7" s="1"/>
  <c r="CP24" i="7"/>
  <c r="CP26" i="7" s="1"/>
  <c r="CP29" i="7" s="1"/>
  <c r="CO24" i="7"/>
  <c r="CO26" i="7" s="1"/>
  <c r="CO29" i="7" s="1"/>
  <c r="CN24" i="7"/>
  <c r="CN26" i="7" s="1"/>
  <c r="CN29" i="7" s="1"/>
  <c r="CM24" i="7"/>
  <c r="CM26" i="7" s="1"/>
  <c r="CM29" i="7" s="1"/>
  <c r="CL24" i="7"/>
  <c r="CL26" i="7" s="1"/>
  <c r="CL29" i="7" s="1"/>
  <c r="CK24" i="7"/>
  <c r="CK26" i="7" s="1"/>
  <c r="CK29" i="7" s="1"/>
  <c r="CJ24" i="7"/>
  <c r="CJ26" i="7" s="1"/>
  <c r="CJ29" i="7" s="1"/>
  <c r="CI24" i="7"/>
  <c r="CI26" i="7" s="1"/>
  <c r="CI29" i="7" s="1"/>
  <c r="CE24" i="7"/>
  <c r="CE26" i="7" s="1"/>
  <c r="CE29" i="7" s="1"/>
  <c r="CD24" i="7"/>
  <c r="CD26" i="7" s="1"/>
  <c r="CD29" i="7" s="1"/>
  <c r="CC24" i="7"/>
  <c r="CC26" i="7" s="1"/>
  <c r="CC29" i="7" s="1"/>
  <c r="CB24" i="7"/>
  <c r="CB26" i="7" s="1"/>
  <c r="CB29" i="7" s="1"/>
  <c r="CA24" i="7"/>
  <c r="CA26" i="7" s="1"/>
  <c r="CA29" i="7" s="1"/>
  <c r="BZ24" i="7"/>
  <c r="BZ26" i="7" s="1"/>
  <c r="BZ29" i="7" s="1"/>
  <c r="BY24" i="7"/>
  <c r="BY26" i="7" s="1"/>
  <c r="BY29" i="7" s="1"/>
  <c r="BX24" i="7"/>
  <c r="BX26" i="7" s="1"/>
  <c r="BX29" i="7" s="1"/>
  <c r="BW24" i="7"/>
  <c r="BW26" i="7" s="1"/>
  <c r="BW29" i="7" s="1"/>
  <c r="BV24" i="7"/>
  <c r="BV26" i="7" s="1"/>
  <c r="BV29" i="7" s="1"/>
  <c r="BU24" i="7"/>
  <c r="BU26" i="7" s="1"/>
  <c r="BU29" i="7" s="1"/>
  <c r="BQ24" i="7"/>
  <c r="BQ26" i="7" s="1"/>
  <c r="BQ29" i="7" s="1"/>
  <c r="BP24" i="7"/>
  <c r="BP26" i="7" s="1"/>
  <c r="BP29" i="7" s="1"/>
  <c r="BO24" i="7"/>
  <c r="BO26" i="7" s="1"/>
  <c r="BO29" i="7" s="1"/>
  <c r="BN24" i="7"/>
  <c r="BN26" i="7" s="1"/>
  <c r="BN29" i="7" s="1"/>
  <c r="BM24" i="7"/>
  <c r="BM26" i="7" s="1"/>
  <c r="BM29" i="7" s="1"/>
  <c r="BL24" i="7"/>
  <c r="BL26" i="7" s="1"/>
  <c r="BL29" i="7" s="1"/>
  <c r="BK24" i="7"/>
  <c r="BK26" i="7" s="1"/>
  <c r="BK29" i="7" s="1"/>
  <c r="BJ24" i="7"/>
  <c r="BJ26" i="7" s="1"/>
  <c r="BJ29" i="7" s="1"/>
  <c r="BI24" i="7"/>
  <c r="BI26" i="7" s="1"/>
  <c r="BI29" i="7" s="1"/>
  <c r="BH24" i="7"/>
  <c r="BH26" i="7" s="1"/>
  <c r="BH29" i="7" s="1"/>
  <c r="BG24" i="7"/>
  <c r="BG26" i="7" s="1"/>
  <c r="BG29" i="7" s="1"/>
  <c r="BC24" i="7"/>
  <c r="BC26" i="7" s="1"/>
  <c r="BC29" i="7" s="1"/>
  <c r="BB24" i="7"/>
  <c r="BB26" i="7" s="1"/>
  <c r="BB29" i="7" s="1"/>
  <c r="BA24" i="7"/>
  <c r="BA26" i="7" s="1"/>
  <c r="BA29" i="7" s="1"/>
  <c r="AZ24" i="7"/>
  <c r="AZ26" i="7" s="1"/>
  <c r="AZ29" i="7" s="1"/>
  <c r="AY24" i="7"/>
  <c r="AY26" i="7" s="1"/>
  <c r="AY29" i="7" s="1"/>
  <c r="AX24" i="7"/>
  <c r="AX26" i="7" s="1"/>
  <c r="AX29" i="7" s="1"/>
  <c r="AW24" i="7"/>
  <c r="AW26" i="7" s="1"/>
  <c r="AW29" i="7" s="1"/>
  <c r="AV24" i="7"/>
  <c r="AV26" i="7" s="1"/>
  <c r="AV29" i="7" s="1"/>
  <c r="AU24" i="7"/>
  <c r="AU26" i="7" s="1"/>
  <c r="AU29" i="7" s="1"/>
  <c r="AT24" i="7"/>
  <c r="AT26" i="7" s="1"/>
  <c r="AT29" i="7" s="1"/>
  <c r="AS24" i="7"/>
  <c r="AS26" i="7" s="1"/>
  <c r="AS29" i="7" s="1"/>
  <c r="AO24" i="7"/>
  <c r="AO26" i="7" s="1"/>
  <c r="AO29" i="7" s="1"/>
  <c r="AN24" i="7"/>
  <c r="AN26" i="7" s="1"/>
  <c r="AN29" i="7" s="1"/>
  <c r="AM24" i="7"/>
  <c r="AM26" i="7" s="1"/>
  <c r="AM29" i="7" s="1"/>
  <c r="AL24" i="7"/>
  <c r="AL26" i="7" s="1"/>
  <c r="AL29" i="7" s="1"/>
  <c r="AK24" i="7"/>
  <c r="AK26" i="7" s="1"/>
  <c r="AK29" i="7" s="1"/>
  <c r="AJ24" i="7"/>
  <c r="AJ26" i="7" s="1"/>
  <c r="AJ29" i="7" s="1"/>
  <c r="AI24" i="7"/>
  <c r="AI26" i="7" s="1"/>
  <c r="AI29" i="7" s="1"/>
  <c r="AH24" i="7"/>
  <c r="AH26" i="7" s="1"/>
  <c r="AH29" i="7" s="1"/>
  <c r="AG24" i="7"/>
  <c r="AG26" i="7" s="1"/>
  <c r="AG29" i="7" s="1"/>
  <c r="AF24" i="7"/>
  <c r="AF26" i="7" s="1"/>
  <c r="AF29" i="7" s="1"/>
  <c r="AE24" i="7"/>
  <c r="AE26" i="7" s="1"/>
  <c r="AE29" i="7" s="1"/>
  <c r="AA24" i="7"/>
  <c r="AA26" i="7" s="1"/>
  <c r="AA29" i="7" s="1"/>
  <c r="Z24" i="7"/>
  <c r="Z26" i="7" s="1"/>
  <c r="Z29" i="7" s="1"/>
  <c r="Y24" i="7"/>
  <c r="Y26" i="7" s="1"/>
  <c r="Y29" i="7" s="1"/>
  <c r="X24" i="7"/>
  <c r="X26" i="7" s="1"/>
  <c r="X29" i="7" s="1"/>
  <c r="W24" i="7"/>
  <c r="W26" i="7" s="1"/>
  <c r="W29" i="7" s="1"/>
  <c r="V24" i="7"/>
  <c r="V26" i="7" s="1"/>
  <c r="V29" i="7" s="1"/>
  <c r="U24" i="7"/>
  <c r="U26" i="7" s="1"/>
  <c r="U29" i="7" s="1"/>
  <c r="T24" i="7"/>
  <c r="T26" i="7" s="1"/>
  <c r="T29" i="7" s="1"/>
  <c r="S24" i="7"/>
  <c r="S26" i="7" s="1"/>
  <c r="S29" i="7" s="1"/>
  <c r="R24" i="7"/>
  <c r="R26" i="7" s="1"/>
  <c r="R29" i="7" s="1"/>
  <c r="Q24" i="7"/>
  <c r="Q26" i="7" s="1"/>
  <c r="Q29" i="7" s="1"/>
  <c r="M24" i="7"/>
  <c r="M26" i="7" s="1"/>
  <c r="M29" i="7" s="1"/>
  <c r="L24" i="7"/>
  <c r="L26" i="7" s="1"/>
  <c r="L29" i="7" s="1"/>
  <c r="K24" i="7"/>
  <c r="K26" i="7" s="1"/>
  <c r="K29" i="7" s="1"/>
  <c r="J24" i="7"/>
  <c r="J26" i="7" s="1"/>
  <c r="J29" i="7" s="1"/>
  <c r="I24" i="7"/>
  <c r="I26" i="7" s="1"/>
  <c r="I29" i="7" s="1"/>
  <c r="H24" i="7"/>
  <c r="H26" i="7" s="1"/>
  <c r="H29" i="7" s="1"/>
  <c r="G24" i="7"/>
  <c r="G26" i="7" s="1"/>
  <c r="G29" i="7" s="1"/>
  <c r="F24" i="7"/>
  <c r="F26" i="7" s="1"/>
  <c r="F29" i="7" s="1"/>
  <c r="E24" i="7"/>
  <c r="E26" i="7" s="1"/>
  <c r="E29" i="7" s="1"/>
  <c r="D24" i="7"/>
  <c r="D26" i="7" s="1"/>
  <c r="D29" i="7" s="1"/>
  <c r="C24" i="7"/>
  <c r="C26" i="7" s="1"/>
  <c r="C29" i="7" s="1"/>
  <c r="DG104" i="6"/>
  <c r="DG106" i="6" s="1"/>
  <c r="DG109" i="6" s="1"/>
  <c r="DF104" i="6"/>
  <c r="DF106" i="6" s="1"/>
  <c r="DF109" i="6" s="1"/>
  <c r="DE104" i="6"/>
  <c r="DE106" i="6" s="1"/>
  <c r="DE109" i="6" s="1"/>
  <c r="DD104" i="6"/>
  <c r="DD106" i="6" s="1"/>
  <c r="DD109" i="6" s="1"/>
  <c r="DC104" i="6"/>
  <c r="DC106" i="6" s="1"/>
  <c r="DC109" i="6" s="1"/>
  <c r="DB104" i="6"/>
  <c r="DB106" i="6" s="1"/>
  <c r="DB109" i="6" s="1"/>
  <c r="DA104" i="6"/>
  <c r="DA106" i="6" s="1"/>
  <c r="DA109" i="6" s="1"/>
  <c r="CZ104" i="6"/>
  <c r="CZ106" i="6" s="1"/>
  <c r="CZ109" i="6" s="1"/>
  <c r="CY104" i="6"/>
  <c r="CY106" i="6" s="1"/>
  <c r="CY109" i="6" s="1"/>
  <c r="CX104" i="6"/>
  <c r="CX106" i="6" s="1"/>
  <c r="CX109" i="6" s="1"/>
  <c r="CW104" i="6"/>
  <c r="CW106" i="6" s="1"/>
  <c r="CW109" i="6" s="1"/>
  <c r="CS104" i="6"/>
  <c r="CS106" i="6" s="1"/>
  <c r="CS109" i="6" s="1"/>
  <c r="CR104" i="6"/>
  <c r="CR106" i="6" s="1"/>
  <c r="CR109" i="6" s="1"/>
  <c r="CQ104" i="6"/>
  <c r="CQ106" i="6" s="1"/>
  <c r="CQ109" i="6" s="1"/>
  <c r="CP104" i="6"/>
  <c r="CP106" i="6" s="1"/>
  <c r="CP109" i="6" s="1"/>
  <c r="CO104" i="6"/>
  <c r="CO106" i="6" s="1"/>
  <c r="CO109" i="6" s="1"/>
  <c r="CN104" i="6"/>
  <c r="CN106" i="6" s="1"/>
  <c r="CN109" i="6" s="1"/>
  <c r="CM104" i="6"/>
  <c r="CM106" i="6" s="1"/>
  <c r="CM109" i="6" s="1"/>
  <c r="CL104" i="6"/>
  <c r="CL106" i="6" s="1"/>
  <c r="CL109" i="6" s="1"/>
  <c r="CK104" i="6"/>
  <c r="CK106" i="6" s="1"/>
  <c r="CK109" i="6" s="1"/>
  <c r="CJ104" i="6"/>
  <c r="CJ106" i="6" s="1"/>
  <c r="CJ109" i="6" s="1"/>
  <c r="CI104" i="6"/>
  <c r="CI106" i="6" s="1"/>
  <c r="CI109" i="6" s="1"/>
  <c r="CE104" i="6"/>
  <c r="CE106" i="6" s="1"/>
  <c r="CE109" i="6" s="1"/>
  <c r="CD104" i="6"/>
  <c r="CD106" i="6" s="1"/>
  <c r="CD109" i="6" s="1"/>
  <c r="CC104" i="6"/>
  <c r="CC106" i="6" s="1"/>
  <c r="CC109" i="6" s="1"/>
  <c r="CB104" i="6"/>
  <c r="CB106" i="6" s="1"/>
  <c r="CB109" i="6" s="1"/>
  <c r="CA104" i="6"/>
  <c r="CA106" i="6" s="1"/>
  <c r="CA109" i="6" s="1"/>
  <c r="BZ104" i="6"/>
  <c r="BZ106" i="6" s="1"/>
  <c r="BZ109" i="6" s="1"/>
  <c r="BY104" i="6"/>
  <c r="BY106" i="6" s="1"/>
  <c r="BY109" i="6" s="1"/>
  <c r="BX104" i="6"/>
  <c r="BX106" i="6" s="1"/>
  <c r="BX109" i="6" s="1"/>
  <c r="BW104" i="6"/>
  <c r="BW106" i="6" s="1"/>
  <c r="BW109" i="6" s="1"/>
  <c r="BV104" i="6"/>
  <c r="BV106" i="6" s="1"/>
  <c r="BV109" i="6" s="1"/>
  <c r="BU104" i="6"/>
  <c r="BU106" i="6" s="1"/>
  <c r="BU109" i="6" s="1"/>
  <c r="BQ104" i="6"/>
  <c r="BQ106" i="6" s="1"/>
  <c r="BQ109" i="6" s="1"/>
  <c r="BP104" i="6"/>
  <c r="BP106" i="6" s="1"/>
  <c r="BP109" i="6" s="1"/>
  <c r="BO104" i="6"/>
  <c r="BO106" i="6" s="1"/>
  <c r="BO109" i="6" s="1"/>
  <c r="BN104" i="6"/>
  <c r="BN106" i="6" s="1"/>
  <c r="BN109" i="6" s="1"/>
  <c r="BM104" i="6"/>
  <c r="BM106" i="6" s="1"/>
  <c r="BM109" i="6" s="1"/>
  <c r="BL104" i="6"/>
  <c r="BL106" i="6" s="1"/>
  <c r="BL109" i="6" s="1"/>
  <c r="BK104" i="6"/>
  <c r="BK106" i="6" s="1"/>
  <c r="BK109" i="6" s="1"/>
  <c r="BJ104" i="6"/>
  <c r="BJ106" i="6" s="1"/>
  <c r="BJ109" i="6" s="1"/>
  <c r="BI104" i="6"/>
  <c r="BI106" i="6" s="1"/>
  <c r="BI109" i="6" s="1"/>
  <c r="BH104" i="6"/>
  <c r="BH106" i="6" s="1"/>
  <c r="BH109" i="6" s="1"/>
  <c r="BG104" i="6"/>
  <c r="BG106" i="6" s="1"/>
  <c r="BG109" i="6" s="1"/>
  <c r="BC104" i="6"/>
  <c r="BC106" i="6" s="1"/>
  <c r="BC109" i="6" s="1"/>
  <c r="BB104" i="6"/>
  <c r="BB106" i="6" s="1"/>
  <c r="BB109" i="6" s="1"/>
  <c r="BA104" i="6"/>
  <c r="BA106" i="6" s="1"/>
  <c r="BA109" i="6" s="1"/>
  <c r="AZ104" i="6"/>
  <c r="AZ106" i="6" s="1"/>
  <c r="AZ109" i="6" s="1"/>
  <c r="AY104" i="6"/>
  <c r="AY106" i="6" s="1"/>
  <c r="AY109" i="6" s="1"/>
  <c r="AX104" i="6"/>
  <c r="AX106" i="6" s="1"/>
  <c r="AX109" i="6" s="1"/>
  <c r="AW104" i="6"/>
  <c r="AW106" i="6" s="1"/>
  <c r="AW109" i="6" s="1"/>
  <c r="AV104" i="6"/>
  <c r="AV106" i="6" s="1"/>
  <c r="AV109" i="6" s="1"/>
  <c r="AU104" i="6"/>
  <c r="AU106" i="6" s="1"/>
  <c r="AU109" i="6" s="1"/>
  <c r="AT104" i="6"/>
  <c r="AT106" i="6" s="1"/>
  <c r="AT109" i="6" s="1"/>
  <c r="AS104" i="6"/>
  <c r="AS106" i="6" s="1"/>
  <c r="AS109" i="6" s="1"/>
  <c r="AO104" i="6"/>
  <c r="AO106" i="6" s="1"/>
  <c r="AO109" i="6" s="1"/>
  <c r="AN104" i="6"/>
  <c r="AN106" i="6" s="1"/>
  <c r="AN109" i="6" s="1"/>
  <c r="AM104" i="6"/>
  <c r="AM106" i="6" s="1"/>
  <c r="AM109" i="6" s="1"/>
  <c r="AL104" i="6"/>
  <c r="AL106" i="6" s="1"/>
  <c r="AL109" i="6" s="1"/>
  <c r="AK104" i="6"/>
  <c r="AK106" i="6" s="1"/>
  <c r="AK109" i="6" s="1"/>
  <c r="AJ104" i="6"/>
  <c r="AJ106" i="6" s="1"/>
  <c r="AJ109" i="6" s="1"/>
  <c r="AI104" i="6"/>
  <c r="AI106" i="6" s="1"/>
  <c r="AI109" i="6" s="1"/>
  <c r="AH104" i="6"/>
  <c r="AH106" i="6" s="1"/>
  <c r="AH109" i="6" s="1"/>
  <c r="AG104" i="6"/>
  <c r="AG106" i="6" s="1"/>
  <c r="AG109" i="6" s="1"/>
  <c r="AF104" i="6"/>
  <c r="AF106" i="6" s="1"/>
  <c r="AF109" i="6" s="1"/>
  <c r="AE104" i="6"/>
  <c r="AE106" i="6" s="1"/>
  <c r="AE109" i="6" s="1"/>
  <c r="AA104" i="6"/>
  <c r="AA106" i="6" s="1"/>
  <c r="AA109" i="6" s="1"/>
  <c r="Z104" i="6"/>
  <c r="Z106" i="6" s="1"/>
  <c r="Z109" i="6" s="1"/>
  <c r="Y104" i="6"/>
  <c r="Y106" i="6" s="1"/>
  <c r="Y109" i="6" s="1"/>
  <c r="X104" i="6"/>
  <c r="X106" i="6" s="1"/>
  <c r="X109" i="6" s="1"/>
  <c r="W104" i="6"/>
  <c r="W106" i="6" s="1"/>
  <c r="W109" i="6" s="1"/>
  <c r="V104" i="6"/>
  <c r="V106" i="6" s="1"/>
  <c r="V109" i="6" s="1"/>
  <c r="U104" i="6"/>
  <c r="U106" i="6" s="1"/>
  <c r="U109" i="6" s="1"/>
  <c r="T104" i="6"/>
  <c r="T106" i="6" s="1"/>
  <c r="T109" i="6" s="1"/>
  <c r="S104" i="6"/>
  <c r="S106" i="6" s="1"/>
  <c r="S109" i="6" s="1"/>
  <c r="R104" i="6"/>
  <c r="R106" i="6" s="1"/>
  <c r="R109" i="6" s="1"/>
  <c r="Q104" i="6"/>
  <c r="Q106" i="6" s="1"/>
  <c r="Q109" i="6" s="1"/>
  <c r="M104" i="6"/>
  <c r="M106" i="6" s="1"/>
  <c r="M109" i="6" s="1"/>
  <c r="L104" i="6"/>
  <c r="L106" i="6" s="1"/>
  <c r="L109" i="6" s="1"/>
  <c r="K104" i="6"/>
  <c r="K106" i="6" s="1"/>
  <c r="K109" i="6" s="1"/>
  <c r="J104" i="6"/>
  <c r="J106" i="6" s="1"/>
  <c r="J109" i="6" s="1"/>
  <c r="I104" i="6"/>
  <c r="I106" i="6" s="1"/>
  <c r="I109" i="6" s="1"/>
  <c r="H104" i="6"/>
  <c r="H106" i="6" s="1"/>
  <c r="H109" i="6" s="1"/>
  <c r="G104" i="6"/>
  <c r="G106" i="6" s="1"/>
  <c r="G109" i="6" s="1"/>
  <c r="F104" i="6"/>
  <c r="F106" i="6" s="1"/>
  <c r="F109" i="6" s="1"/>
  <c r="E104" i="6"/>
  <c r="E106" i="6" s="1"/>
  <c r="E109" i="6" s="1"/>
  <c r="D104" i="6"/>
  <c r="D106" i="6" s="1"/>
  <c r="D109" i="6" s="1"/>
  <c r="C104" i="6"/>
  <c r="C106" i="6" s="1"/>
  <c r="C109" i="6" s="1"/>
  <c r="DG86" i="6"/>
  <c r="DG88" i="6" s="1"/>
  <c r="DG91" i="6" s="1"/>
  <c r="DF86" i="6"/>
  <c r="DF88" i="6" s="1"/>
  <c r="DF91" i="6" s="1"/>
  <c r="DE86" i="6"/>
  <c r="DE88" i="6" s="1"/>
  <c r="DE91" i="6" s="1"/>
  <c r="DD86" i="6"/>
  <c r="DD88" i="6" s="1"/>
  <c r="DD91" i="6" s="1"/>
  <c r="DC86" i="6"/>
  <c r="DC88" i="6" s="1"/>
  <c r="DC91" i="6" s="1"/>
  <c r="DB86" i="6"/>
  <c r="DB88" i="6" s="1"/>
  <c r="DB91" i="6" s="1"/>
  <c r="DA86" i="6"/>
  <c r="DA88" i="6" s="1"/>
  <c r="DA91" i="6" s="1"/>
  <c r="CZ86" i="6"/>
  <c r="CZ88" i="6" s="1"/>
  <c r="CZ91" i="6" s="1"/>
  <c r="CY86" i="6"/>
  <c r="CY88" i="6" s="1"/>
  <c r="CY91" i="6" s="1"/>
  <c r="CX86" i="6"/>
  <c r="CX88" i="6" s="1"/>
  <c r="CX91" i="6" s="1"/>
  <c r="CW86" i="6"/>
  <c r="CW88" i="6" s="1"/>
  <c r="CW91" i="6" s="1"/>
  <c r="CS86" i="6"/>
  <c r="CS88" i="6" s="1"/>
  <c r="CS91" i="6" s="1"/>
  <c r="CR86" i="6"/>
  <c r="CR88" i="6" s="1"/>
  <c r="CR91" i="6" s="1"/>
  <c r="CQ86" i="6"/>
  <c r="CQ88" i="6" s="1"/>
  <c r="CQ91" i="6" s="1"/>
  <c r="CP86" i="6"/>
  <c r="CP88" i="6" s="1"/>
  <c r="CP91" i="6" s="1"/>
  <c r="CO86" i="6"/>
  <c r="CO88" i="6" s="1"/>
  <c r="CO91" i="6" s="1"/>
  <c r="CN86" i="6"/>
  <c r="CN88" i="6" s="1"/>
  <c r="CN91" i="6" s="1"/>
  <c r="CM86" i="6"/>
  <c r="CM88" i="6" s="1"/>
  <c r="CM91" i="6" s="1"/>
  <c r="CL86" i="6"/>
  <c r="CL88" i="6" s="1"/>
  <c r="CL91" i="6" s="1"/>
  <c r="CK86" i="6"/>
  <c r="CK88" i="6" s="1"/>
  <c r="CK91" i="6" s="1"/>
  <c r="CJ86" i="6"/>
  <c r="CJ88" i="6" s="1"/>
  <c r="CJ91" i="6" s="1"/>
  <c r="CI86" i="6"/>
  <c r="CI88" i="6" s="1"/>
  <c r="CI91" i="6" s="1"/>
  <c r="CE86" i="6"/>
  <c r="CE88" i="6" s="1"/>
  <c r="CE91" i="6" s="1"/>
  <c r="CD86" i="6"/>
  <c r="CD88" i="6" s="1"/>
  <c r="CD91" i="6" s="1"/>
  <c r="CC86" i="6"/>
  <c r="CC88" i="6" s="1"/>
  <c r="CC91" i="6" s="1"/>
  <c r="CB86" i="6"/>
  <c r="CB88" i="6" s="1"/>
  <c r="CB91" i="6" s="1"/>
  <c r="CA86" i="6"/>
  <c r="CA88" i="6" s="1"/>
  <c r="CA91" i="6" s="1"/>
  <c r="BZ86" i="6"/>
  <c r="BZ88" i="6" s="1"/>
  <c r="BZ91" i="6" s="1"/>
  <c r="BY86" i="6"/>
  <c r="BY88" i="6" s="1"/>
  <c r="BY91" i="6" s="1"/>
  <c r="BX86" i="6"/>
  <c r="BX88" i="6" s="1"/>
  <c r="BX91" i="6" s="1"/>
  <c r="BW86" i="6"/>
  <c r="BW88" i="6" s="1"/>
  <c r="BW91" i="6" s="1"/>
  <c r="BV86" i="6"/>
  <c r="BV88" i="6" s="1"/>
  <c r="BV91" i="6" s="1"/>
  <c r="BU86" i="6"/>
  <c r="BU88" i="6" s="1"/>
  <c r="BU91" i="6" s="1"/>
  <c r="BQ86" i="6"/>
  <c r="BQ88" i="6" s="1"/>
  <c r="BQ91" i="6" s="1"/>
  <c r="BP86" i="6"/>
  <c r="BP88" i="6" s="1"/>
  <c r="BP91" i="6" s="1"/>
  <c r="BO86" i="6"/>
  <c r="BO88" i="6" s="1"/>
  <c r="BO91" i="6" s="1"/>
  <c r="BN86" i="6"/>
  <c r="BN88" i="6" s="1"/>
  <c r="BN91" i="6" s="1"/>
  <c r="BM86" i="6"/>
  <c r="BM88" i="6" s="1"/>
  <c r="BM91" i="6" s="1"/>
  <c r="BL86" i="6"/>
  <c r="BL88" i="6" s="1"/>
  <c r="BL91" i="6" s="1"/>
  <c r="BK86" i="6"/>
  <c r="BK88" i="6" s="1"/>
  <c r="BK91" i="6" s="1"/>
  <c r="BJ86" i="6"/>
  <c r="BJ88" i="6" s="1"/>
  <c r="BJ91" i="6" s="1"/>
  <c r="BI86" i="6"/>
  <c r="BI88" i="6" s="1"/>
  <c r="BI91" i="6" s="1"/>
  <c r="BH86" i="6"/>
  <c r="BH88" i="6" s="1"/>
  <c r="BH91" i="6" s="1"/>
  <c r="BG86" i="6"/>
  <c r="BG88" i="6" s="1"/>
  <c r="BG91" i="6" s="1"/>
  <c r="BC86" i="6"/>
  <c r="BC88" i="6" s="1"/>
  <c r="BC91" i="6" s="1"/>
  <c r="BB86" i="6"/>
  <c r="BB88" i="6" s="1"/>
  <c r="BB91" i="6" s="1"/>
  <c r="BA86" i="6"/>
  <c r="BA88" i="6" s="1"/>
  <c r="BA91" i="6" s="1"/>
  <c r="AZ86" i="6"/>
  <c r="AZ88" i="6" s="1"/>
  <c r="AZ91" i="6" s="1"/>
  <c r="AY86" i="6"/>
  <c r="AY88" i="6" s="1"/>
  <c r="AY91" i="6" s="1"/>
  <c r="AX86" i="6"/>
  <c r="AX88" i="6" s="1"/>
  <c r="AX91" i="6" s="1"/>
  <c r="AW86" i="6"/>
  <c r="AW88" i="6" s="1"/>
  <c r="AW91" i="6" s="1"/>
  <c r="AV86" i="6"/>
  <c r="AV88" i="6" s="1"/>
  <c r="AV91" i="6" s="1"/>
  <c r="AU86" i="6"/>
  <c r="AU88" i="6" s="1"/>
  <c r="AU91" i="6" s="1"/>
  <c r="AT86" i="6"/>
  <c r="AT88" i="6" s="1"/>
  <c r="AT91" i="6" s="1"/>
  <c r="AS86" i="6"/>
  <c r="AS88" i="6" s="1"/>
  <c r="AS91" i="6" s="1"/>
  <c r="AO86" i="6"/>
  <c r="AO88" i="6" s="1"/>
  <c r="AO91" i="6" s="1"/>
  <c r="AN86" i="6"/>
  <c r="AN88" i="6" s="1"/>
  <c r="AN91" i="6" s="1"/>
  <c r="AM86" i="6"/>
  <c r="AM88" i="6" s="1"/>
  <c r="AM91" i="6" s="1"/>
  <c r="AL86" i="6"/>
  <c r="AL88" i="6" s="1"/>
  <c r="AL91" i="6" s="1"/>
  <c r="AK86" i="6"/>
  <c r="AK88" i="6" s="1"/>
  <c r="AK91" i="6" s="1"/>
  <c r="AJ86" i="6"/>
  <c r="AJ88" i="6" s="1"/>
  <c r="AJ91" i="6" s="1"/>
  <c r="AI86" i="6"/>
  <c r="AI88" i="6" s="1"/>
  <c r="AI91" i="6" s="1"/>
  <c r="AH86" i="6"/>
  <c r="AH88" i="6" s="1"/>
  <c r="AH91" i="6" s="1"/>
  <c r="AG86" i="6"/>
  <c r="AG88" i="6" s="1"/>
  <c r="AG91" i="6" s="1"/>
  <c r="AF86" i="6"/>
  <c r="AF88" i="6" s="1"/>
  <c r="AF91" i="6" s="1"/>
  <c r="AE86" i="6"/>
  <c r="AE88" i="6" s="1"/>
  <c r="AE91" i="6" s="1"/>
  <c r="AA86" i="6"/>
  <c r="AA88" i="6" s="1"/>
  <c r="AA91" i="6" s="1"/>
  <c r="Z86" i="6"/>
  <c r="Z88" i="6" s="1"/>
  <c r="Z91" i="6" s="1"/>
  <c r="Y86" i="6"/>
  <c r="Y88" i="6" s="1"/>
  <c r="Y91" i="6" s="1"/>
  <c r="X86" i="6"/>
  <c r="X88" i="6" s="1"/>
  <c r="X91" i="6" s="1"/>
  <c r="W86" i="6"/>
  <c r="W88" i="6" s="1"/>
  <c r="W91" i="6" s="1"/>
  <c r="V86" i="6"/>
  <c r="V88" i="6" s="1"/>
  <c r="V91" i="6" s="1"/>
  <c r="U86" i="6"/>
  <c r="U88" i="6" s="1"/>
  <c r="U91" i="6" s="1"/>
  <c r="T86" i="6"/>
  <c r="T88" i="6" s="1"/>
  <c r="T91" i="6" s="1"/>
  <c r="S86" i="6"/>
  <c r="S88" i="6" s="1"/>
  <c r="S91" i="6" s="1"/>
  <c r="R86" i="6"/>
  <c r="R88" i="6" s="1"/>
  <c r="R91" i="6" s="1"/>
  <c r="Q86" i="6"/>
  <c r="Q88" i="6" s="1"/>
  <c r="Q91" i="6" s="1"/>
  <c r="M86" i="6"/>
  <c r="M88" i="6" s="1"/>
  <c r="M91" i="6" s="1"/>
  <c r="L86" i="6"/>
  <c r="L88" i="6" s="1"/>
  <c r="L91" i="6" s="1"/>
  <c r="K86" i="6"/>
  <c r="K88" i="6" s="1"/>
  <c r="K91" i="6" s="1"/>
  <c r="J86" i="6"/>
  <c r="J88" i="6" s="1"/>
  <c r="J91" i="6" s="1"/>
  <c r="I86" i="6"/>
  <c r="I88" i="6" s="1"/>
  <c r="I91" i="6" s="1"/>
  <c r="H86" i="6"/>
  <c r="H88" i="6" s="1"/>
  <c r="H91" i="6" s="1"/>
  <c r="G86" i="6"/>
  <c r="G88" i="6" s="1"/>
  <c r="G91" i="6" s="1"/>
  <c r="F86" i="6"/>
  <c r="F88" i="6" s="1"/>
  <c r="F91" i="6" s="1"/>
  <c r="E86" i="6"/>
  <c r="E88" i="6" s="1"/>
  <c r="E91" i="6" s="1"/>
  <c r="D86" i="6"/>
  <c r="D88" i="6" s="1"/>
  <c r="D91" i="6" s="1"/>
  <c r="C86" i="6"/>
  <c r="C88" i="6" s="1"/>
  <c r="C91" i="6" s="1"/>
  <c r="DG68" i="6"/>
  <c r="DG70" i="6" s="1"/>
  <c r="DG73" i="6" s="1"/>
  <c r="DF68" i="6"/>
  <c r="DF70" i="6" s="1"/>
  <c r="DF73" i="6" s="1"/>
  <c r="DE68" i="6"/>
  <c r="DE70" i="6" s="1"/>
  <c r="DE73" i="6" s="1"/>
  <c r="DD68" i="6"/>
  <c r="DD70" i="6" s="1"/>
  <c r="DD73" i="6" s="1"/>
  <c r="DC68" i="6"/>
  <c r="DC70" i="6" s="1"/>
  <c r="DC73" i="6" s="1"/>
  <c r="DB68" i="6"/>
  <c r="DB70" i="6" s="1"/>
  <c r="DB73" i="6" s="1"/>
  <c r="DA68" i="6"/>
  <c r="DA70" i="6" s="1"/>
  <c r="DA73" i="6" s="1"/>
  <c r="CZ68" i="6"/>
  <c r="CZ70" i="6" s="1"/>
  <c r="CZ73" i="6" s="1"/>
  <c r="CY68" i="6"/>
  <c r="CY70" i="6" s="1"/>
  <c r="CY73" i="6" s="1"/>
  <c r="CX68" i="6"/>
  <c r="CX70" i="6" s="1"/>
  <c r="CX73" i="6" s="1"/>
  <c r="CW68" i="6"/>
  <c r="CW70" i="6" s="1"/>
  <c r="CW73" i="6" s="1"/>
  <c r="CS68" i="6"/>
  <c r="CS70" i="6" s="1"/>
  <c r="CS73" i="6" s="1"/>
  <c r="CR68" i="6"/>
  <c r="CR70" i="6" s="1"/>
  <c r="CR73" i="6" s="1"/>
  <c r="CQ68" i="6"/>
  <c r="CQ70" i="6" s="1"/>
  <c r="CQ73" i="6" s="1"/>
  <c r="CP68" i="6"/>
  <c r="CP70" i="6" s="1"/>
  <c r="CP73" i="6" s="1"/>
  <c r="CO68" i="6"/>
  <c r="CO70" i="6" s="1"/>
  <c r="CO73" i="6" s="1"/>
  <c r="CN68" i="6"/>
  <c r="CN70" i="6" s="1"/>
  <c r="CN73" i="6" s="1"/>
  <c r="CM68" i="6"/>
  <c r="CM70" i="6" s="1"/>
  <c r="CM73" i="6" s="1"/>
  <c r="CL68" i="6"/>
  <c r="CL70" i="6" s="1"/>
  <c r="CL73" i="6" s="1"/>
  <c r="CK68" i="6"/>
  <c r="CK70" i="6" s="1"/>
  <c r="CK73" i="6" s="1"/>
  <c r="CJ68" i="6"/>
  <c r="CJ70" i="6" s="1"/>
  <c r="CJ73" i="6" s="1"/>
  <c r="CI68" i="6"/>
  <c r="CI70" i="6" s="1"/>
  <c r="CI73" i="6" s="1"/>
  <c r="CE68" i="6"/>
  <c r="CE70" i="6" s="1"/>
  <c r="CE73" i="6" s="1"/>
  <c r="CD68" i="6"/>
  <c r="CD70" i="6" s="1"/>
  <c r="CD73" i="6" s="1"/>
  <c r="CC68" i="6"/>
  <c r="CC70" i="6" s="1"/>
  <c r="CC73" i="6" s="1"/>
  <c r="CB68" i="6"/>
  <c r="CB70" i="6" s="1"/>
  <c r="CB73" i="6" s="1"/>
  <c r="CA68" i="6"/>
  <c r="CA70" i="6" s="1"/>
  <c r="CA73" i="6" s="1"/>
  <c r="BZ68" i="6"/>
  <c r="BZ70" i="6" s="1"/>
  <c r="BZ73" i="6" s="1"/>
  <c r="BY68" i="6"/>
  <c r="BY70" i="6" s="1"/>
  <c r="BY73" i="6" s="1"/>
  <c r="BX68" i="6"/>
  <c r="BX70" i="6" s="1"/>
  <c r="BX73" i="6" s="1"/>
  <c r="BW68" i="6"/>
  <c r="BW70" i="6" s="1"/>
  <c r="BW73" i="6" s="1"/>
  <c r="BV68" i="6"/>
  <c r="BV70" i="6" s="1"/>
  <c r="BV73" i="6" s="1"/>
  <c r="BU68" i="6"/>
  <c r="BU70" i="6" s="1"/>
  <c r="BU73" i="6" s="1"/>
  <c r="BQ68" i="6"/>
  <c r="BQ70" i="6" s="1"/>
  <c r="BQ73" i="6" s="1"/>
  <c r="BP68" i="6"/>
  <c r="BP70" i="6" s="1"/>
  <c r="BP73" i="6" s="1"/>
  <c r="BO68" i="6"/>
  <c r="BO70" i="6" s="1"/>
  <c r="BO73" i="6" s="1"/>
  <c r="BN68" i="6"/>
  <c r="BN70" i="6" s="1"/>
  <c r="BN73" i="6" s="1"/>
  <c r="BM68" i="6"/>
  <c r="BM70" i="6" s="1"/>
  <c r="BM73" i="6" s="1"/>
  <c r="BL68" i="6"/>
  <c r="BL70" i="6" s="1"/>
  <c r="BL73" i="6" s="1"/>
  <c r="BK68" i="6"/>
  <c r="BK70" i="6" s="1"/>
  <c r="BK73" i="6" s="1"/>
  <c r="BJ68" i="6"/>
  <c r="BJ70" i="6" s="1"/>
  <c r="BJ73" i="6" s="1"/>
  <c r="BI68" i="6"/>
  <c r="BI70" i="6" s="1"/>
  <c r="BI73" i="6" s="1"/>
  <c r="BH68" i="6"/>
  <c r="BH70" i="6" s="1"/>
  <c r="BH73" i="6" s="1"/>
  <c r="BG68" i="6"/>
  <c r="BG70" i="6" s="1"/>
  <c r="BG73" i="6" s="1"/>
  <c r="BC68" i="6"/>
  <c r="BC70" i="6" s="1"/>
  <c r="BC73" i="6" s="1"/>
  <c r="BB68" i="6"/>
  <c r="BB70" i="6" s="1"/>
  <c r="BB73" i="6" s="1"/>
  <c r="BA68" i="6"/>
  <c r="BA70" i="6" s="1"/>
  <c r="BA73" i="6" s="1"/>
  <c r="AZ68" i="6"/>
  <c r="AZ70" i="6" s="1"/>
  <c r="AZ73" i="6" s="1"/>
  <c r="AY68" i="6"/>
  <c r="AY70" i="6" s="1"/>
  <c r="AY73" i="6" s="1"/>
  <c r="AX68" i="6"/>
  <c r="AX70" i="6" s="1"/>
  <c r="AX73" i="6" s="1"/>
  <c r="AW68" i="6"/>
  <c r="AW70" i="6" s="1"/>
  <c r="AW73" i="6" s="1"/>
  <c r="AV68" i="6"/>
  <c r="AV70" i="6" s="1"/>
  <c r="AV73" i="6" s="1"/>
  <c r="AU68" i="6"/>
  <c r="AU70" i="6" s="1"/>
  <c r="AU73" i="6" s="1"/>
  <c r="AT68" i="6"/>
  <c r="AT70" i="6" s="1"/>
  <c r="AT73" i="6" s="1"/>
  <c r="AS68" i="6"/>
  <c r="AS70" i="6" s="1"/>
  <c r="AS73" i="6" s="1"/>
  <c r="AO68" i="6"/>
  <c r="AO70" i="6" s="1"/>
  <c r="AO73" i="6" s="1"/>
  <c r="AN68" i="6"/>
  <c r="AN70" i="6" s="1"/>
  <c r="AN73" i="6" s="1"/>
  <c r="AM68" i="6"/>
  <c r="AM70" i="6" s="1"/>
  <c r="AM73" i="6" s="1"/>
  <c r="AL68" i="6"/>
  <c r="AL70" i="6" s="1"/>
  <c r="AL73" i="6" s="1"/>
  <c r="AK68" i="6"/>
  <c r="AK70" i="6" s="1"/>
  <c r="AK73" i="6" s="1"/>
  <c r="AJ68" i="6"/>
  <c r="AJ70" i="6" s="1"/>
  <c r="AJ73" i="6" s="1"/>
  <c r="AI68" i="6"/>
  <c r="AI70" i="6" s="1"/>
  <c r="AI73" i="6" s="1"/>
  <c r="AH68" i="6"/>
  <c r="AH70" i="6" s="1"/>
  <c r="AH73" i="6" s="1"/>
  <c r="AG68" i="6"/>
  <c r="AG70" i="6" s="1"/>
  <c r="AG73" i="6" s="1"/>
  <c r="AF68" i="6"/>
  <c r="AF70" i="6" s="1"/>
  <c r="AF73" i="6" s="1"/>
  <c r="AE68" i="6"/>
  <c r="AE70" i="6" s="1"/>
  <c r="AE73" i="6" s="1"/>
  <c r="AA68" i="6"/>
  <c r="AA70" i="6" s="1"/>
  <c r="AA73" i="6" s="1"/>
  <c r="Z68" i="6"/>
  <c r="Z70" i="6" s="1"/>
  <c r="Z73" i="6" s="1"/>
  <c r="Y68" i="6"/>
  <c r="Y70" i="6" s="1"/>
  <c r="Y73" i="6" s="1"/>
  <c r="X68" i="6"/>
  <c r="X70" i="6" s="1"/>
  <c r="X73" i="6" s="1"/>
  <c r="W68" i="6"/>
  <c r="W70" i="6" s="1"/>
  <c r="W73" i="6" s="1"/>
  <c r="V68" i="6"/>
  <c r="V70" i="6" s="1"/>
  <c r="V73" i="6" s="1"/>
  <c r="U68" i="6"/>
  <c r="U70" i="6" s="1"/>
  <c r="U73" i="6" s="1"/>
  <c r="T68" i="6"/>
  <c r="T70" i="6" s="1"/>
  <c r="T73" i="6" s="1"/>
  <c r="S68" i="6"/>
  <c r="S70" i="6" s="1"/>
  <c r="S73" i="6" s="1"/>
  <c r="R68" i="6"/>
  <c r="R70" i="6" s="1"/>
  <c r="R73" i="6" s="1"/>
  <c r="Q68" i="6"/>
  <c r="Q70" i="6" s="1"/>
  <c r="Q73" i="6" s="1"/>
  <c r="M68" i="6"/>
  <c r="M70" i="6" s="1"/>
  <c r="M73" i="6" s="1"/>
  <c r="L68" i="6"/>
  <c r="L70" i="6" s="1"/>
  <c r="L73" i="6" s="1"/>
  <c r="K68" i="6"/>
  <c r="K70" i="6" s="1"/>
  <c r="K73" i="6" s="1"/>
  <c r="J68" i="6"/>
  <c r="J70" i="6" s="1"/>
  <c r="J73" i="6" s="1"/>
  <c r="I68" i="6"/>
  <c r="I70" i="6" s="1"/>
  <c r="I73" i="6" s="1"/>
  <c r="H68" i="6"/>
  <c r="H70" i="6" s="1"/>
  <c r="H73" i="6" s="1"/>
  <c r="G68" i="6"/>
  <c r="G70" i="6" s="1"/>
  <c r="G73" i="6" s="1"/>
  <c r="F68" i="6"/>
  <c r="F70" i="6" s="1"/>
  <c r="F73" i="6" s="1"/>
  <c r="E68" i="6"/>
  <c r="E70" i="6" s="1"/>
  <c r="E73" i="6" s="1"/>
  <c r="D68" i="6"/>
  <c r="D70" i="6" s="1"/>
  <c r="D73" i="6" s="1"/>
  <c r="C68" i="6"/>
  <c r="C70" i="6" s="1"/>
  <c r="C73" i="6" s="1"/>
  <c r="DG50" i="6"/>
  <c r="DG53" i="6" s="1"/>
  <c r="DG56" i="6" s="1"/>
  <c r="DF50" i="6"/>
  <c r="DF53" i="6" s="1"/>
  <c r="DF56" i="6" s="1"/>
  <c r="DE50" i="6"/>
  <c r="DE53" i="6" s="1"/>
  <c r="DE56" i="6" s="1"/>
  <c r="DD50" i="6"/>
  <c r="DD53" i="6" s="1"/>
  <c r="DD56" i="6" s="1"/>
  <c r="DC50" i="6"/>
  <c r="DC53" i="6" s="1"/>
  <c r="DC56" i="6" s="1"/>
  <c r="DB50" i="6"/>
  <c r="DB53" i="6" s="1"/>
  <c r="DB56" i="6" s="1"/>
  <c r="DA50" i="6"/>
  <c r="DA53" i="6" s="1"/>
  <c r="DA56" i="6" s="1"/>
  <c r="CZ50" i="6"/>
  <c r="CZ53" i="6" s="1"/>
  <c r="CZ56" i="6" s="1"/>
  <c r="CY50" i="6"/>
  <c r="CY53" i="6" s="1"/>
  <c r="CY56" i="6" s="1"/>
  <c r="CX50" i="6"/>
  <c r="CX53" i="6" s="1"/>
  <c r="CX56" i="6" s="1"/>
  <c r="CW50" i="6"/>
  <c r="CW53" i="6" s="1"/>
  <c r="CW56" i="6" s="1"/>
  <c r="CS50" i="6"/>
  <c r="CS53" i="6" s="1"/>
  <c r="CS56" i="6" s="1"/>
  <c r="CR50" i="6"/>
  <c r="CR53" i="6" s="1"/>
  <c r="CR56" i="6" s="1"/>
  <c r="CQ50" i="6"/>
  <c r="CQ53" i="6" s="1"/>
  <c r="CQ56" i="6" s="1"/>
  <c r="CP50" i="6"/>
  <c r="CP53" i="6" s="1"/>
  <c r="CP56" i="6" s="1"/>
  <c r="CO50" i="6"/>
  <c r="CO53" i="6" s="1"/>
  <c r="CO56" i="6" s="1"/>
  <c r="CN50" i="6"/>
  <c r="CN53" i="6" s="1"/>
  <c r="CN56" i="6" s="1"/>
  <c r="CM50" i="6"/>
  <c r="CM53" i="6" s="1"/>
  <c r="CM56" i="6" s="1"/>
  <c r="CL50" i="6"/>
  <c r="CL53" i="6" s="1"/>
  <c r="CL56" i="6" s="1"/>
  <c r="CK50" i="6"/>
  <c r="CK53" i="6" s="1"/>
  <c r="CK56" i="6" s="1"/>
  <c r="CJ50" i="6"/>
  <c r="CJ53" i="6" s="1"/>
  <c r="CJ56" i="6" s="1"/>
  <c r="CI50" i="6"/>
  <c r="CI53" i="6" s="1"/>
  <c r="CI56" i="6" s="1"/>
  <c r="CE50" i="6"/>
  <c r="CE53" i="6" s="1"/>
  <c r="CE56" i="6" s="1"/>
  <c r="CD50" i="6"/>
  <c r="CD53" i="6" s="1"/>
  <c r="CD56" i="6" s="1"/>
  <c r="CC50" i="6"/>
  <c r="CC53" i="6" s="1"/>
  <c r="CC56" i="6" s="1"/>
  <c r="CB50" i="6"/>
  <c r="CB53" i="6" s="1"/>
  <c r="CB56" i="6" s="1"/>
  <c r="CA50" i="6"/>
  <c r="CA53" i="6" s="1"/>
  <c r="CA56" i="6" s="1"/>
  <c r="BZ50" i="6"/>
  <c r="BZ53" i="6" s="1"/>
  <c r="BZ56" i="6" s="1"/>
  <c r="BY50" i="6"/>
  <c r="BY53" i="6" s="1"/>
  <c r="BY56" i="6" s="1"/>
  <c r="BX50" i="6"/>
  <c r="BX53" i="6" s="1"/>
  <c r="BX56" i="6" s="1"/>
  <c r="BW50" i="6"/>
  <c r="BW53" i="6" s="1"/>
  <c r="BW56" i="6" s="1"/>
  <c r="BV50" i="6"/>
  <c r="BV53" i="6" s="1"/>
  <c r="BV56" i="6" s="1"/>
  <c r="BU50" i="6"/>
  <c r="BU53" i="6" s="1"/>
  <c r="BU56" i="6" s="1"/>
  <c r="BQ50" i="6"/>
  <c r="BQ53" i="6" s="1"/>
  <c r="BQ56" i="6" s="1"/>
  <c r="BP50" i="6"/>
  <c r="BP53" i="6" s="1"/>
  <c r="BP56" i="6" s="1"/>
  <c r="BO50" i="6"/>
  <c r="BO53" i="6" s="1"/>
  <c r="BO56" i="6" s="1"/>
  <c r="BN50" i="6"/>
  <c r="BN53" i="6" s="1"/>
  <c r="BN56" i="6" s="1"/>
  <c r="BM50" i="6"/>
  <c r="BM53" i="6" s="1"/>
  <c r="BM56" i="6" s="1"/>
  <c r="BL50" i="6"/>
  <c r="BL53" i="6" s="1"/>
  <c r="BL56" i="6" s="1"/>
  <c r="BK50" i="6"/>
  <c r="BK53" i="6" s="1"/>
  <c r="BK56" i="6" s="1"/>
  <c r="BJ50" i="6"/>
  <c r="BJ53" i="6" s="1"/>
  <c r="BJ56" i="6" s="1"/>
  <c r="BI50" i="6"/>
  <c r="BI53" i="6" s="1"/>
  <c r="BI56" i="6" s="1"/>
  <c r="BH50" i="6"/>
  <c r="BH53" i="6" s="1"/>
  <c r="BH56" i="6" s="1"/>
  <c r="BG50" i="6"/>
  <c r="BG53" i="6" s="1"/>
  <c r="BG56" i="6" s="1"/>
  <c r="BC50" i="6"/>
  <c r="BC53" i="6" s="1"/>
  <c r="BC56" i="6" s="1"/>
  <c r="BB50" i="6"/>
  <c r="BB53" i="6" s="1"/>
  <c r="BB56" i="6" s="1"/>
  <c r="BA50" i="6"/>
  <c r="BA53" i="6" s="1"/>
  <c r="BA56" i="6" s="1"/>
  <c r="AZ50" i="6"/>
  <c r="AZ53" i="6" s="1"/>
  <c r="AZ56" i="6" s="1"/>
  <c r="AY50" i="6"/>
  <c r="AY53" i="6" s="1"/>
  <c r="AY56" i="6" s="1"/>
  <c r="AX50" i="6"/>
  <c r="AX53" i="6" s="1"/>
  <c r="AX56" i="6" s="1"/>
  <c r="AW50" i="6"/>
  <c r="AW53" i="6" s="1"/>
  <c r="AW56" i="6" s="1"/>
  <c r="AV50" i="6"/>
  <c r="AV53" i="6" s="1"/>
  <c r="AV56" i="6" s="1"/>
  <c r="AU50" i="6"/>
  <c r="AU53" i="6" s="1"/>
  <c r="AU56" i="6" s="1"/>
  <c r="AT50" i="6"/>
  <c r="AT53" i="6" s="1"/>
  <c r="AT56" i="6" s="1"/>
  <c r="AS50" i="6"/>
  <c r="AS53" i="6" s="1"/>
  <c r="AS56" i="6" s="1"/>
  <c r="AO50" i="6"/>
  <c r="AO53" i="6" s="1"/>
  <c r="AO56" i="6" s="1"/>
  <c r="AN50" i="6"/>
  <c r="AN53" i="6" s="1"/>
  <c r="AN56" i="6" s="1"/>
  <c r="AM50" i="6"/>
  <c r="AM53" i="6" s="1"/>
  <c r="AM56" i="6" s="1"/>
  <c r="AL50" i="6"/>
  <c r="AL53" i="6" s="1"/>
  <c r="AL56" i="6" s="1"/>
  <c r="AK50" i="6"/>
  <c r="AK53" i="6" s="1"/>
  <c r="AK56" i="6" s="1"/>
  <c r="AJ50" i="6"/>
  <c r="AJ53" i="6" s="1"/>
  <c r="AJ56" i="6" s="1"/>
  <c r="AI50" i="6"/>
  <c r="AI53" i="6" s="1"/>
  <c r="AI56" i="6" s="1"/>
  <c r="AH50" i="6"/>
  <c r="AH53" i="6" s="1"/>
  <c r="AH56" i="6" s="1"/>
  <c r="AG50" i="6"/>
  <c r="AG53" i="6" s="1"/>
  <c r="AG56" i="6" s="1"/>
  <c r="AF50" i="6"/>
  <c r="AF53" i="6" s="1"/>
  <c r="AF56" i="6" s="1"/>
  <c r="AE50" i="6"/>
  <c r="AE53" i="6" s="1"/>
  <c r="AE56" i="6" s="1"/>
  <c r="AA50" i="6"/>
  <c r="AA53" i="6" s="1"/>
  <c r="AA56" i="6" s="1"/>
  <c r="Z50" i="6"/>
  <c r="Z53" i="6" s="1"/>
  <c r="Z56" i="6" s="1"/>
  <c r="Y50" i="6"/>
  <c r="Y53" i="6" s="1"/>
  <c r="Y56" i="6" s="1"/>
  <c r="X50" i="6"/>
  <c r="X53" i="6" s="1"/>
  <c r="X56" i="6" s="1"/>
  <c r="W50" i="6"/>
  <c r="W53" i="6" s="1"/>
  <c r="W56" i="6" s="1"/>
  <c r="V50" i="6"/>
  <c r="V53" i="6" s="1"/>
  <c r="V56" i="6" s="1"/>
  <c r="U50" i="6"/>
  <c r="U53" i="6" s="1"/>
  <c r="U56" i="6" s="1"/>
  <c r="T50" i="6"/>
  <c r="T53" i="6" s="1"/>
  <c r="T56" i="6" s="1"/>
  <c r="S50" i="6"/>
  <c r="S53" i="6" s="1"/>
  <c r="S56" i="6" s="1"/>
  <c r="R50" i="6"/>
  <c r="R53" i="6" s="1"/>
  <c r="R56" i="6" s="1"/>
  <c r="Q50" i="6"/>
  <c r="Q53" i="6" s="1"/>
  <c r="Q56" i="6" s="1"/>
  <c r="M50" i="6"/>
  <c r="M53" i="6" s="1"/>
  <c r="M56" i="6" s="1"/>
  <c r="L50" i="6"/>
  <c r="L53" i="6" s="1"/>
  <c r="L56" i="6" s="1"/>
  <c r="K50" i="6"/>
  <c r="K53" i="6" s="1"/>
  <c r="K56" i="6" s="1"/>
  <c r="J50" i="6"/>
  <c r="J53" i="6" s="1"/>
  <c r="J56" i="6" s="1"/>
  <c r="I50" i="6"/>
  <c r="I53" i="6" s="1"/>
  <c r="I56" i="6" s="1"/>
  <c r="H50" i="6"/>
  <c r="H53" i="6" s="1"/>
  <c r="H56" i="6" s="1"/>
  <c r="G50" i="6"/>
  <c r="G53" i="6" s="1"/>
  <c r="G56" i="6" s="1"/>
  <c r="F50" i="6"/>
  <c r="F53" i="6" s="1"/>
  <c r="F56" i="6" s="1"/>
  <c r="E50" i="6"/>
  <c r="E53" i="6" s="1"/>
  <c r="E56" i="6" s="1"/>
  <c r="D50" i="6"/>
  <c r="D53" i="6" s="1"/>
  <c r="D56" i="6" s="1"/>
  <c r="C50" i="6"/>
  <c r="C53" i="6" s="1"/>
  <c r="C56" i="6" s="1"/>
  <c r="DG30" i="6"/>
  <c r="DG33" i="6" s="1"/>
  <c r="DG36" i="6" s="1"/>
  <c r="DF30" i="6"/>
  <c r="DF33" i="6" s="1"/>
  <c r="DF36" i="6" s="1"/>
  <c r="DE30" i="6"/>
  <c r="DE33" i="6" s="1"/>
  <c r="DE36" i="6" s="1"/>
  <c r="DD30" i="6"/>
  <c r="DD33" i="6" s="1"/>
  <c r="DD36" i="6" s="1"/>
  <c r="DC30" i="6"/>
  <c r="DC33" i="6" s="1"/>
  <c r="DC36" i="6" s="1"/>
  <c r="DB30" i="6"/>
  <c r="DB33" i="6" s="1"/>
  <c r="DB36" i="6" s="1"/>
  <c r="DA30" i="6"/>
  <c r="DA33" i="6" s="1"/>
  <c r="DA36" i="6" s="1"/>
  <c r="CZ30" i="6"/>
  <c r="CZ33" i="6" s="1"/>
  <c r="CZ36" i="6" s="1"/>
  <c r="CY30" i="6"/>
  <c r="CY33" i="6" s="1"/>
  <c r="CY36" i="6" s="1"/>
  <c r="CX30" i="6"/>
  <c r="CX33" i="6" s="1"/>
  <c r="CX36" i="6" s="1"/>
  <c r="CW30" i="6"/>
  <c r="CW33" i="6" s="1"/>
  <c r="CW36" i="6" s="1"/>
  <c r="CS30" i="6"/>
  <c r="CS33" i="6" s="1"/>
  <c r="CS36" i="6" s="1"/>
  <c r="CR30" i="6"/>
  <c r="CR33" i="6" s="1"/>
  <c r="CR36" i="6" s="1"/>
  <c r="CQ30" i="6"/>
  <c r="CQ33" i="6" s="1"/>
  <c r="CQ36" i="6" s="1"/>
  <c r="CP30" i="6"/>
  <c r="CP33" i="6" s="1"/>
  <c r="CP36" i="6" s="1"/>
  <c r="CO30" i="6"/>
  <c r="CO33" i="6" s="1"/>
  <c r="CO36" i="6" s="1"/>
  <c r="CN30" i="6"/>
  <c r="CN33" i="6" s="1"/>
  <c r="CN36" i="6" s="1"/>
  <c r="CM30" i="6"/>
  <c r="CM33" i="6" s="1"/>
  <c r="CM36" i="6" s="1"/>
  <c r="CL30" i="6"/>
  <c r="CL33" i="6" s="1"/>
  <c r="CL36" i="6" s="1"/>
  <c r="CK30" i="6"/>
  <c r="CK33" i="6" s="1"/>
  <c r="CK36" i="6" s="1"/>
  <c r="CJ30" i="6"/>
  <c r="CJ33" i="6" s="1"/>
  <c r="CJ36" i="6" s="1"/>
  <c r="CI30" i="6"/>
  <c r="CI33" i="6" s="1"/>
  <c r="CI36" i="6" s="1"/>
  <c r="CE30" i="6"/>
  <c r="CE33" i="6" s="1"/>
  <c r="CE36" i="6" s="1"/>
  <c r="CD30" i="6"/>
  <c r="CD33" i="6" s="1"/>
  <c r="CD36" i="6" s="1"/>
  <c r="CC30" i="6"/>
  <c r="CC33" i="6" s="1"/>
  <c r="CC36" i="6" s="1"/>
  <c r="CB30" i="6"/>
  <c r="CB33" i="6" s="1"/>
  <c r="CB36" i="6" s="1"/>
  <c r="CA30" i="6"/>
  <c r="CA33" i="6" s="1"/>
  <c r="CA36" i="6" s="1"/>
  <c r="BZ30" i="6"/>
  <c r="BZ33" i="6" s="1"/>
  <c r="BZ36" i="6" s="1"/>
  <c r="BY30" i="6"/>
  <c r="BY33" i="6" s="1"/>
  <c r="BY36" i="6" s="1"/>
  <c r="BX30" i="6"/>
  <c r="BX33" i="6" s="1"/>
  <c r="BX36" i="6" s="1"/>
  <c r="BW30" i="6"/>
  <c r="BW33" i="6" s="1"/>
  <c r="BW36" i="6" s="1"/>
  <c r="BV30" i="6"/>
  <c r="BV33" i="6" s="1"/>
  <c r="BV36" i="6" s="1"/>
  <c r="BU30" i="6"/>
  <c r="BU33" i="6" s="1"/>
  <c r="BU36" i="6" s="1"/>
  <c r="BQ30" i="6"/>
  <c r="BQ33" i="6" s="1"/>
  <c r="BQ36" i="6" s="1"/>
  <c r="BP30" i="6"/>
  <c r="BP33" i="6" s="1"/>
  <c r="BP36" i="6" s="1"/>
  <c r="BO30" i="6"/>
  <c r="BO33" i="6" s="1"/>
  <c r="BO36" i="6" s="1"/>
  <c r="BN30" i="6"/>
  <c r="BN33" i="6" s="1"/>
  <c r="BN36" i="6" s="1"/>
  <c r="BM30" i="6"/>
  <c r="BM33" i="6" s="1"/>
  <c r="BM36" i="6" s="1"/>
  <c r="BL30" i="6"/>
  <c r="BL33" i="6" s="1"/>
  <c r="BL36" i="6" s="1"/>
  <c r="BK30" i="6"/>
  <c r="BK33" i="6" s="1"/>
  <c r="BK36" i="6" s="1"/>
  <c r="BJ30" i="6"/>
  <c r="BJ33" i="6" s="1"/>
  <c r="BJ36" i="6" s="1"/>
  <c r="BI30" i="6"/>
  <c r="BI33" i="6" s="1"/>
  <c r="BI36" i="6" s="1"/>
  <c r="BH30" i="6"/>
  <c r="BH33" i="6" s="1"/>
  <c r="BH36" i="6" s="1"/>
  <c r="BG30" i="6"/>
  <c r="BG33" i="6" s="1"/>
  <c r="BG36" i="6" s="1"/>
  <c r="BC30" i="6"/>
  <c r="BC33" i="6" s="1"/>
  <c r="BC36" i="6" s="1"/>
  <c r="BB30" i="6"/>
  <c r="BB33" i="6" s="1"/>
  <c r="BB36" i="6" s="1"/>
  <c r="BA30" i="6"/>
  <c r="BA33" i="6" s="1"/>
  <c r="BA36" i="6" s="1"/>
  <c r="AZ30" i="6"/>
  <c r="AZ33" i="6" s="1"/>
  <c r="AZ36" i="6" s="1"/>
  <c r="AY30" i="6"/>
  <c r="AY33" i="6" s="1"/>
  <c r="AY36" i="6" s="1"/>
  <c r="AX30" i="6"/>
  <c r="AX33" i="6" s="1"/>
  <c r="AX36" i="6" s="1"/>
  <c r="AW30" i="6"/>
  <c r="AW33" i="6" s="1"/>
  <c r="AW36" i="6" s="1"/>
  <c r="AV30" i="6"/>
  <c r="AV33" i="6" s="1"/>
  <c r="AV36" i="6" s="1"/>
  <c r="AU30" i="6"/>
  <c r="AU33" i="6" s="1"/>
  <c r="AU36" i="6" s="1"/>
  <c r="AT30" i="6"/>
  <c r="AT33" i="6" s="1"/>
  <c r="AT36" i="6" s="1"/>
  <c r="AS30" i="6"/>
  <c r="AS33" i="6" s="1"/>
  <c r="AS36" i="6" s="1"/>
  <c r="AO30" i="6"/>
  <c r="AO33" i="6" s="1"/>
  <c r="AO36" i="6" s="1"/>
  <c r="AN30" i="6"/>
  <c r="AN33" i="6" s="1"/>
  <c r="AN36" i="6" s="1"/>
  <c r="AM30" i="6"/>
  <c r="AM33" i="6" s="1"/>
  <c r="AM36" i="6" s="1"/>
  <c r="AL30" i="6"/>
  <c r="AL33" i="6" s="1"/>
  <c r="AL36" i="6" s="1"/>
  <c r="AK30" i="6"/>
  <c r="AK33" i="6" s="1"/>
  <c r="AK36" i="6" s="1"/>
  <c r="AJ30" i="6"/>
  <c r="AJ33" i="6" s="1"/>
  <c r="AJ36" i="6" s="1"/>
  <c r="AI30" i="6"/>
  <c r="AI33" i="6" s="1"/>
  <c r="AI36" i="6" s="1"/>
  <c r="AH30" i="6"/>
  <c r="AH33" i="6" s="1"/>
  <c r="AH36" i="6" s="1"/>
  <c r="AG30" i="6"/>
  <c r="AG33" i="6" s="1"/>
  <c r="AG36" i="6" s="1"/>
  <c r="AF30" i="6"/>
  <c r="AF33" i="6" s="1"/>
  <c r="AF36" i="6" s="1"/>
  <c r="AE30" i="6"/>
  <c r="AE33" i="6" s="1"/>
  <c r="AE36" i="6" s="1"/>
  <c r="EC25" i="2" l="1"/>
  <c r="EC28" i="2" s="1"/>
  <c r="EC23" i="2"/>
  <c r="EG25" i="2"/>
  <c r="EG28" i="2" s="1"/>
  <c r="EG23" i="2"/>
  <c r="DY25" i="2"/>
  <c r="DY28" i="2" s="1"/>
  <c r="DY23" i="2"/>
  <c r="DZ44" i="2"/>
  <c r="DZ47" i="2" s="1"/>
  <c r="DZ42" i="2"/>
  <c r="ED44" i="2"/>
  <c r="ED47" i="2" s="1"/>
  <c r="ED42" i="2"/>
  <c r="EH44" i="2"/>
  <c r="EH47" i="2" s="1"/>
  <c r="EH42" i="2"/>
  <c r="ED30" i="1"/>
  <c r="ED33" i="1" s="1"/>
  <c r="ED36" i="1" s="1"/>
  <c r="DZ30" i="1"/>
  <c r="DZ33" i="1" s="1"/>
  <c r="DZ36" i="1" s="1"/>
  <c r="EH30" i="1"/>
  <c r="EH33" i="1" s="1"/>
  <c r="EH36" i="1" s="1"/>
  <c r="DK27" i="5"/>
  <c r="DT27" i="5" s="1"/>
  <c r="DU24" i="5"/>
  <c r="DT24" i="5"/>
  <c r="DT25" i="5" s="1"/>
  <c r="DS24" i="5"/>
  <c r="DR24" i="5"/>
  <c r="DR25" i="5" s="1"/>
  <c r="DQ24" i="5"/>
  <c r="DP24" i="5"/>
  <c r="DP25" i="5" s="1"/>
  <c r="DO24" i="5"/>
  <c r="DN24" i="5"/>
  <c r="DN25" i="5" s="1"/>
  <c r="DM24" i="5"/>
  <c r="DL24" i="5"/>
  <c r="DL25" i="5" s="1"/>
  <c r="DK24" i="5"/>
  <c r="DU8" i="5"/>
  <c r="DT8" i="5"/>
  <c r="DS8" i="5"/>
  <c r="DR8" i="5"/>
  <c r="DQ8" i="5"/>
  <c r="DP8" i="5"/>
  <c r="DO8" i="5"/>
  <c r="DN8" i="5"/>
  <c r="DM8" i="5"/>
  <c r="DL8" i="5"/>
  <c r="DK8" i="5"/>
  <c r="DU6" i="5"/>
  <c r="DT6" i="5"/>
  <c r="DT7" i="5" s="1"/>
  <c r="DS6" i="5"/>
  <c r="DR6" i="5"/>
  <c r="DR7" i="5" s="1"/>
  <c r="DQ6" i="5"/>
  <c r="DP6" i="5"/>
  <c r="DP7" i="5" s="1"/>
  <c r="DO6" i="5"/>
  <c r="DN6" i="5"/>
  <c r="DN7" i="5" s="1"/>
  <c r="DM6" i="5"/>
  <c r="DL6" i="5"/>
  <c r="DL7" i="5" s="1"/>
  <c r="DK6" i="5"/>
  <c r="DU9" i="4"/>
  <c r="DT9" i="4"/>
  <c r="DS9" i="4"/>
  <c r="DR9" i="4"/>
  <c r="DQ9" i="4"/>
  <c r="DP9" i="4"/>
  <c r="DO9" i="4"/>
  <c r="DN9" i="4"/>
  <c r="DM9" i="4"/>
  <c r="DL9" i="4"/>
  <c r="DK9" i="4"/>
  <c r="DU7" i="4"/>
  <c r="DT7" i="4"/>
  <c r="DT8" i="4" s="1"/>
  <c r="DS7" i="4"/>
  <c r="DR7" i="4"/>
  <c r="DR8" i="4" s="1"/>
  <c r="DQ7" i="4"/>
  <c r="DP7" i="4"/>
  <c r="DP8" i="4" s="1"/>
  <c r="DO7" i="4"/>
  <c r="DN7" i="4"/>
  <c r="DN8" i="4" s="1"/>
  <c r="DM7" i="4"/>
  <c r="DL7" i="4"/>
  <c r="DL8" i="4" s="1"/>
  <c r="DK7" i="4"/>
  <c r="DK40" i="2"/>
  <c r="DU77" i="2"/>
  <c r="DT77" i="2"/>
  <c r="DS77" i="2"/>
  <c r="DR77" i="2"/>
  <c r="DQ77" i="2"/>
  <c r="DP77" i="2"/>
  <c r="DO77" i="2"/>
  <c r="DN77" i="2"/>
  <c r="DM77" i="2"/>
  <c r="DL77" i="2"/>
  <c r="DK77" i="2"/>
  <c r="DU76" i="2"/>
  <c r="DT76" i="2"/>
  <c r="DS76" i="2"/>
  <c r="DR76" i="2"/>
  <c r="DQ76" i="2"/>
  <c r="DP76" i="2"/>
  <c r="DO76" i="2"/>
  <c r="DN76" i="2"/>
  <c r="DM76" i="2"/>
  <c r="DL76" i="2"/>
  <c r="DK76" i="2"/>
  <c r="DU75" i="2"/>
  <c r="DT75" i="2"/>
  <c r="DS75" i="2"/>
  <c r="DR75" i="2"/>
  <c r="DQ75" i="2"/>
  <c r="DP75" i="2"/>
  <c r="DO75" i="2"/>
  <c r="DN75" i="2"/>
  <c r="DM75" i="2"/>
  <c r="DL75" i="2"/>
  <c r="DK75" i="2"/>
  <c r="DU73" i="2"/>
  <c r="DT73" i="2"/>
  <c r="DT74" i="2" s="1"/>
  <c r="DS73" i="2"/>
  <c r="DR73" i="2"/>
  <c r="DR74" i="2" s="1"/>
  <c r="DQ73" i="2"/>
  <c r="DP73" i="2"/>
  <c r="DP74" i="2" s="1"/>
  <c r="DP78" i="2" s="1"/>
  <c r="DO73" i="2"/>
  <c r="DN73" i="2"/>
  <c r="DN74" i="2" s="1"/>
  <c r="DN78" i="2" s="1"/>
  <c r="DM73" i="2"/>
  <c r="DL73" i="2"/>
  <c r="DL74" i="2" s="1"/>
  <c r="DL78" i="2" s="1"/>
  <c r="DK73" i="2"/>
  <c r="DU59" i="2"/>
  <c r="DT59" i="2"/>
  <c r="DS59" i="2"/>
  <c r="DR59" i="2"/>
  <c r="DQ59" i="2"/>
  <c r="DP59" i="2"/>
  <c r="DO59" i="2"/>
  <c r="DN59" i="2"/>
  <c r="DM59" i="2"/>
  <c r="DL59" i="2"/>
  <c r="DK59" i="2"/>
  <c r="DU58" i="2"/>
  <c r="DT58" i="2"/>
  <c r="DS58" i="2"/>
  <c r="DR58" i="2"/>
  <c r="DQ58" i="2"/>
  <c r="DP58" i="2"/>
  <c r="DO58" i="2"/>
  <c r="DN58" i="2"/>
  <c r="DM58" i="2"/>
  <c r="DL58" i="2"/>
  <c r="DK58" i="2"/>
  <c r="DU56" i="2"/>
  <c r="DU57" i="2" s="1"/>
  <c r="DT56" i="2"/>
  <c r="DS56" i="2"/>
  <c r="DS57" i="2" s="1"/>
  <c r="DR56" i="2"/>
  <c r="DQ56" i="2"/>
  <c r="DQ57" i="2" s="1"/>
  <c r="DP56" i="2"/>
  <c r="DP57" i="2" s="1"/>
  <c r="DO56" i="2"/>
  <c r="DO57" i="2" s="1"/>
  <c r="DN56" i="2"/>
  <c r="DM56" i="2"/>
  <c r="DM57" i="2" s="1"/>
  <c r="DL56" i="2"/>
  <c r="DK56" i="2"/>
  <c r="DK57" i="2" s="1"/>
  <c r="DU40" i="2"/>
  <c r="DT40" i="2"/>
  <c r="DS40" i="2"/>
  <c r="DR40" i="2"/>
  <c r="DQ40" i="2"/>
  <c r="DP40" i="2"/>
  <c r="DO40" i="2"/>
  <c r="DN40" i="2"/>
  <c r="DM40" i="2"/>
  <c r="DL40" i="2"/>
  <c r="DU37" i="2"/>
  <c r="DT37" i="2"/>
  <c r="DS37" i="2"/>
  <c r="DR37" i="2"/>
  <c r="DQ37" i="2"/>
  <c r="DP37" i="2"/>
  <c r="DO37" i="2"/>
  <c r="DN37" i="2"/>
  <c r="DM37" i="2"/>
  <c r="DL37" i="2"/>
  <c r="DK37" i="2"/>
  <c r="DU35" i="2"/>
  <c r="DU36" i="2" s="1"/>
  <c r="DT35" i="2"/>
  <c r="DS35" i="2"/>
  <c r="DS36" i="2" s="1"/>
  <c r="DR35" i="2"/>
  <c r="DQ35" i="2"/>
  <c r="DQ36" i="2" s="1"/>
  <c r="DP35" i="2"/>
  <c r="DO35" i="2"/>
  <c r="DO36" i="2" s="1"/>
  <c r="DN35" i="2"/>
  <c r="DM35" i="2"/>
  <c r="DM36" i="2" s="1"/>
  <c r="DL35" i="2"/>
  <c r="DK35" i="2"/>
  <c r="DK36" i="2" s="1"/>
  <c r="DU21" i="2"/>
  <c r="DT21" i="2"/>
  <c r="DS21" i="2"/>
  <c r="DR21" i="2"/>
  <c r="DQ21" i="2"/>
  <c r="DP21" i="2"/>
  <c r="DO21" i="2"/>
  <c r="DN21" i="2"/>
  <c r="DM21" i="2"/>
  <c r="DL21" i="2"/>
  <c r="DK21" i="2"/>
  <c r="DU19" i="2"/>
  <c r="DT19" i="2"/>
  <c r="DS19" i="2"/>
  <c r="DR19" i="2"/>
  <c r="DQ19" i="2"/>
  <c r="DP19" i="2"/>
  <c r="DO19" i="2"/>
  <c r="DN19" i="2"/>
  <c r="DM19" i="2"/>
  <c r="DL19" i="2"/>
  <c r="DK19" i="2"/>
  <c r="DU17" i="2"/>
  <c r="DT17" i="2"/>
  <c r="DT18" i="2" s="1"/>
  <c r="DS17" i="2"/>
  <c r="DR17" i="2"/>
  <c r="DR18" i="2" s="1"/>
  <c r="DQ17" i="2"/>
  <c r="DP17" i="2"/>
  <c r="DP18" i="2" s="1"/>
  <c r="DO17" i="2"/>
  <c r="DN17" i="2"/>
  <c r="DN18" i="2" s="1"/>
  <c r="DM17" i="2"/>
  <c r="DL17" i="2"/>
  <c r="DL18" i="2" s="1"/>
  <c r="DK17" i="2"/>
  <c r="DK65" i="1"/>
  <c r="DK10" i="1"/>
  <c r="DU100" i="1"/>
  <c r="DU9" i="5" s="1"/>
  <c r="DT100" i="1"/>
  <c r="DT9" i="5" s="1"/>
  <c r="DS100" i="1"/>
  <c r="DS9" i="5" s="1"/>
  <c r="DR100" i="1"/>
  <c r="DR9" i="5" s="1"/>
  <c r="DQ100" i="1"/>
  <c r="DQ9" i="5" s="1"/>
  <c r="DP100" i="1"/>
  <c r="DP9" i="5" s="1"/>
  <c r="DO100" i="1"/>
  <c r="DO9" i="5" s="1"/>
  <c r="DN100" i="1"/>
  <c r="DN9" i="5" s="1"/>
  <c r="DM100" i="1"/>
  <c r="DM9" i="5" s="1"/>
  <c r="DL100" i="1"/>
  <c r="DL9" i="5" s="1"/>
  <c r="DK100" i="1"/>
  <c r="DK9" i="5" s="1"/>
  <c r="DU99" i="1"/>
  <c r="DT99" i="1"/>
  <c r="DS99" i="1"/>
  <c r="DR99" i="1"/>
  <c r="DQ99" i="1"/>
  <c r="DP99" i="1"/>
  <c r="DO99" i="1"/>
  <c r="DN99" i="1"/>
  <c r="DM99" i="1"/>
  <c r="DL99" i="1"/>
  <c r="DK99" i="1"/>
  <c r="DU97" i="1"/>
  <c r="DU98" i="1" s="1"/>
  <c r="DT97" i="1"/>
  <c r="DT98" i="1" s="1"/>
  <c r="DS97" i="1"/>
  <c r="DR97" i="1"/>
  <c r="DR98" i="1" s="1"/>
  <c r="DQ97" i="1"/>
  <c r="DQ98" i="1" s="1"/>
  <c r="DP97" i="1"/>
  <c r="DP98" i="1" s="1"/>
  <c r="DO97" i="1"/>
  <c r="DN97" i="1"/>
  <c r="DN98" i="1" s="1"/>
  <c r="DM97" i="1"/>
  <c r="DM98" i="1" s="1"/>
  <c r="DL97" i="1"/>
  <c r="DL98" i="1" s="1"/>
  <c r="DK97" i="1"/>
  <c r="DU84" i="1"/>
  <c r="DT84" i="1"/>
  <c r="DS84" i="1"/>
  <c r="DR84" i="1"/>
  <c r="DQ84" i="1"/>
  <c r="DP84" i="1"/>
  <c r="DO84" i="1"/>
  <c r="DN84" i="1"/>
  <c r="DM84" i="1"/>
  <c r="DL84" i="1"/>
  <c r="DK84" i="1"/>
  <c r="DU83" i="1"/>
  <c r="DT83" i="1"/>
  <c r="DS83" i="1"/>
  <c r="DR83" i="1"/>
  <c r="DQ83" i="1"/>
  <c r="DP83" i="1"/>
  <c r="DO83" i="1"/>
  <c r="DN83" i="1"/>
  <c r="DM83" i="1"/>
  <c r="DL83" i="1"/>
  <c r="DK83" i="1"/>
  <c r="DU81" i="1"/>
  <c r="DT81" i="1"/>
  <c r="DT82" i="1" s="1"/>
  <c r="DS81" i="1"/>
  <c r="DR81" i="1"/>
  <c r="DR82" i="1" s="1"/>
  <c r="DQ81" i="1"/>
  <c r="DP81" i="1"/>
  <c r="DP82" i="1" s="1"/>
  <c r="DO81" i="1"/>
  <c r="DN81" i="1"/>
  <c r="DN82" i="1" s="1"/>
  <c r="DM81" i="1"/>
  <c r="DL81" i="1"/>
  <c r="DL82" i="1" s="1"/>
  <c r="DK81" i="1"/>
  <c r="DK82" i="1" s="1"/>
  <c r="DU66" i="1"/>
  <c r="DT66" i="1"/>
  <c r="DS66" i="1"/>
  <c r="DR66" i="1"/>
  <c r="DQ66" i="1"/>
  <c r="DP66" i="1"/>
  <c r="DO66" i="1"/>
  <c r="DN66" i="1"/>
  <c r="DM66" i="1"/>
  <c r="DL66" i="1"/>
  <c r="DK66" i="1"/>
  <c r="DU65" i="1"/>
  <c r="DT65" i="1"/>
  <c r="DS65" i="1"/>
  <c r="DR65" i="1"/>
  <c r="DQ65" i="1"/>
  <c r="DP65" i="1"/>
  <c r="DO65" i="1"/>
  <c r="DN65" i="1"/>
  <c r="DM65" i="1"/>
  <c r="DL65" i="1"/>
  <c r="DU63" i="1"/>
  <c r="DT63" i="1"/>
  <c r="DT64" i="1" s="1"/>
  <c r="DS63" i="1"/>
  <c r="DR63" i="1"/>
  <c r="DR64" i="1" s="1"/>
  <c r="DQ63" i="1"/>
  <c r="DP63" i="1"/>
  <c r="DP64" i="1" s="1"/>
  <c r="DO63" i="1"/>
  <c r="DN63" i="1"/>
  <c r="DN64" i="1" s="1"/>
  <c r="DM63" i="1"/>
  <c r="DL63" i="1"/>
  <c r="DL64" i="1" s="1"/>
  <c r="DK63" i="1"/>
  <c r="DU46" i="1"/>
  <c r="DT46" i="1"/>
  <c r="DS46" i="1"/>
  <c r="DR46" i="1"/>
  <c r="DQ46" i="1"/>
  <c r="DP46" i="1"/>
  <c r="DO46" i="1"/>
  <c r="DN46" i="1"/>
  <c r="DM46" i="1"/>
  <c r="DL46" i="1"/>
  <c r="DK46" i="1"/>
  <c r="DU45" i="1"/>
  <c r="DT45" i="1"/>
  <c r="DS45" i="1"/>
  <c r="DR45" i="1"/>
  <c r="DQ45" i="1"/>
  <c r="DP45" i="1"/>
  <c r="DO45" i="1"/>
  <c r="DN45" i="1"/>
  <c r="DM45" i="1"/>
  <c r="DL45" i="1"/>
  <c r="DK45" i="1"/>
  <c r="DU43" i="1"/>
  <c r="DT43" i="1"/>
  <c r="DT44" i="1" s="1"/>
  <c r="DS43" i="1"/>
  <c r="DS44" i="1" s="1"/>
  <c r="DR43" i="1"/>
  <c r="DR44" i="1" s="1"/>
  <c r="DQ43" i="1"/>
  <c r="DP43" i="1"/>
  <c r="DP44" i="1" s="1"/>
  <c r="DO43" i="1"/>
  <c r="DO44" i="1" s="1"/>
  <c r="DN43" i="1"/>
  <c r="DN44" i="1" s="1"/>
  <c r="DM43" i="1"/>
  <c r="DL43" i="1"/>
  <c r="DL44" i="1" s="1"/>
  <c r="DK43" i="1"/>
  <c r="DK44" i="1" s="1"/>
  <c r="DU27" i="1"/>
  <c r="DU26" i="5" s="1"/>
  <c r="DT27" i="1"/>
  <c r="DT26" i="5" s="1"/>
  <c r="DS27" i="1"/>
  <c r="DS26" i="5" s="1"/>
  <c r="DR27" i="1"/>
  <c r="DR26" i="5" s="1"/>
  <c r="DQ27" i="1"/>
  <c r="DQ26" i="5" s="1"/>
  <c r="DP27" i="1"/>
  <c r="DP26" i="5" s="1"/>
  <c r="DO27" i="1"/>
  <c r="DO26" i="5" s="1"/>
  <c r="DN27" i="1"/>
  <c r="DN26" i="5" s="1"/>
  <c r="DM27" i="1"/>
  <c r="DM26" i="5" s="1"/>
  <c r="DL27" i="1"/>
  <c r="DL26" i="5" s="1"/>
  <c r="DK27" i="1"/>
  <c r="DK26" i="5" s="1"/>
  <c r="DU25" i="1"/>
  <c r="DU11" i="4" s="1"/>
  <c r="DT25" i="1"/>
  <c r="DT28" i="1" s="1"/>
  <c r="DT39" i="2" s="1"/>
  <c r="DS25" i="1"/>
  <c r="DS11" i="4" s="1"/>
  <c r="DR25" i="1"/>
  <c r="DR28" i="1" s="1"/>
  <c r="DR39" i="2" s="1"/>
  <c r="DQ25" i="1"/>
  <c r="DQ11" i="4" s="1"/>
  <c r="DP25" i="1"/>
  <c r="DP28" i="1" s="1"/>
  <c r="DP39" i="2" s="1"/>
  <c r="DO25" i="1"/>
  <c r="DO11" i="4" s="1"/>
  <c r="DN25" i="1"/>
  <c r="DN28" i="1" s="1"/>
  <c r="DN39" i="2" s="1"/>
  <c r="DM25" i="1"/>
  <c r="DM11" i="4" s="1"/>
  <c r="DL25" i="1"/>
  <c r="DL28" i="1" s="1"/>
  <c r="DL39" i="2" s="1"/>
  <c r="DK25" i="1"/>
  <c r="DU10" i="1"/>
  <c r="DT10" i="1"/>
  <c r="DS10" i="1"/>
  <c r="DR10" i="1"/>
  <c r="DQ10" i="1"/>
  <c r="DP10" i="1"/>
  <c r="DO10" i="1"/>
  <c r="DN10" i="1"/>
  <c r="DM10" i="1"/>
  <c r="DL10" i="1"/>
  <c r="DU7" i="1"/>
  <c r="DU11" i="1" s="1"/>
  <c r="DT7" i="1"/>
  <c r="DT11" i="1" s="1"/>
  <c r="DS7" i="1"/>
  <c r="DS11" i="1" s="1"/>
  <c r="DR7" i="1"/>
  <c r="DR11" i="1" s="1"/>
  <c r="DQ7" i="1"/>
  <c r="DQ11" i="1" s="1"/>
  <c r="DP7" i="1"/>
  <c r="DP11" i="1" s="1"/>
  <c r="DO7" i="1"/>
  <c r="DO11" i="1" s="1"/>
  <c r="DN7" i="1"/>
  <c r="DN11" i="1" s="1"/>
  <c r="DM7" i="1"/>
  <c r="DM11" i="1" s="1"/>
  <c r="DL7" i="1"/>
  <c r="DL11" i="1" s="1"/>
  <c r="DK7" i="1"/>
  <c r="CW27" i="5"/>
  <c r="DG27" i="5" s="1"/>
  <c r="DG24" i="5"/>
  <c r="DF24" i="5"/>
  <c r="DF25" i="5" s="1"/>
  <c r="DE24" i="5"/>
  <c r="DD24" i="5"/>
  <c r="DD25" i="5" s="1"/>
  <c r="DC24" i="5"/>
  <c r="DB24" i="5"/>
  <c r="DB25" i="5" s="1"/>
  <c r="DA24" i="5"/>
  <c r="CZ24" i="5"/>
  <c r="CZ25" i="5" s="1"/>
  <c r="CY24" i="5"/>
  <c r="CX24" i="5"/>
  <c r="CX25" i="5" s="1"/>
  <c r="CW24" i="5"/>
  <c r="DG8" i="5"/>
  <c r="DF8" i="5"/>
  <c r="DE8" i="5"/>
  <c r="DD8" i="5"/>
  <c r="DC8" i="5"/>
  <c r="DB8" i="5"/>
  <c r="DA8" i="5"/>
  <c r="CZ8" i="5"/>
  <c r="CY8" i="5"/>
  <c r="CX8" i="5"/>
  <c r="CW8" i="5"/>
  <c r="DG6" i="5"/>
  <c r="DF6" i="5"/>
  <c r="DF7" i="5" s="1"/>
  <c r="DE6" i="5"/>
  <c r="DD6" i="5"/>
  <c r="DD7" i="5" s="1"/>
  <c r="DC6" i="5"/>
  <c r="DB6" i="5"/>
  <c r="DB7" i="5" s="1"/>
  <c r="DA6" i="5"/>
  <c r="CZ6" i="5"/>
  <c r="CZ7" i="5" s="1"/>
  <c r="CY6" i="5"/>
  <c r="CX6" i="5"/>
  <c r="CX7" i="5" s="1"/>
  <c r="CW6" i="5"/>
  <c r="DG9" i="4"/>
  <c r="DF9" i="4"/>
  <c r="DE9" i="4"/>
  <c r="DD9" i="4"/>
  <c r="DC9" i="4"/>
  <c r="DB9" i="4"/>
  <c r="DA9" i="4"/>
  <c r="CZ9" i="4"/>
  <c r="CY9" i="4"/>
  <c r="CX9" i="4"/>
  <c r="CW9" i="4"/>
  <c r="DG7" i="4"/>
  <c r="DF7" i="4"/>
  <c r="DF8" i="4" s="1"/>
  <c r="DE7" i="4"/>
  <c r="DD7" i="4"/>
  <c r="DD8" i="4" s="1"/>
  <c r="DC7" i="4"/>
  <c r="DB7" i="4"/>
  <c r="DB8" i="4" s="1"/>
  <c r="DA7" i="4"/>
  <c r="CZ7" i="4"/>
  <c r="CZ8" i="4" s="1"/>
  <c r="CY7" i="4"/>
  <c r="CX7" i="4"/>
  <c r="CX8" i="4" s="1"/>
  <c r="CW7" i="4"/>
  <c r="DG77" i="2"/>
  <c r="DF77" i="2"/>
  <c r="DE77" i="2"/>
  <c r="DD77" i="2"/>
  <c r="DC77" i="2"/>
  <c r="DB77" i="2"/>
  <c r="DA77" i="2"/>
  <c r="CZ77" i="2"/>
  <c r="CY77" i="2"/>
  <c r="CX77" i="2"/>
  <c r="CW77" i="2"/>
  <c r="DG76" i="2"/>
  <c r="DF76" i="2"/>
  <c r="DE76" i="2"/>
  <c r="DD76" i="2"/>
  <c r="DC76" i="2"/>
  <c r="DB76" i="2"/>
  <c r="DA76" i="2"/>
  <c r="CZ76" i="2"/>
  <c r="CY76" i="2"/>
  <c r="CX76" i="2"/>
  <c r="CW76" i="2"/>
  <c r="DG75" i="2"/>
  <c r="DF75" i="2"/>
  <c r="DE75" i="2"/>
  <c r="DD75" i="2"/>
  <c r="DC75" i="2"/>
  <c r="DB75" i="2"/>
  <c r="DA75" i="2"/>
  <c r="CZ75" i="2"/>
  <c r="CY75" i="2"/>
  <c r="CX75" i="2"/>
  <c r="CW75" i="2"/>
  <c r="DG73" i="2"/>
  <c r="DF73" i="2"/>
  <c r="DE73" i="2"/>
  <c r="DD73" i="2"/>
  <c r="DC73" i="2"/>
  <c r="DB73" i="2"/>
  <c r="DB74" i="2" s="1"/>
  <c r="DA73" i="2"/>
  <c r="CZ73" i="2"/>
  <c r="CY73" i="2"/>
  <c r="CX73" i="2"/>
  <c r="CW73" i="2"/>
  <c r="DG59" i="2"/>
  <c r="DF59" i="2"/>
  <c r="DE59" i="2"/>
  <c r="DD59" i="2"/>
  <c r="DC59" i="2"/>
  <c r="DB59" i="2"/>
  <c r="DA59" i="2"/>
  <c r="CZ59" i="2"/>
  <c r="CY59" i="2"/>
  <c r="CX59" i="2"/>
  <c r="CW59" i="2"/>
  <c r="DG58" i="2"/>
  <c r="DF58" i="2"/>
  <c r="DE58" i="2"/>
  <c r="DD58" i="2"/>
  <c r="DC58" i="2"/>
  <c r="DB58" i="2"/>
  <c r="DA58" i="2"/>
  <c r="CZ58" i="2"/>
  <c r="CY58" i="2"/>
  <c r="CX58" i="2"/>
  <c r="CW58" i="2"/>
  <c r="DG56" i="2"/>
  <c r="DG57" i="2" s="1"/>
  <c r="DF56" i="2"/>
  <c r="DE56" i="2"/>
  <c r="DE57" i="2" s="1"/>
  <c r="DD56" i="2"/>
  <c r="DC56" i="2"/>
  <c r="DC57" i="2" s="1"/>
  <c r="DB56" i="2"/>
  <c r="DB57" i="2" s="1"/>
  <c r="DA56" i="2"/>
  <c r="DA57" i="2" s="1"/>
  <c r="CZ56" i="2"/>
  <c r="CY56" i="2"/>
  <c r="CY57" i="2" s="1"/>
  <c r="CX56" i="2"/>
  <c r="CW56" i="2"/>
  <c r="CW57" i="2" s="1"/>
  <c r="DG40" i="2"/>
  <c r="DF40" i="2"/>
  <c r="DE40" i="2"/>
  <c r="DD40" i="2"/>
  <c r="DC40" i="2"/>
  <c r="DB40" i="2"/>
  <c r="DA40" i="2"/>
  <c r="CZ40" i="2"/>
  <c r="CY40" i="2"/>
  <c r="CX40" i="2"/>
  <c r="CW40" i="2"/>
  <c r="DG37" i="2"/>
  <c r="DF37" i="2"/>
  <c r="DE37" i="2"/>
  <c r="DD37" i="2"/>
  <c r="DC37" i="2"/>
  <c r="DB37" i="2"/>
  <c r="DA37" i="2"/>
  <c r="CZ37" i="2"/>
  <c r="CY37" i="2"/>
  <c r="CX37" i="2"/>
  <c r="CW37" i="2"/>
  <c r="CW36" i="2"/>
  <c r="DG35" i="2"/>
  <c r="DG36" i="2" s="1"/>
  <c r="DF35" i="2"/>
  <c r="DE35" i="2"/>
  <c r="DE36" i="2" s="1"/>
  <c r="DD35" i="2"/>
  <c r="DC35" i="2"/>
  <c r="DC36" i="2" s="1"/>
  <c r="DB35" i="2"/>
  <c r="DA35" i="2"/>
  <c r="DA36" i="2" s="1"/>
  <c r="CZ35" i="2"/>
  <c r="CY35" i="2"/>
  <c r="CY36" i="2" s="1"/>
  <c r="CX35" i="2"/>
  <c r="CW35" i="2"/>
  <c r="DG21" i="2"/>
  <c r="DF21" i="2"/>
  <c r="DE21" i="2"/>
  <c r="DD21" i="2"/>
  <c r="DC21" i="2"/>
  <c r="DB21" i="2"/>
  <c r="DA21" i="2"/>
  <c r="CZ21" i="2"/>
  <c r="CY21" i="2"/>
  <c r="CX21" i="2"/>
  <c r="CW21" i="2"/>
  <c r="DG19" i="2"/>
  <c r="DF19" i="2"/>
  <c r="DE19" i="2"/>
  <c r="DD19" i="2"/>
  <c r="DC19" i="2"/>
  <c r="DB19" i="2"/>
  <c r="DA19" i="2"/>
  <c r="CZ19" i="2"/>
  <c r="CY19" i="2"/>
  <c r="CX19" i="2"/>
  <c r="CW19" i="2"/>
  <c r="DG17" i="2"/>
  <c r="DF17" i="2"/>
  <c r="DF18" i="2" s="1"/>
  <c r="DE17" i="2"/>
  <c r="DD17" i="2"/>
  <c r="DD18" i="2" s="1"/>
  <c r="DC17" i="2"/>
  <c r="DB17" i="2"/>
  <c r="DB18" i="2" s="1"/>
  <c r="DA17" i="2"/>
  <c r="CZ17" i="2"/>
  <c r="CZ18" i="2" s="1"/>
  <c r="CY17" i="2"/>
  <c r="CX17" i="2"/>
  <c r="CX18" i="2" s="1"/>
  <c r="CW17" i="2"/>
  <c r="DG100" i="1"/>
  <c r="DG9" i="5" s="1"/>
  <c r="DF100" i="1"/>
  <c r="DF9" i="5" s="1"/>
  <c r="DE100" i="1"/>
  <c r="DE9" i="5" s="1"/>
  <c r="DD100" i="1"/>
  <c r="DD9" i="5" s="1"/>
  <c r="DC100" i="1"/>
  <c r="DC9" i="5" s="1"/>
  <c r="DB100" i="1"/>
  <c r="DB9" i="5" s="1"/>
  <c r="DA100" i="1"/>
  <c r="DA9" i="5" s="1"/>
  <c r="CZ100" i="1"/>
  <c r="CZ9" i="5" s="1"/>
  <c r="CY100" i="1"/>
  <c r="CY9" i="5" s="1"/>
  <c r="CX100" i="1"/>
  <c r="CX9" i="5" s="1"/>
  <c r="CW100" i="1"/>
  <c r="CW9" i="5" s="1"/>
  <c r="DG99" i="1"/>
  <c r="DF99" i="1"/>
  <c r="DE99" i="1"/>
  <c r="DD99" i="1"/>
  <c r="DC99" i="1"/>
  <c r="DB99" i="1"/>
  <c r="DA99" i="1"/>
  <c r="CZ99" i="1"/>
  <c r="CY99" i="1"/>
  <c r="CX99" i="1"/>
  <c r="CW99" i="1"/>
  <c r="DG97" i="1"/>
  <c r="DF97" i="1"/>
  <c r="DF98" i="1" s="1"/>
  <c r="DE97" i="1"/>
  <c r="DD97" i="1"/>
  <c r="DD98" i="1" s="1"/>
  <c r="DC97" i="1"/>
  <c r="DB97" i="1"/>
  <c r="DB98" i="1" s="1"/>
  <c r="DA97" i="1"/>
  <c r="CZ97" i="1"/>
  <c r="CZ98" i="1" s="1"/>
  <c r="CY97" i="1"/>
  <c r="CX97" i="1"/>
  <c r="CX98" i="1" s="1"/>
  <c r="CW97" i="1"/>
  <c r="CW98" i="1" s="1"/>
  <c r="DG84" i="1"/>
  <c r="DF84" i="1"/>
  <c r="DE84" i="1"/>
  <c r="DD84" i="1"/>
  <c r="DC84" i="1"/>
  <c r="DB84" i="1"/>
  <c r="DA84" i="1"/>
  <c r="CZ84" i="1"/>
  <c r="CY84" i="1"/>
  <c r="CX84" i="1"/>
  <c r="CW84" i="1"/>
  <c r="DG83" i="1"/>
  <c r="DF83" i="1"/>
  <c r="DE83" i="1"/>
  <c r="DD83" i="1"/>
  <c r="DC83" i="1"/>
  <c r="DB83" i="1"/>
  <c r="DA83" i="1"/>
  <c r="CZ83" i="1"/>
  <c r="CY83" i="1"/>
  <c r="CX83" i="1"/>
  <c r="CW83" i="1"/>
  <c r="DG81" i="1"/>
  <c r="DF81" i="1"/>
  <c r="DF82" i="1" s="1"/>
  <c r="DE81" i="1"/>
  <c r="DD81" i="1"/>
  <c r="DD82" i="1" s="1"/>
  <c r="DC81" i="1"/>
  <c r="DB81" i="1"/>
  <c r="DB82" i="1" s="1"/>
  <c r="DA81" i="1"/>
  <c r="CZ81" i="1"/>
  <c r="CZ82" i="1" s="1"/>
  <c r="CY81" i="1"/>
  <c r="CX81" i="1"/>
  <c r="CX82" i="1" s="1"/>
  <c r="CW81" i="1"/>
  <c r="CW82" i="1" s="1"/>
  <c r="DG66" i="1"/>
  <c r="DF66" i="1"/>
  <c r="DE66" i="1"/>
  <c r="DD66" i="1"/>
  <c r="DC66" i="1"/>
  <c r="DB66" i="1"/>
  <c r="DA66" i="1"/>
  <c r="CZ66" i="1"/>
  <c r="CY66" i="1"/>
  <c r="CX66" i="1"/>
  <c r="CW66" i="1"/>
  <c r="DG65" i="1"/>
  <c r="DF65" i="1"/>
  <c r="DE65" i="1"/>
  <c r="DD65" i="1"/>
  <c r="DC65" i="1"/>
  <c r="DB65" i="1"/>
  <c r="DA65" i="1"/>
  <c r="CZ65" i="1"/>
  <c r="CY65" i="1"/>
  <c r="CX65" i="1"/>
  <c r="CW65" i="1"/>
  <c r="DG63" i="1"/>
  <c r="DF63" i="1"/>
  <c r="DF64" i="1" s="1"/>
  <c r="DE63" i="1"/>
  <c r="DE64" i="1" s="1"/>
  <c r="DD63" i="1"/>
  <c r="DD64" i="1" s="1"/>
  <c r="DC63" i="1"/>
  <c r="DB63" i="1"/>
  <c r="DB64" i="1" s="1"/>
  <c r="DA63" i="1"/>
  <c r="DA64" i="1" s="1"/>
  <c r="CZ63" i="1"/>
  <c r="CZ64" i="1" s="1"/>
  <c r="CY63" i="1"/>
  <c r="CX63" i="1"/>
  <c r="CX64" i="1" s="1"/>
  <c r="CW63" i="1"/>
  <c r="CW64" i="1" s="1"/>
  <c r="DG46" i="1"/>
  <c r="DF46" i="1"/>
  <c r="DE46" i="1"/>
  <c r="DD46" i="1"/>
  <c r="DC46" i="1"/>
  <c r="DB46" i="1"/>
  <c r="DA46" i="1"/>
  <c r="CZ46" i="1"/>
  <c r="CY46" i="1"/>
  <c r="CX46" i="1"/>
  <c r="CW46" i="1"/>
  <c r="DG45" i="1"/>
  <c r="DF45" i="1"/>
  <c r="DE45" i="1"/>
  <c r="DD45" i="1"/>
  <c r="DC45" i="1"/>
  <c r="DB45" i="1"/>
  <c r="DA45" i="1"/>
  <c r="CZ45" i="1"/>
  <c r="CY45" i="1"/>
  <c r="CX45" i="1"/>
  <c r="CW45" i="1"/>
  <c r="DG43" i="1"/>
  <c r="DF43" i="1"/>
  <c r="DF44" i="1" s="1"/>
  <c r="DE43" i="1"/>
  <c r="DD43" i="1"/>
  <c r="DD44" i="1" s="1"/>
  <c r="DC43" i="1"/>
  <c r="DC44" i="1" s="1"/>
  <c r="DB43" i="1"/>
  <c r="DB44" i="1" s="1"/>
  <c r="DA43" i="1"/>
  <c r="CZ43" i="1"/>
  <c r="CZ44" i="1" s="1"/>
  <c r="CY43" i="1"/>
  <c r="CY44" i="1" s="1"/>
  <c r="CX43" i="1"/>
  <c r="CX44" i="1" s="1"/>
  <c r="CW43" i="1"/>
  <c r="CW44" i="1" s="1"/>
  <c r="DG27" i="1"/>
  <c r="DG26" i="5" s="1"/>
  <c r="DF27" i="1"/>
  <c r="DF10" i="4" s="1"/>
  <c r="DE27" i="1"/>
  <c r="DE26" i="5" s="1"/>
  <c r="DD27" i="1"/>
  <c r="DD26" i="5" s="1"/>
  <c r="DC27" i="1"/>
  <c r="DC26" i="5" s="1"/>
  <c r="DB27" i="1"/>
  <c r="DB10" i="4" s="1"/>
  <c r="DA27" i="1"/>
  <c r="DA26" i="5" s="1"/>
  <c r="CZ27" i="1"/>
  <c r="CZ26" i="5" s="1"/>
  <c r="CY27" i="1"/>
  <c r="CY26" i="5" s="1"/>
  <c r="CX27" i="1"/>
  <c r="CX10" i="4" s="1"/>
  <c r="CW27" i="1"/>
  <c r="CW26" i="5" s="1"/>
  <c r="DG25" i="1"/>
  <c r="DG28" i="1" s="1"/>
  <c r="DF25" i="1"/>
  <c r="DF28" i="1" s="1"/>
  <c r="DF20" i="2" s="1"/>
  <c r="DE25" i="1"/>
  <c r="DE11" i="4" s="1"/>
  <c r="DD25" i="1"/>
  <c r="DD28" i="1" s="1"/>
  <c r="DD39" i="2" s="1"/>
  <c r="DC25" i="1"/>
  <c r="DC28" i="1" s="1"/>
  <c r="DB25" i="1"/>
  <c r="DB28" i="1" s="1"/>
  <c r="DB20" i="2" s="1"/>
  <c r="DA25" i="1"/>
  <c r="DA11" i="4" s="1"/>
  <c r="CZ25" i="1"/>
  <c r="CZ28" i="1" s="1"/>
  <c r="CZ39" i="2" s="1"/>
  <c r="CY25" i="1"/>
  <c r="CY28" i="1" s="1"/>
  <c r="CX25" i="1"/>
  <c r="CX28" i="1" s="1"/>
  <c r="CX20" i="2" s="1"/>
  <c r="CW25" i="1"/>
  <c r="CW26" i="1" s="1"/>
  <c r="DG10" i="1"/>
  <c r="DF10" i="1"/>
  <c r="DE10" i="1"/>
  <c r="DD10" i="1"/>
  <c r="DC10" i="1"/>
  <c r="DB10" i="1"/>
  <c r="DA10" i="1"/>
  <c r="CZ10" i="1"/>
  <c r="CY10" i="1"/>
  <c r="CX10" i="1"/>
  <c r="CW10" i="1"/>
  <c r="DG7" i="1"/>
  <c r="DF7" i="1"/>
  <c r="DE7" i="1"/>
  <c r="DD7" i="1"/>
  <c r="DC7" i="1"/>
  <c r="DB7" i="1"/>
  <c r="DA7" i="1"/>
  <c r="CZ7" i="1"/>
  <c r="CY7" i="1"/>
  <c r="CX7" i="1"/>
  <c r="CW7" i="1"/>
  <c r="CS27" i="5"/>
  <c r="CR27" i="5"/>
  <c r="CQ27" i="5"/>
  <c r="CP27" i="5"/>
  <c r="CO27" i="5"/>
  <c r="CN27" i="5"/>
  <c r="CM27" i="5"/>
  <c r="CL27" i="5"/>
  <c r="CK27" i="5"/>
  <c r="CJ27" i="5"/>
  <c r="CI27" i="5"/>
  <c r="CS24" i="5"/>
  <c r="CR24" i="5"/>
  <c r="CR25" i="5" s="1"/>
  <c r="CQ24" i="5"/>
  <c r="CP24" i="5"/>
  <c r="CP25" i="5" s="1"/>
  <c r="CO24" i="5"/>
  <c r="CN24" i="5"/>
  <c r="CN25" i="5" s="1"/>
  <c r="CM24" i="5"/>
  <c r="CL24" i="5"/>
  <c r="CL25" i="5" s="1"/>
  <c r="CK24" i="5"/>
  <c r="CJ24" i="5"/>
  <c r="CJ25" i="5" s="1"/>
  <c r="CI24" i="5"/>
  <c r="CS8" i="5"/>
  <c r="CR8" i="5"/>
  <c r="CQ8" i="5"/>
  <c r="CP8" i="5"/>
  <c r="CO8" i="5"/>
  <c r="CN8" i="5"/>
  <c r="CM8" i="5"/>
  <c r="CL8" i="5"/>
  <c r="CK8" i="5"/>
  <c r="CJ8" i="5"/>
  <c r="CI8" i="5"/>
  <c r="CS6" i="5"/>
  <c r="CR6" i="5"/>
  <c r="CR7" i="5" s="1"/>
  <c r="CQ6" i="5"/>
  <c r="CP6" i="5"/>
  <c r="CP7" i="5" s="1"/>
  <c r="CO6" i="5"/>
  <c r="CN6" i="5"/>
  <c r="CN7" i="5" s="1"/>
  <c r="CM6" i="5"/>
  <c r="CL6" i="5"/>
  <c r="CL7" i="5" s="1"/>
  <c r="CK6" i="5"/>
  <c r="CJ6" i="5"/>
  <c r="CJ7" i="5" s="1"/>
  <c r="CI6" i="5"/>
  <c r="CS9" i="4"/>
  <c r="CR9" i="4"/>
  <c r="CQ9" i="4"/>
  <c r="CP9" i="4"/>
  <c r="CO9" i="4"/>
  <c r="CN9" i="4"/>
  <c r="CM9" i="4"/>
  <c r="CL9" i="4"/>
  <c r="CK9" i="4"/>
  <c r="CJ9" i="4"/>
  <c r="CI9" i="4"/>
  <c r="CS7" i="4"/>
  <c r="CR7" i="4"/>
  <c r="CQ7" i="4"/>
  <c r="CP7" i="4"/>
  <c r="CO7" i="4"/>
  <c r="CN7" i="4"/>
  <c r="CM7" i="4"/>
  <c r="CL7" i="4"/>
  <c r="CK7" i="4"/>
  <c r="CJ7" i="4"/>
  <c r="CI7" i="4"/>
  <c r="CS77" i="2"/>
  <c r="CR77" i="2"/>
  <c r="CQ77" i="2"/>
  <c r="CP77" i="2"/>
  <c r="CO77" i="2"/>
  <c r="CN77" i="2"/>
  <c r="CM77" i="2"/>
  <c r="CL77" i="2"/>
  <c r="CK77" i="2"/>
  <c r="CJ77" i="2"/>
  <c r="CI77" i="2"/>
  <c r="CS76" i="2"/>
  <c r="CR76" i="2"/>
  <c r="CQ76" i="2"/>
  <c r="CP76" i="2"/>
  <c r="CO76" i="2"/>
  <c r="CN76" i="2"/>
  <c r="CM76" i="2"/>
  <c r="CL76" i="2"/>
  <c r="CK76" i="2"/>
  <c r="CJ76" i="2"/>
  <c r="CI76" i="2"/>
  <c r="CS75" i="2"/>
  <c r="CR75" i="2"/>
  <c r="CQ75" i="2"/>
  <c r="CP75" i="2"/>
  <c r="CO75" i="2"/>
  <c r="CN75" i="2"/>
  <c r="CM75" i="2"/>
  <c r="CL75" i="2"/>
  <c r="CK75" i="2"/>
  <c r="CJ75" i="2"/>
  <c r="CI75" i="2"/>
  <c r="CS73" i="2"/>
  <c r="CR73" i="2"/>
  <c r="CQ73" i="2"/>
  <c r="CP73" i="2"/>
  <c r="CO73" i="2"/>
  <c r="CN73" i="2"/>
  <c r="CM73" i="2"/>
  <c r="CL73" i="2"/>
  <c r="CK73" i="2"/>
  <c r="CJ73" i="2"/>
  <c r="CI73" i="2"/>
  <c r="CS59" i="2"/>
  <c r="CR59" i="2"/>
  <c r="CQ59" i="2"/>
  <c r="CP59" i="2"/>
  <c r="CO59" i="2"/>
  <c r="CN59" i="2"/>
  <c r="CM59" i="2"/>
  <c r="CL59" i="2"/>
  <c r="CK59" i="2"/>
  <c r="CJ59" i="2"/>
  <c r="CI59" i="2"/>
  <c r="CS58" i="2"/>
  <c r="CR58" i="2"/>
  <c r="CQ58" i="2"/>
  <c r="CP58" i="2"/>
  <c r="CO58" i="2"/>
  <c r="CN58" i="2"/>
  <c r="CM58" i="2"/>
  <c r="CL58" i="2"/>
  <c r="CK58" i="2"/>
  <c r="CJ58" i="2"/>
  <c r="CI58" i="2"/>
  <c r="CS56" i="2"/>
  <c r="CS57" i="2" s="1"/>
  <c r="CR56" i="2"/>
  <c r="CQ56" i="2"/>
  <c r="CP56" i="2"/>
  <c r="CO56" i="2"/>
  <c r="CN56" i="2"/>
  <c r="CM56" i="2"/>
  <c r="CL56" i="2"/>
  <c r="CK56" i="2"/>
  <c r="CK57" i="2" s="1"/>
  <c r="CJ56" i="2"/>
  <c r="CI56" i="2"/>
  <c r="CS40" i="2"/>
  <c r="CR40" i="2"/>
  <c r="CQ40" i="2"/>
  <c r="CP40" i="2"/>
  <c r="CO40" i="2"/>
  <c r="CN40" i="2"/>
  <c r="CM40" i="2"/>
  <c r="CL40" i="2"/>
  <c r="CK40" i="2"/>
  <c r="CJ40" i="2"/>
  <c r="CI40" i="2"/>
  <c r="CS37" i="2"/>
  <c r="CR37" i="2"/>
  <c r="CQ37" i="2"/>
  <c r="CP37" i="2"/>
  <c r="CO37" i="2"/>
  <c r="CN37" i="2"/>
  <c r="CM37" i="2"/>
  <c r="CL37" i="2"/>
  <c r="CK37" i="2"/>
  <c r="CJ37" i="2"/>
  <c r="CI37" i="2"/>
  <c r="CS35" i="2"/>
  <c r="CR35" i="2"/>
  <c r="CQ35" i="2"/>
  <c r="CP35" i="2"/>
  <c r="CO35" i="2"/>
  <c r="CN35" i="2"/>
  <c r="CN36" i="2" s="1"/>
  <c r="CM35" i="2"/>
  <c r="CL35" i="2"/>
  <c r="CK35" i="2"/>
  <c r="CJ35" i="2"/>
  <c r="CI35" i="2"/>
  <c r="CS21" i="2"/>
  <c r="CR21" i="2"/>
  <c r="CQ21" i="2"/>
  <c r="CP21" i="2"/>
  <c r="CO21" i="2"/>
  <c r="CN21" i="2"/>
  <c r="CM21" i="2"/>
  <c r="CL21" i="2"/>
  <c r="CK21" i="2"/>
  <c r="CJ21" i="2"/>
  <c r="CI21" i="2"/>
  <c r="CS19" i="2"/>
  <c r="CR19" i="2"/>
  <c r="CQ19" i="2"/>
  <c r="CP19" i="2"/>
  <c r="CO19" i="2"/>
  <c r="CN19" i="2"/>
  <c r="CM19" i="2"/>
  <c r="CL19" i="2"/>
  <c r="CK19" i="2"/>
  <c r="CJ19" i="2"/>
  <c r="CI19" i="2"/>
  <c r="CS17" i="2"/>
  <c r="CR17" i="2"/>
  <c r="CQ17" i="2"/>
  <c r="CQ18" i="2" s="1"/>
  <c r="CP17" i="2"/>
  <c r="CO17" i="2"/>
  <c r="CN17" i="2"/>
  <c r="CM17" i="2"/>
  <c r="CM18" i="2" s="1"/>
  <c r="CL17" i="2"/>
  <c r="CK17" i="2"/>
  <c r="CJ17" i="2"/>
  <c r="CI17" i="2"/>
  <c r="CI18" i="2" s="1"/>
  <c r="CS100" i="1"/>
  <c r="CS9" i="5" s="1"/>
  <c r="CR100" i="1"/>
  <c r="CR9" i="5" s="1"/>
  <c r="CQ100" i="1"/>
  <c r="CQ9" i="5" s="1"/>
  <c r="CP100" i="1"/>
  <c r="CP9" i="5" s="1"/>
  <c r="CO100" i="1"/>
  <c r="CO9" i="5" s="1"/>
  <c r="CN100" i="1"/>
  <c r="CN9" i="5" s="1"/>
  <c r="CM100" i="1"/>
  <c r="CM9" i="5" s="1"/>
  <c r="CL100" i="1"/>
  <c r="CL9" i="5" s="1"/>
  <c r="CK100" i="1"/>
  <c r="CK9" i="5" s="1"/>
  <c r="CJ100" i="1"/>
  <c r="CJ9" i="5" s="1"/>
  <c r="CI100" i="1"/>
  <c r="CI9" i="5" s="1"/>
  <c r="CS99" i="1"/>
  <c r="CR99" i="1"/>
  <c r="CQ99" i="1"/>
  <c r="CP99" i="1"/>
  <c r="CO99" i="1"/>
  <c r="CN99" i="1"/>
  <c r="CM99" i="1"/>
  <c r="CL99" i="1"/>
  <c r="CK99" i="1"/>
  <c r="CJ99" i="1"/>
  <c r="CI99" i="1"/>
  <c r="CS97" i="1"/>
  <c r="CR97" i="1"/>
  <c r="CR98" i="1" s="1"/>
  <c r="CQ97" i="1"/>
  <c r="CP97" i="1"/>
  <c r="CP98" i="1" s="1"/>
  <c r="CO97" i="1"/>
  <c r="CN97" i="1"/>
  <c r="CN98" i="1" s="1"/>
  <c r="CM97" i="1"/>
  <c r="CL97" i="1"/>
  <c r="CL98" i="1" s="1"/>
  <c r="CK97" i="1"/>
  <c r="CJ97" i="1"/>
  <c r="CJ98" i="1" s="1"/>
  <c r="CI97" i="1"/>
  <c r="CS84" i="1"/>
  <c r="CR84" i="1"/>
  <c r="CQ84" i="1"/>
  <c r="CP84" i="1"/>
  <c r="CO84" i="1"/>
  <c r="CN84" i="1"/>
  <c r="CM84" i="1"/>
  <c r="CL84" i="1"/>
  <c r="CK84" i="1"/>
  <c r="CJ84" i="1"/>
  <c r="CI84" i="1"/>
  <c r="CS83" i="1"/>
  <c r="CR83" i="1"/>
  <c r="CQ83" i="1"/>
  <c r="CP83" i="1"/>
  <c r="CO83" i="1"/>
  <c r="CN83" i="1"/>
  <c r="CM83" i="1"/>
  <c r="CL83" i="1"/>
  <c r="CK83" i="1"/>
  <c r="CJ83" i="1"/>
  <c r="CI83" i="1"/>
  <c r="CS81" i="1"/>
  <c r="CR81" i="1"/>
  <c r="CR82" i="1" s="1"/>
  <c r="CQ81" i="1"/>
  <c r="CP81" i="1"/>
  <c r="CP82" i="1" s="1"/>
  <c r="CO81" i="1"/>
  <c r="CN81" i="1"/>
  <c r="CN82" i="1" s="1"/>
  <c r="CM81" i="1"/>
  <c r="CL81" i="1"/>
  <c r="CL82" i="1" s="1"/>
  <c r="CK81" i="1"/>
  <c r="CJ81" i="1"/>
  <c r="CJ82" i="1" s="1"/>
  <c r="CI81" i="1"/>
  <c r="CS66" i="1"/>
  <c r="CR66" i="1"/>
  <c r="CQ66" i="1"/>
  <c r="CP66" i="1"/>
  <c r="CO66" i="1"/>
  <c r="CN66" i="1"/>
  <c r="CM66" i="1"/>
  <c r="CL66" i="1"/>
  <c r="CK66" i="1"/>
  <c r="CJ66" i="1"/>
  <c r="CI66" i="1"/>
  <c r="CS65" i="1"/>
  <c r="CR65" i="1"/>
  <c r="CQ65" i="1"/>
  <c r="CP65" i="1"/>
  <c r="CO65" i="1"/>
  <c r="CN65" i="1"/>
  <c r="CM65" i="1"/>
  <c r="CL65" i="1"/>
  <c r="CK65" i="1"/>
  <c r="CJ65" i="1"/>
  <c r="CI65" i="1"/>
  <c r="CS63" i="1"/>
  <c r="CR63" i="1"/>
  <c r="CR64" i="1" s="1"/>
  <c r="CQ63" i="1"/>
  <c r="CP63" i="1"/>
  <c r="CP64" i="1" s="1"/>
  <c r="CO63" i="1"/>
  <c r="CN63" i="1"/>
  <c r="CN64" i="1" s="1"/>
  <c r="CM63" i="1"/>
  <c r="CL63" i="1"/>
  <c r="CL64" i="1" s="1"/>
  <c r="CK63" i="1"/>
  <c r="CJ63" i="1"/>
  <c r="CJ64" i="1" s="1"/>
  <c r="CI63" i="1"/>
  <c r="CS46" i="1"/>
  <c r="CR46" i="1"/>
  <c r="CQ46" i="1"/>
  <c r="CP46" i="1"/>
  <c r="CO46" i="1"/>
  <c r="CN46" i="1"/>
  <c r="CM46" i="1"/>
  <c r="CL46" i="1"/>
  <c r="CK46" i="1"/>
  <c r="CJ46" i="1"/>
  <c r="CI46" i="1"/>
  <c r="CS45" i="1"/>
  <c r="CR45" i="1"/>
  <c r="CQ45" i="1"/>
  <c r="CP45" i="1"/>
  <c r="CO45" i="1"/>
  <c r="CN45" i="1"/>
  <c r="CM45" i="1"/>
  <c r="CL45" i="1"/>
  <c r="CK45" i="1"/>
  <c r="CJ45" i="1"/>
  <c r="CI45" i="1"/>
  <c r="CS43" i="1"/>
  <c r="CR43" i="1"/>
  <c r="CR44" i="1" s="1"/>
  <c r="CQ43" i="1"/>
  <c r="CP43" i="1"/>
  <c r="CP44" i="1" s="1"/>
  <c r="CO43" i="1"/>
  <c r="CN43" i="1"/>
  <c r="CN44" i="1" s="1"/>
  <c r="CM43" i="1"/>
  <c r="CL43" i="1"/>
  <c r="CL44" i="1" s="1"/>
  <c r="CK43" i="1"/>
  <c r="CJ43" i="1"/>
  <c r="CJ44" i="1" s="1"/>
  <c r="CI43" i="1"/>
  <c r="CS27" i="1"/>
  <c r="CR27" i="1"/>
  <c r="CR26" i="5" s="1"/>
  <c r="CQ27" i="1"/>
  <c r="CP27" i="1"/>
  <c r="CP10" i="4" s="1"/>
  <c r="CO27" i="1"/>
  <c r="CN27" i="1"/>
  <c r="CN26" i="5" s="1"/>
  <c r="CM27" i="1"/>
  <c r="CL27" i="1"/>
  <c r="CL10" i="4" s="1"/>
  <c r="CK27" i="1"/>
  <c r="CJ27" i="1"/>
  <c r="CJ26" i="5" s="1"/>
  <c r="CI27" i="1"/>
  <c r="CS25" i="1"/>
  <c r="CS11" i="4" s="1"/>
  <c r="CR25" i="1"/>
  <c r="CQ25" i="1"/>
  <c r="CQ11" i="4" s="1"/>
  <c r="CP25" i="1"/>
  <c r="CO25" i="1"/>
  <c r="CO11" i="4" s="1"/>
  <c r="CN25" i="1"/>
  <c r="CM25" i="1"/>
  <c r="CM11" i="4" s="1"/>
  <c r="CL25" i="1"/>
  <c r="CK25" i="1"/>
  <c r="CK11" i="4" s="1"/>
  <c r="CJ25" i="1"/>
  <c r="CI25" i="1"/>
  <c r="CI11" i="4" s="1"/>
  <c r="CS10" i="1"/>
  <c r="CR10" i="1"/>
  <c r="CQ10" i="1"/>
  <c r="CP10" i="1"/>
  <c r="CO10" i="1"/>
  <c r="CN10" i="1"/>
  <c r="CM10" i="1"/>
  <c r="CL10" i="1"/>
  <c r="CK10" i="1"/>
  <c r="CJ10" i="1"/>
  <c r="CI10" i="1"/>
  <c r="CS7" i="1"/>
  <c r="CR7" i="1"/>
  <c r="CQ7" i="1"/>
  <c r="CP7" i="1"/>
  <c r="CO7" i="1"/>
  <c r="CN7" i="1"/>
  <c r="CM7" i="1"/>
  <c r="CL7" i="1"/>
  <c r="CK7" i="1"/>
  <c r="CJ7" i="1"/>
  <c r="CI7" i="1"/>
  <c r="CE27" i="5"/>
  <c r="CD27" i="5"/>
  <c r="CC27" i="5"/>
  <c r="CB27" i="5"/>
  <c r="CA27" i="5"/>
  <c r="BZ27" i="5"/>
  <c r="BY27" i="5"/>
  <c r="BX27" i="5"/>
  <c r="BW27" i="5"/>
  <c r="BV27" i="5"/>
  <c r="BU27" i="5"/>
  <c r="CE24" i="5"/>
  <c r="CE25" i="5" s="1"/>
  <c r="CD24" i="5"/>
  <c r="CC24" i="5"/>
  <c r="CC25" i="5" s="1"/>
  <c r="CB24" i="5"/>
  <c r="CA24" i="5"/>
  <c r="CA25" i="5" s="1"/>
  <c r="BZ24" i="5"/>
  <c r="BZ25" i="5" s="1"/>
  <c r="BY24" i="5"/>
  <c r="BY25" i="5" s="1"/>
  <c r="BX24" i="5"/>
  <c r="BW24" i="5"/>
  <c r="BW25" i="5" s="1"/>
  <c r="BV24" i="5"/>
  <c r="BU24" i="5"/>
  <c r="BU25" i="5" s="1"/>
  <c r="CE8" i="5"/>
  <c r="CD8" i="5"/>
  <c r="CC8" i="5"/>
  <c r="CB8" i="5"/>
  <c r="CA8" i="5"/>
  <c r="BZ8" i="5"/>
  <c r="BY8" i="5"/>
  <c r="BX8" i="5"/>
  <c r="BW8" i="5"/>
  <c r="BV8" i="5"/>
  <c r="BU8" i="5"/>
  <c r="CE6" i="5"/>
  <c r="CE7" i="5" s="1"/>
  <c r="CD6" i="5"/>
  <c r="CC6" i="5"/>
  <c r="CC7" i="5" s="1"/>
  <c r="CB6" i="5"/>
  <c r="CA6" i="5"/>
  <c r="CA7" i="5" s="1"/>
  <c r="BZ6" i="5"/>
  <c r="BZ7" i="5" s="1"/>
  <c r="BY6" i="5"/>
  <c r="BY7" i="5" s="1"/>
  <c r="BX6" i="5"/>
  <c r="BW6" i="5"/>
  <c r="BW7" i="5" s="1"/>
  <c r="BV6" i="5"/>
  <c r="BU6" i="5"/>
  <c r="BU7" i="5" s="1"/>
  <c r="BY11" i="4"/>
  <c r="CE9" i="4"/>
  <c r="CD9" i="4"/>
  <c r="CC9" i="4"/>
  <c r="CB9" i="4"/>
  <c r="CA9" i="4"/>
  <c r="BZ9" i="4"/>
  <c r="BY9" i="4"/>
  <c r="BX9" i="4"/>
  <c r="BW9" i="4"/>
  <c r="BV9" i="4"/>
  <c r="BU9" i="4"/>
  <c r="CE7" i="4"/>
  <c r="CD7" i="4"/>
  <c r="CC7" i="4"/>
  <c r="CB7" i="4"/>
  <c r="CA7" i="4"/>
  <c r="BZ7" i="4"/>
  <c r="BY7" i="4"/>
  <c r="BX7" i="4"/>
  <c r="BW7" i="4"/>
  <c r="BV7" i="4"/>
  <c r="BU7" i="4"/>
  <c r="CE77" i="2"/>
  <c r="CD77" i="2"/>
  <c r="CC77" i="2"/>
  <c r="CB77" i="2"/>
  <c r="CA77" i="2"/>
  <c r="BZ77" i="2"/>
  <c r="BY77" i="2"/>
  <c r="BX77" i="2"/>
  <c r="BW77" i="2"/>
  <c r="BV77" i="2"/>
  <c r="BU77" i="2"/>
  <c r="CE76" i="2"/>
  <c r="CD76" i="2"/>
  <c r="CC76" i="2"/>
  <c r="CB76" i="2"/>
  <c r="CA76" i="2"/>
  <c r="BZ76" i="2"/>
  <c r="BY76" i="2"/>
  <c r="BX76" i="2"/>
  <c r="BW76" i="2"/>
  <c r="BV76" i="2"/>
  <c r="BU76" i="2"/>
  <c r="CE75" i="2"/>
  <c r="CD75" i="2"/>
  <c r="CC75" i="2"/>
  <c r="CB75" i="2"/>
  <c r="CA75" i="2"/>
  <c r="BZ75" i="2"/>
  <c r="BY75" i="2"/>
  <c r="BX75" i="2"/>
  <c r="BW75" i="2"/>
  <c r="BV75" i="2"/>
  <c r="BU75" i="2"/>
  <c r="CE73" i="2"/>
  <c r="CD73" i="2"/>
  <c r="CC73" i="2"/>
  <c r="CB73" i="2"/>
  <c r="CA73" i="2"/>
  <c r="BZ73" i="2"/>
  <c r="BY73" i="2"/>
  <c r="BX73" i="2"/>
  <c r="BW73" i="2"/>
  <c r="BV73" i="2"/>
  <c r="BU73" i="2"/>
  <c r="CE59" i="2"/>
  <c r="CD59" i="2"/>
  <c r="CC59" i="2"/>
  <c r="CB59" i="2"/>
  <c r="CA59" i="2"/>
  <c r="BZ59" i="2"/>
  <c r="BY59" i="2"/>
  <c r="BX59" i="2"/>
  <c r="BW59" i="2"/>
  <c r="BV59" i="2"/>
  <c r="BU59" i="2"/>
  <c r="CE58" i="2"/>
  <c r="CD58" i="2"/>
  <c r="CC58" i="2"/>
  <c r="CB58" i="2"/>
  <c r="CA58" i="2"/>
  <c r="BZ58" i="2"/>
  <c r="BY58" i="2"/>
  <c r="BX58" i="2"/>
  <c r="BW58" i="2"/>
  <c r="BV58" i="2"/>
  <c r="BU58" i="2"/>
  <c r="CE56" i="2"/>
  <c r="CE57" i="2" s="1"/>
  <c r="CD56" i="2"/>
  <c r="CC56" i="2"/>
  <c r="CC57" i="2" s="1"/>
  <c r="CB56" i="2"/>
  <c r="CA56" i="2"/>
  <c r="CA57" i="2" s="1"/>
  <c r="BZ56" i="2"/>
  <c r="BY56" i="2"/>
  <c r="BY57" i="2" s="1"/>
  <c r="BX56" i="2"/>
  <c r="BW56" i="2"/>
  <c r="BW57" i="2" s="1"/>
  <c r="BV56" i="2"/>
  <c r="BU56" i="2"/>
  <c r="BU57" i="2" s="1"/>
  <c r="CE40" i="2"/>
  <c r="CD40" i="2"/>
  <c r="CC40" i="2"/>
  <c r="CB40" i="2"/>
  <c r="CA40" i="2"/>
  <c r="BZ40" i="2"/>
  <c r="BY40" i="2"/>
  <c r="BX40" i="2"/>
  <c r="BW40" i="2"/>
  <c r="BV40" i="2"/>
  <c r="BU40" i="2"/>
  <c r="CE37" i="2"/>
  <c r="CD37" i="2"/>
  <c r="CC37" i="2"/>
  <c r="CB37" i="2"/>
  <c r="CA37" i="2"/>
  <c r="BZ37" i="2"/>
  <c r="BY37" i="2"/>
  <c r="BX37" i="2"/>
  <c r="BW37" i="2"/>
  <c r="BV37" i="2"/>
  <c r="BU37" i="2"/>
  <c r="CE35" i="2"/>
  <c r="CD35" i="2"/>
  <c r="CC35" i="2"/>
  <c r="CB35" i="2"/>
  <c r="CA35" i="2"/>
  <c r="BZ35" i="2"/>
  <c r="BY35" i="2"/>
  <c r="BX35" i="2"/>
  <c r="BW35" i="2"/>
  <c r="BV35" i="2"/>
  <c r="BU35" i="2"/>
  <c r="CE21" i="2"/>
  <c r="CD21" i="2"/>
  <c r="CC21" i="2"/>
  <c r="CB21" i="2"/>
  <c r="CA21" i="2"/>
  <c r="BZ21" i="2"/>
  <c r="BY21" i="2"/>
  <c r="BX21" i="2"/>
  <c r="BW21" i="2"/>
  <c r="BV21" i="2"/>
  <c r="BU21" i="2"/>
  <c r="CE19" i="2"/>
  <c r="CD19" i="2"/>
  <c r="CC19" i="2"/>
  <c r="CB19" i="2"/>
  <c r="CA19" i="2"/>
  <c r="BZ19" i="2"/>
  <c r="BY19" i="2"/>
  <c r="BX19" i="2"/>
  <c r="BW19" i="2"/>
  <c r="BV19" i="2"/>
  <c r="BU19" i="2"/>
  <c r="CE17" i="2"/>
  <c r="CD17" i="2"/>
  <c r="CC17" i="2"/>
  <c r="CB17" i="2"/>
  <c r="CA17" i="2"/>
  <c r="BZ17" i="2"/>
  <c r="BY17" i="2"/>
  <c r="BX17" i="2"/>
  <c r="BW17" i="2"/>
  <c r="BV17" i="2"/>
  <c r="BU17" i="2"/>
  <c r="CE100" i="1"/>
  <c r="CE9" i="5" s="1"/>
  <c r="CD100" i="1"/>
  <c r="CD9" i="5" s="1"/>
  <c r="CC100" i="1"/>
  <c r="CC9" i="5" s="1"/>
  <c r="CB100" i="1"/>
  <c r="CB9" i="5" s="1"/>
  <c r="CA100" i="1"/>
  <c r="CA9" i="5" s="1"/>
  <c r="BZ100" i="1"/>
  <c r="BZ9" i="5" s="1"/>
  <c r="BY100" i="1"/>
  <c r="BY9" i="5" s="1"/>
  <c r="BX100" i="1"/>
  <c r="BX9" i="5" s="1"/>
  <c r="BW100" i="1"/>
  <c r="BW9" i="5" s="1"/>
  <c r="BV100" i="1"/>
  <c r="BV9" i="5" s="1"/>
  <c r="BU100" i="1"/>
  <c r="BU9" i="5" s="1"/>
  <c r="CE99" i="1"/>
  <c r="CD99" i="1"/>
  <c r="CC99" i="1"/>
  <c r="CB99" i="1"/>
  <c r="CA99" i="1"/>
  <c r="BZ99" i="1"/>
  <c r="BY99" i="1"/>
  <c r="BX99" i="1"/>
  <c r="BW99" i="1"/>
  <c r="BV99" i="1"/>
  <c r="BU99" i="1"/>
  <c r="CE97" i="1"/>
  <c r="CE98" i="1" s="1"/>
  <c r="CD97" i="1"/>
  <c r="CD98" i="1" s="1"/>
  <c r="CC97" i="1"/>
  <c r="CB97" i="1"/>
  <c r="CB98" i="1" s="1"/>
  <c r="CA97" i="1"/>
  <c r="CA98" i="1" s="1"/>
  <c r="BZ97" i="1"/>
  <c r="BZ98" i="1" s="1"/>
  <c r="BY97" i="1"/>
  <c r="BX97" i="1"/>
  <c r="BX98" i="1" s="1"/>
  <c r="BW97" i="1"/>
  <c r="BW98" i="1" s="1"/>
  <c r="BV97" i="1"/>
  <c r="BV98" i="1" s="1"/>
  <c r="BU97" i="1"/>
  <c r="CE84" i="1"/>
  <c r="CD84" i="1"/>
  <c r="CC84" i="1"/>
  <c r="CB84" i="1"/>
  <c r="CA84" i="1"/>
  <c r="BZ84" i="1"/>
  <c r="BY84" i="1"/>
  <c r="BX84" i="1"/>
  <c r="BW84" i="1"/>
  <c r="BV84" i="1"/>
  <c r="BU84" i="1"/>
  <c r="CE83" i="1"/>
  <c r="CD83" i="1"/>
  <c r="CC83" i="1"/>
  <c r="CB83" i="1"/>
  <c r="CA83" i="1"/>
  <c r="BZ83" i="1"/>
  <c r="BY83" i="1"/>
  <c r="BX83" i="1"/>
  <c r="BW83" i="1"/>
  <c r="BV83" i="1"/>
  <c r="BU83" i="1"/>
  <c r="CE81" i="1"/>
  <c r="CD81" i="1"/>
  <c r="CD82" i="1" s="1"/>
  <c r="CC81" i="1"/>
  <c r="CB81" i="1"/>
  <c r="CB82" i="1" s="1"/>
  <c r="CA81" i="1"/>
  <c r="BZ81" i="1"/>
  <c r="BZ82" i="1" s="1"/>
  <c r="BY81" i="1"/>
  <c r="BX81" i="1"/>
  <c r="BX82" i="1" s="1"/>
  <c r="BW81" i="1"/>
  <c r="BV81" i="1"/>
  <c r="BV82" i="1" s="1"/>
  <c r="BU81" i="1"/>
  <c r="BU82" i="1" s="1"/>
  <c r="CE66" i="1"/>
  <c r="CD66" i="1"/>
  <c r="CC66" i="1"/>
  <c r="CB66" i="1"/>
  <c r="CA66" i="1"/>
  <c r="BZ66" i="1"/>
  <c r="BY66" i="1"/>
  <c r="BX66" i="1"/>
  <c r="BW66" i="1"/>
  <c r="BV66" i="1"/>
  <c r="BU66" i="1"/>
  <c r="CE65" i="1"/>
  <c r="CD65" i="1"/>
  <c r="CC65" i="1"/>
  <c r="CB65" i="1"/>
  <c r="CA65" i="1"/>
  <c r="BZ65" i="1"/>
  <c r="BY65" i="1"/>
  <c r="BX65" i="1"/>
  <c r="BW65" i="1"/>
  <c r="BV65" i="1"/>
  <c r="BU65" i="1"/>
  <c r="CE63" i="1"/>
  <c r="CD63" i="1"/>
  <c r="CD64" i="1" s="1"/>
  <c r="CC63" i="1"/>
  <c r="CB63" i="1"/>
  <c r="CB64" i="1" s="1"/>
  <c r="CA63" i="1"/>
  <c r="BZ63" i="1"/>
  <c r="BZ64" i="1" s="1"/>
  <c r="BY63" i="1"/>
  <c r="BX63" i="1"/>
  <c r="BX64" i="1" s="1"/>
  <c r="BW63" i="1"/>
  <c r="BV63" i="1"/>
  <c r="BV64" i="1" s="1"/>
  <c r="BU63" i="1"/>
  <c r="CE46" i="1"/>
  <c r="CD46" i="1"/>
  <c r="CC46" i="1"/>
  <c r="CB46" i="1"/>
  <c r="CA46" i="1"/>
  <c r="BZ46" i="1"/>
  <c r="BY46" i="1"/>
  <c r="BX46" i="1"/>
  <c r="BW46" i="1"/>
  <c r="BV46" i="1"/>
  <c r="BU46" i="1"/>
  <c r="CE45" i="1"/>
  <c r="CD45" i="1"/>
  <c r="CC45" i="1"/>
  <c r="CB45" i="1"/>
  <c r="CA45" i="1"/>
  <c r="BZ45" i="1"/>
  <c r="BY45" i="1"/>
  <c r="BX45" i="1"/>
  <c r="BW45" i="1"/>
  <c r="BV45" i="1"/>
  <c r="BU45" i="1"/>
  <c r="CE43" i="1"/>
  <c r="CD43" i="1"/>
  <c r="CD44" i="1" s="1"/>
  <c r="CC43" i="1"/>
  <c r="CC44" i="1" s="1"/>
  <c r="CB43" i="1"/>
  <c r="CB44" i="1" s="1"/>
  <c r="CA43" i="1"/>
  <c r="BZ43" i="1"/>
  <c r="BZ44" i="1" s="1"/>
  <c r="BY43" i="1"/>
  <c r="BY44" i="1" s="1"/>
  <c r="BX43" i="1"/>
  <c r="BX44" i="1" s="1"/>
  <c r="BW43" i="1"/>
  <c r="BV43" i="1"/>
  <c r="BV44" i="1" s="1"/>
  <c r="BU43" i="1"/>
  <c r="BU44" i="1" s="1"/>
  <c r="CE27" i="1"/>
  <c r="CE26" i="5" s="1"/>
  <c r="CD27" i="1"/>
  <c r="CD26" i="5" s="1"/>
  <c r="CC27" i="1"/>
  <c r="CC26" i="5" s="1"/>
  <c r="CB27" i="1"/>
  <c r="CB26" i="5" s="1"/>
  <c r="CA27" i="1"/>
  <c r="CA26" i="5" s="1"/>
  <c r="BZ27" i="1"/>
  <c r="BZ26" i="5" s="1"/>
  <c r="BY27" i="1"/>
  <c r="BY26" i="5" s="1"/>
  <c r="BX27" i="1"/>
  <c r="BX26" i="5" s="1"/>
  <c r="BW27" i="1"/>
  <c r="BW26" i="5" s="1"/>
  <c r="BV27" i="1"/>
  <c r="BV26" i="5" s="1"/>
  <c r="BU27" i="1"/>
  <c r="BU26" i="5" s="1"/>
  <c r="BU26" i="1"/>
  <c r="CE25" i="1"/>
  <c r="CE11" i="4" s="1"/>
  <c r="CD25" i="1"/>
  <c r="CC25" i="1"/>
  <c r="CC11" i="4" s="1"/>
  <c r="CB25" i="1"/>
  <c r="CA25" i="1"/>
  <c r="CA11" i="4" s="1"/>
  <c r="BZ25" i="1"/>
  <c r="BY25" i="1"/>
  <c r="BX25" i="1"/>
  <c r="BW25" i="1"/>
  <c r="BW11" i="4" s="1"/>
  <c r="BV25" i="1"/>
  <c r="BU25" i="1"/>
  <c r="BU11" i="4" s="1"/>
  <c r="CE10" i="1"/>
  <c r="CD10" i="1"/>
  <c r="CC10" i="1"/>
  <c r="CB10" i="1"/>
  <c r="CA10" i="1"/>
  <c r="BZ10" i="1"/>
  <c r="BY10" i="1"/>
  <c r="BX10" i="1"/>
  <c r="BW10" i="1"/>
  <c r="BV10" i="1"/>
  <c r="BU10" i="1"/>
  <c r="CE7" i="1"/>
  <c r="CD7" i="1"/>
  <c r="CD11" i="1" s="1"/>
  <c r="CC7" i="1"/>
  <c r="CB7" i="1"/>
  <c r="CB11" i="1" s="1"/>
  <c r="CA7" i="1"/>
  <c r="BZ7" i="1"/>
  <c r="BZ11" i="1" s="1"/>
  <c r="BY7" i="1"/>
  <c r="BX7" i="1"/>
  <c r="BX11" i="1" s="1"/>
  <c r="BW7" i="1"/>
  <c r="BV7" i="1"/>
  <c r="BV11" i="1" s="1"/>
  <c r="BU7" i="1"/>
  <c r="BQ27" i="5"/>
  <c r="BP27" i="5"/>
  <c r="BO27" i="5"/>
  <c r="BN27" i="5"/>
  <c r="BM27" i="5"/>
  <c r="BL27" i="5"/>
  <c r="BK27" i="5"/>
  <c r="BJ27" i="5"/>
  <c r="BI27" i="5"/>
  <c r="BH27" i="5"/>
  <c r="BG27" i="5"/>
  <c r="BQ24" i="5"/>
  <c r="BP24" i="5"/>
  <c r="BP25" i="5" s="1"/>
  <c r="BO24" i="5"/>
  <c r="BN24" i="5"/>
  <c r="BN25" i="5" s="1"/>
  <c r="BM24" i="5"/>
  <c r="BL24" i="5"/>
  <c r="BL25" i="5" s="1"/>
  <c r="BK24" i="5"/>
  <c r="BJ24" i="5"/>
  <c r="BJ25" i="5" s="1"/>
  <c r="BI24" i="5"/>
  <c r="BH24" i="5"/>
  <c r="BH25" i="5" s="1"/>
  <c r="BG24" i="5"/>
  <c r="BQ8" i="5"/>
  <c r="BP8" i="5"/>
  <c r="BO8" i="5"/>
  <c r="BN8" i="5"/>
  <c r="BM8" i="5"/>
  <c r="BL8" i="5"/>
  <c r="BK8" i="5"/>
  <c r="BJ8" i="5"/>
  <c r="BI8" i="5"/>
  <c r="BH8" i="5"/>
  <c r="BG8" i="5"/>
  <c r="BQ6" i="5"/>
  <c r="BP6" i="5"/>
  <c r="BP7" i="5" s="1"/>
  <c r="BO6" i="5"/>
  <c r="BN6" i="5"/>
  <c r="BN7" i="5" s="1"/>
  <c r="BM6" i="5"/>
  <c r="BL6" i="5"/>
  <c r="BL7" i="5" s="1"/>
  <c r="BK6" i="5"/>
  <c r="BJ6" i="5"/>
  <c r="BJ7" i="5" s="1"/>
  <c r="BI6" i="5"/>
  <c r="BH6" i="5"/>
  <c r="BH7" i="5" s="1"/>
  <c r="BG6" i="5"/>
  <c r="BQ9" i="4"/>
  <c r="BP9" i="4"/>
  <c r="BO9" i="4"/>
  <c r="BN9" i="4"/>
  <c r="BM9" i="4"/>
  <c r="BL9" i="4"/>
  <c r="BK9" i="4"/>
  <c r="BJ9" i="4"/>
  <c r="BI9" i="4"/>
  <c r="BH9" i="4"/>
  <c r="BG9" i="4"/>
  <c r="BG8" i="4"/>
  <c r="BQ7" i="4"/>
  <c r="BQ8" i="4" s="1"/>
  <c r="BP7" i="4"/>
  <c r="BO7" i="4"/>
  <c r="BO8" i="4" s="1"/>
  <c r="BN7" i="4"/>
  <c r="BM7" i="4"/>
  <c r="BM8" i="4" s="1"/>
  <c r="BL7" i="4"/>
  <c r="BK7" i="4"/>
  <c r="BK8" i="4" s="1"/>
  <c r="BJ7" i="4"/>
  <c r="BI7" i="4"/>
  <c r="BI8" i="4" s="1"/>
  <c r="BH7" i="4"/>
  <c r="BG7" i="4"/>
  <c r="BQ77" i="2"/>
  <c r="BP77" i="2"/>
  <c r="BO77" i="2"/>
  <c r="BN77" i="2"/>
  <c r="BM77" i="2"/>
  <c r="BL77" i="2"/>
  <c r="BK77" i="2"/>
  <c r="BJ77" i="2"/>
  <c r="BI77" i="2"/>
  <c r="BH77" i="2"/>
  <c r="BG77" i="2"/>
  <c r="BQ76" i="2"/>
  <c r="BP76" i="2"/>
  <c r="BO76" i="2"/>
  <c r="BN76" i="2"/>
  <c r="BM76" i="2"/>
  <c r="BL76" i="2"/>
  <c r="BK76" i="2"/>
  <c r="BJ76" i="2"/>
  <c r="BI76" i="2"/>
  <c r="BH76" i="2"/>
  <c r="BG76" i="2"/>
  <c r="BQ75" i="2"/>
  <c r="BP75" i="2"/>
  <c r="BO75" i="2"/>
  <c r="BN75" i="2"/>
  <c r="BM75" i="2"/>
  <c r="BL75" i="2"/>
  <c r="BK75" i="2"/>
  <c r="BJ75" i="2"/>
  <c r="BI75" i="2"/>
  <c r="BH75" i="2"/>
  <c r="BG75" i="2"/>
  <c r="BQ73" i="2"/>
  <c r="BP73" i="2"/>
  <c r="BO73" i="2"/>
  <c r="BN73" i="2"/>
  <c r="BM73" i="2"/>
  <c r="BL73" i="2"/>
  <c r="BK73" i="2"/>
  <c r="BJ73" i="2"/>
  <c r="BI73" i="2"/>
  <c r="BH73" i="2"/>
  <c r="BG73" i="2"/>
  <c r="BQ59" i="2"/>
  <c r="BP59" i="2"/>
  <c r="BO59" i="2"/>
  <c r="BN59" i="2"/>
  <c r="BM59" i="2"/>
  <c r="BL59" i="2"/>
  <c r="BK59" i="2"/>
  <c r="BJ59" i="2"/>
  <c r="BI59" i="2"/>
  <c r="BH59" i="2"/>
  <c r="BG59" i="2"/>
  <c r="BQ58" i="2"/>
  <c r="BP58" i="2"/>
  <c r="BO58" i="2"/>
  <c r="BN58" i="2"/>
  <c r="BM58" i="2"/>
  <c r="BL58" i="2"/>
  <c r="BK58" i="2"/>
  <c r="BJ58" i="2"/>
  <c r="BI58" i="2"/>
  <c r="BH58" i="2"/>
  <c r="BG58" i="2"/>
  <c r="BQ56" i="2"/>
  <c r="BQ57" i="2" s="1"/>
  <c r="BP56" i="2"/>
  <c r="BO56" i="2"/>
  <c r="BO57" i="2" s="1"/>
  <c r="BN56" i="2"/>
  <c r="BM56" i="2"/>
  <c r="BM57" i="2" s="1"/>
  <c r="BL56" i="2"/>
  <c r="BK56" i="2"/>
  <c r="BK57" i="2" s="1"/>
  <c r="BJ56" i="2"/>
  <c r="BI56" i="2"/>
  <c r="BI57" i="2" s="1"/>
  <c r="BH56" i="2"/>
  <c r="BG56" i="2"/>
  <c r="BG57" i="2" s="1"/>
  <c r="BQ40" i="2"/>
  <c r="BP40" i="2"/>
  <c r="BO40" i="2"/>
  <c r="BN40" i="2"/>
  <c r="BM40" i="2"/>
  <c r="BL40" i="2"/>
  <c r="BK40" i="2"/>
  <c r="BJ40" i="2"/>
  <c r="BI40" i="2"/>
  <c r="BH40" i="2"/>
  <c r="BG40" i="2"/>
  <c r="BQ37" i="2"/>
  <c r="BP37" i="2"/>
  <c r="BO37" i="2"/>
  <c r="BN37" i="2"/>
  <c r="BM37" i="2"/>
  <c r="BL37" i="2"/>
  <c r="BK37" i="2"/>
  <c r="BJ37" i="2"/>
  <c r="BI37" i="2"/>
  <c r="BH37" i="2"/>
  <c r="BG37" i="2"/>
  <c r="BQ35" i="2"/>
  <c r="BP35" i="2"/>
  <c r="BO35" i="2"/>
  <c r="BN35" i="2"/>
  <c r="BM35" i="2"/>
  <c r="BL35" i="2"/>
  <c r="BK35" i="2"/>
  <c r="BJ35" i="2"/>
  <c r="BI35" i="2"/>
  <c r="BH35" i="2"/>
  <c r="BG35" i="2"/>
  <c r="BQ21" i="2"/>
  <c r="BP21" i="2"/>
  <c r="BO21" i="2"/>
  <c r="BN21" i="2"/>
  <c r="BM21" i="2"/>
  <c r="BL21" i="2"/>
  <c r="BK21" i="2"/>
  <c r="BJ21" i="2"/>
  <c r="BI21" i="2"/>
  <c r="BH21" i="2"/>
  <c r="BG21" i="2"/>
  <c r="BQ19" i="2"/>
  <c r="BP19" i="2"/>
  <c r="BO19" i="2"/>
  <c r="BN19" i="2"/>
  <c r="BM19" i="2"/>
  <c r="BL19" i="2"/>
  <c r="BK19" i="2"/>
  <c r="BJ19" i="2"/>
  <c r="BI19" i="2"/>
  <c r="BH19" i="2"/>
  <c r="BG19" i="2"/>
  <c r="BQ17" i="2"/>
  <c r="BP17" i="2"/>
  <c r="BO17" i="2"/>
  <c r="BN17" i="2"/>
  <c r="BM17" i="2"/>
  <c r="BL17" i="2"/>
  <c r="BK17" i="2"/>
  <c r="BJ17" i="2"/>
  <c r="BI17" i="2"/>
  <c r="BH17" i="2"/>
  <c r="BG17" i="2"/>
  <c r="BQ100" i="1"/>
  <c r="BQ9" i="5" s="1"/>
  <c r="BP100" i="1"/>
  <c r="BP9" i="5" s="1"/>
  <c r="BO100" i="1"/>
  <c r="BO9" i="5" s="1"/>
  <c r="BN100" i="1"/>
  <c r="BN9" i="5" s="1"/>
  <c r="BM100" i="1"/>
  <c r="BM9" i="5" s="1"/>
  <c r="BL100" i="1"/>
  <c r="BL9" i="5" s="1"/>
  <c r="BK100" i="1"/>
  <c r="BK9" i="5" s="1"/>
  <c r="BJ100" i="1"/>
  <c r="BJ9" i="5" s="1"/>
  <c r="BI100" i="1"/>
  <c r="BI9" i="5" s="1"/>
  <c r="BH100" i="1"/>
  <c r="BH9" i="5" s="1"/>
  <c r="BG100" i="1"/>
  <c r="BG9" i="5" s="1"/>
  <c r="BQ99" i="1"/>
  <c r="BP99" i="1"/>
  <c r="BO99" i="1"/>
  <c r="BN99" i="1"/>
  <c r="BM99" i="1"/>
  <c r="BL99" i="1"/>
  <c r="BK99" i="1"/>
  <c r="BJ99" i="1"/>
  <c r="BI99" i="1"/>
  <c r="BH99" i="1"/>
  <c r="BG99" i="1"/>
  <c r="BQ97" i="1"/>
  <c r="BP97" i="1"/>
  <c r="BP98" i="1" s="1"/>
  <c r="BO97" i="1"/>
  <c r="BN97" i="1"/>
  <c r="BN98" i="1" s="1"/>
  <c r="BM97" i="1"/>
  <c r="BL97" i="1"/>
  <c r="BL98" i="1" s="1"/>
  <c r="BK97" i="1"/>
  <c r="BJ97" i="1"/>
  <c r="BJ98" i="1" s="1"/>
  <c r="BI97" i="1"/>
  <c r="BH97" i="1"/>
  <c r="BH98" i="1" s="1"/>
  <c r="BG97" i="1"/>
  <c r="BQ84" i="1"/>
  <c r="BP84" i="1"/>
  <c r="BO84" i="1"/>
  <c r="BN84" i="1"/>
  <c r="BM84" i="1"/>
  <c r="BL84" i="1"/>
  <c r="BK84" i="1"/>
  <c r="BJ84" i="1"/>
  <c r="BI84" i="1"/>
  <c r="BH84" i="1"/>
  <c r="BG84" i="1"/>
  <c r="BQ83" i="1"/>
  <c r="BP83" i="1"/>
  <c r="BO83" i="1"/>
  <c r="BN83" i="1"/>
  <c r="BM83" i="1"/>
  <c r="BL83" i="1"/>
  <c r="BK83" i="1"/>
  <c r="BJ83" i="1"/>
  <c r="BI83" i="1"/>
  <c r="BH83" i="1"/>
  <c r="BG83" i="1"/>
  <c r="BQ81" i="1"/>
  <c r="BP81" i="1"/>
  <c r="BP82" i="1" s="1"/>
  <c r="BO81" i="1"/>
  <c r="BN81" i="1"/>
  <c r="BN82" i="1" s="1"/>
  <c r="BM81" i="1"/>
  <c r="BL81" i="1"/>
  <c r="BL82" i="1" s="1"/>
  <c r="BK81" i="1"/>
  <c r="BJ81" i="1"/>
  <c r="BJ82" i="1" s="1"/>
  <c r="BI81" i="1"/>
  <c r="BH81" i="1"/>
  <c r="BH82" i="1" s="1"/>
  <c r="BG81" i="1"/>
  <c r="BQ66" i="1"/>
  <c r="BP66" i="1"/>
  <c r="BO66" i="1"/>
  <c r="BN66" i="1"/>
  <c r="BM66" i="1"/>
  <c r="BL66" i="1"/>
  <c r="BK66" i="1"/>
  <c r="BJ66" i="1"/>
  <c r="BI66" i="1"/>
  <c r="BH66" i="1"/>
  <c r="BG66" i="1"/>
  <c r="BQ65" i="1"/>
  <c r="BP65" i="1"/>
  <c r="BO65" i="1"/>
  <c r="BN65" i="1"/>
  <c r="BM65" i="1"/>
  <c r="BL65" i="1"/>
  <c r="BK65" i="1"/>
  <c r="BJ65" i="1"/>
  <c r="BI65" i="1"/>
  <c r="BH65" i="1"/>
  <c r="BG65" i="1"/>
  <c r="BQ63" i="1"/>
  <c r="BP63" i="1"/>
  <c r="BP64" i="1" s="1"/>
  <c r="BO63" i="1"/>
  <c r="BN63" i="1"/>
  <c r="BN64" i="1" s="1"/>
  <c r="BM63" i="1"/>
  <c r="BL63" i="1"/>
  <c r="BL64" i="1" s="1"/>
  <c r="BK63" i="1"/>
  <c r="BJ63" i="1"/>
  <c r="BJ64" i="1" s="1"/>
  <c r="BI63" i="1"/>
  <c r="BH63" i="1"/>
  <c r="BH64" i="1" s="1"/>
  <c r="BG63" i="1"/>
  <c r="BQ46" i="1"/>
  <c r="BP46" i="1"/>
  <c r="BO46" i="1"/>
  <c r="BN46" i="1"/>
  <c r="BM46" i="1"/>
  <c r="BL46" i="1"/>
  <c r="BK46" i="1"/>
  <c r="BJ46" i="1"/>
  <c r="BI46" i="1"/>
  <c r="BH46" i="1"/>
  <c r="BG46" i="1"/>
  <c r="BQ45" i="1"/>
  <c r="BP45" i="1"/>
  <c r="BO45" i="1"/>
  <c r="BN45" i="1"/>
  <c r="BM45" i="1"/>
  <c r="BL45" i="1"/>
  <c r="BK45" i="1"/>
  <c r="BJ45" i="1"/>
  <c r="BI45" i="1"/>
  <c r="BH45" i="1"/>
  <c r="BG45" i="1"/>
  <c r="BQ43" i="1"/>
  <c r="BP43" i="1"/>
  <c r="BP44" i="1" s="1"/>
  <c r="BO43" i="1"/>
  <c r="BN43" i="1"/>
  <c r="BN44" i="1" s="1"/>
  <c r="BM43" i="1"/>
  <c r="BL43" i="1"/>
  <c r="BL44" i="1" s="1"/>
  <c r="BK43" i="1"/>
  <c r="BJ43" i="1"/>
  <c r="BJ44" i="1" s="1"/>
  <c r="BI43" i="1"/>
  <c r="BH43" i="1"/>
  <c r="BH44" i="1" s="1"/>
  <c r="BG43" i="1"/>
  <c r="BQ27" i="1"/>
  <c r="BQ26" i="5" s="1"/>
  <c r="BP27" i="1"/>
  <c r="BP26" i="5" s="1"/>
  <c r="BO27" i="1"/>
  <c r="BO26" i="5" s="1"/>
  <c r="BN27" i="1"/>
  <c r="BN10" i="4" s="1"/>
  <c r="BM27" i="1"/>
  <c r="BM26" i="5" s="1"/>
  <c r="BL27" i="1"/>
  <c r="BL26" i="5" s="1"/>
  <c r="BK27" i="1"/>
  <c r="BK26" i="5" s="1"/>
  <c r="BJ27" i="1"/>
  <c r="BJ10" i="4" s="1"/>
  <c r="BI27" i="1"/>
  <c r="BI26" i="5" s="1"/>
  <c r="BH27" i="1"/>
  <c r="BH26" i="5" s="1"/>
  <c r="BG27" i="1"/>
  <c r="BG26" i="5" s="1"/>
  <c r="BQ25" i="1"/>
  <c r="BQ11" i="4" s="1"/>
  <c r="BP25" i="1"/>
  <c r="BP28" i="1" s="1"/>
  <c r="BP39" i="2" s="1"/>
  <c r="BO25" i="1"/>
  <c r="BO11" i="4" s="1"/>
  <c r="BN25" i="1"/>
  <c r="BN28" i="1" s="1"/>
  <c r="BN39" i="2" s="1"/>
  <c r="BM25" i="1"/>
  <c r="BM11" i="4" s="1"/>
  <c r="BL25" i="1"/>
  <c r="BL28" i="1" s="1"/>
  <c r="BL39" i="2" s="1"/>
  <c r="BK25" i="1"/>
  <c r="BK11" i="4" s="1"/>
  <c r="BJ25" i="1"/>
  <c r="BJ28" i="1" s="1"/>
  <c r="BJ39" i="2" s="1"/>
  <c r="BI25" i="1"/>
  <c r="BI11" i="4" s="1"/>
  <c r="BH25" i="1"/>
  <c r="BH28" i="1" s="1"/>
  <c r="BH39" i="2" s="1"/>
  <c r="BG25" i="1"/>
  <c r="BG11" i="4" s="1"/>
  <c r="BQ10" i="1"/>
  <c r="BP10" i="1"/>
  <c r="BO10" i="1"/>
  <c r="BN10" i="1"/>
  <c r="BM10" i="1"/>
  <c r="BL10" i="1"/>
  <c r="BK10" i="1"/>
  <c r="BJ10" i="1"/>
  <c r="BI10" i="1"/>
  <c r="BH10" i="1"/>
  <c r="BG10" i="1"/>
  <c r="BQ7" i="1"/>
  <c r="BQ11" i="1" s="1"/>
  <c r="BP7" i="1"/>
  <c r="BO7" i="1"/>
  <c r="BO11" i="1" s="1"/>
  <c r="BN7" i="1"/>
  <c r="BM7" i="1"/>
  <c r="BM11" i="1" s="1"/>
  <c r="BL7" i="1"/>
  <c r="BK7" i="1"/>
  <c r="BK11" i="1" s="1"/>
  <c r="BJ7" i="1"/>
  <c r="BI7" i="1"/>
  <c r="BI11" i="1" s="1"/>
  <c r="BH7" i="1"/>
  <c r="BG7" i="1"/>
  <c r="BG11" i="1" s="1"/>
  <c r="BC27" i="5"/>
  <c r="BB27" i="5"/>
  <c r="BA27" i="5"/>
  <c r="AZ27" i="5"/>
  <c r="AY27" i="5"/>
  <c r="AX27" i="5"/>
  <c r="AW27" i="5"/>
  <c r="AV27" i="5"/>
  <c r="AU27" i="5"/>
  <c r="AT27" i="5"/>
  <c r="AS27" i="5"/>
  <c r="BC24" i="5"/>
  <c r="BB24" i="5"/>
  <c r="BB25" i="5" s="1"/>
  <c r="BA24" i="5"/>
  <c r="AZ24" i="5"/>
  <c r="AZ25" i="5" s="1"/>
  <c r="AY24" i="5"/>
  <c r="AX24" i="5"/>
  <c r="AX25" i="5" s="1"/>
  <c r="AW24" i="5"/>
  <c r="AW25" i="5" s="1"/>
  <c r="AV24" i="5"/>
  <c r="AV25" i="5" s="1"/>
  <c r="AU24" i="5"/>
  <c r="AT24" i="5"/>
  <c r="AT25" i="5" s="1"/>
  <c r="AS24" i="5"/>
  <c r="AS25" i="5" s="1"/>
  <c r="BC8" i="5"/>
  <c r="BB8" i="5"/>
  <c r="BA8" i="5"/>
  <c r="AZ8" i="5"/>
  <c r="AY8" i="5"/>
  <c r="AX8" i="5"/>
  <c r="AW8" i="5"/>
  <c r="AV8" i="5"/>
  <c r="AU8" i="5"/>
  <c r="AT8" i="5"/>
  <c r="AS8" i="5"/>
  <c r="BC6" i="5"/>
  <c r="BB6" i="5"/>
  <c r="BB7" i="5" s="1"/>
  <c r="BA6" i="5"/>
  <c r="BA7" i="5" s="1"/>
  <c r="AZ6" i="5"/>
  <c r="AZ7" i="5" s="1"/>
  <c r="AY6" i="5"/>
  <c r="AX6" i="5"/>
  <c r="AX7" i="5" s="1"/>
  <c r="AW6" i="5"/>
  <c r="AW7" i="5" s="1"/>
  <c r="AV6" i="5"/>
  <c r="AV7" i="5" s="1"/>
  <c r="AU6" i="5"/>
  <c r="AT6" i="5"/>
  <c r="AT7" i="5" s="1"/>
  <c r="AS6" i="5"/>
  <c r="AS7" i="5" s="1"/>
  <c r="BC9" i="4"/>
  <c r="BB9" i="4"/>
  <c r="BA9" i="4"/>
  <c r="AZ9" i="4"/>
  <c r="AY9" i="4"/>
  <c r="AX9" i="4"/>
  <c r="AW9" i="4"/>
  <c r="AV9" i="4"/>
  <c r="AU9" i="4"/>
  <c r="AT9" i="4"/>
  <c r="AS9" i="4"/>
  <c r="BC7" i="4"/>
  <c r="BB7" i="4"/>
  <c r="BB8" i="4" s="1"/>
  <c r="BA7" i="4"/>
  <c r="AZ7" i="4"/>
  <c r="AZ8" i="4" s="1"/>
  <c r="AY7" i="4"/>
  <c r="AX7" i="4"/>
  <c r="AX8" i="4" s="1"/>
  <c r="AW7" i="4"/>
  <c r="AV7" i="4"/>
  <c r="AV8" i="4" s="1"/>
  <c r="AU7" i="4"/>
  <c r="AT7" i="4"/>
  <c r="AT8" i="4" s="1"/>
  <c r="AS7" i="4"/>
  <c r="BC77" i="2"/>
  <c r="BB77" i="2"/>
  <c r="BA77" i="2"/>
  <c r="AZ77" i="2"/>
  <c r="AY77" i="2"/>
  <c r="AX77" i="2"/>
  <c r="AW77" i="2"/>
  <c r="AV77" i="2"/>
  <c r="AU77" i="2"/>
  <c r="AT77" i="2"/>
  <c r="AS77" i="2"/>
  <c r="BC76" i="2"/>
  <c r="BB76" i="2"/>
  <c r="BA76" i="2"/>
  <c r="AZ76" i="2"/>
  <c r="AY76" i="2"/>
  <c r="AX76" i="2"/>
  <c r="AW76" i="2"/>
  <c r="AV76" i="2"/>
  <c r="AU76" i="2"/>
  <c r="AT76" i="2"/>
  <c r="AS76" i="2"/>
  <c r="BC75" i="2"/>
  <c r="BB75" i="2"/>
  <c r="BA75" i="2"/>
  <c r="AZ75" i="2"/>
  <c r="AY75" i="2"/>
  <c r="AX75" i="2"/>
  <c r="AW75" i="2"/>
  <c r="AV75" i="2"/>
  <c r="AU75" i="2"/>
  <c r="AT75" i="2"/>
  <c r="AS75" i="2"/>
  <c r="BC73" i="2"/>
  <c r="BB73" i="2"/>
  <c r="BA73" i="2"/>
  <c r="AZ73" i="2"/>
  <c r="AY73" i="2"/>
  <c r="AX73" i="2"/>
  <c r="AW73" i="2"/>
  <c r="AV73" i="2"/>
  <c r="AU73" i="2"/>
  <c r="AT73" i="2"/>
  <c r="AS73" i="2"/>
  <c r="BC59" i="2"/>
  <c r="BB59" i="2"/>
  <c r="BA59" i="2"/>
  <c r="AZ59" i="2"/>
  <c r="AY59" i="2"/>
  <c r="AX59" i="2"/>
  <c r="AW59" i="2"/>
  <c r="AV59" i="2"/>
  <c r="AU59" i="2"/>
  <c r="AT59" i="2"/>
  <c r="AS59" i="2"/>
  <c r="BC58" i="2"/>
  <c r="BB58" i="2"/>
  <c r="BA58" i="2"/>
  <c r="AZ58" i="2"/>
  <c r="AY58" i="2"/>
  <c r="AX58" i="2"/>
  <c r="AW58" i="2"/>
  <c r="AV58" i="2"/>
  <c r="AU58" i="2"/>
  <c r="AT58" i="2"/>
  <c r="AS58" i="2"/>
  <c r="BC56" i="2"/>
  <c r="BC57" i="2" s="1"/>
  <c r="BB56" i="2"/>
  <c r="BA56" i="2"/>
  <c r="BA57" i="2" s="1"/>
  <c r="AZ56" i="2"/>
  <c r="AY56" i="2"/>
  <c r="AY57" i="2" s="1"/>
  <c r="AX56" i="2"/>
  <c r="AW56" i="2"/>
  <c r="AW57" i="2" s="1"/>
  <c r="AV56" i="2"/>
  <c r="AU56" i="2"/>
  <c r="AU57" i="2" s="1"/>
  <c r="AT56" i="2"/>
  <c r="AS56" i="2"/>
  <c r="AS57" i="2" s="1"/>
  <c r="BC40" i="2"/>
  <c r="BB40" i="2"/>
  <c r="BA40" i="2"/>
  <c r="AZ40" i="2"/>
  <c r="AY40" i="2"/>
  <c r="AX40" i="2"/>
  <c r="AW40" i="2"/>
  <c r="AV40" i="2"/>
  <c r="AU40" i="2"/>
  <c r="AT40" i="2"/>
  <c r="AS40" i="2"/>
  <c r="BC37" i="2"/>
  <c r="BB37" i="2"/>
  <c r="BA37" i="2"/>
  <c r="AZ37" i="2"/>
  <c r="AY37" i="2"/>
  <c r="AX37" i="2"/>
  <c r="AW37" i="2"/>
  <c r="AV37" i="2"/>
  <c r="AU37" i="2"/>
  <c r="AT37" i="2"/>
  <c r="AS37" i="2"/>
  <c r="BC35" i="2"/>
  <c r="BB35" i="2"/>
  <c r="BA35" i="2"/>
  <c r="AZ35" i="2"/>
  <c r="AY35" i="2"/>
  <c r="AX35" i="2"/>
  <c r="AW35" i="2"/>
  <c r="AV35" i="2"/>
  <c r="AU35" i="2"/>
  <c r="AT35" i="2"/>
  <c r="AS35" i="2"/>
  <c r="BC21" i="2"/>
  <c r="BB21" i="2"/>
  <c r="BA21" i="2"/>
  <c r="AZ21" i="2"/>
  <c r="AY21" i="2"/>
  <c r="AX21" i="2"/>
  <c r="AW21" i="2"/>
  <c r="AV21" i="2"/>
  <c r="AU21" i="2"/>
  <c r="AT21" i="2"/>
  <c r="AS21" i="2"/>
  <c r="BC19" i="2"/>
  <c r="BB19" i="2"/>
  <c r="BA19" i="2"/>
  <c r="AZ19" i="2"/>
  <c r="AY19" i="2"/>
  <c r="AX19" i="2"/>
  <c r="AW19" i="2"/>
  <c r="AV19" i="2"/>
  <c r="AU19" i="2"/>
  <c r="AT19" i="2"/>
  <c r="AS19" i="2"/>
  <c r="BC17" i="2"/>
  <c r="BB17" i="2"/>
  <c r="BA17" i="2"/>
  <c r="AZ17" i="2"/>
  <c r="AY17" i="2"/>
  <c r="AX17" i="2"/>
  <c r="AW17" i="2"/>
  <c r="AV17" i="2"/>
  <c r="AU17" i="2"/>
  <c r="AT17" i="2"/>
  <c r="AS17" i="2"/>
  <c r="BC100" i="1"/>
  <c r="BC9" i="5" s="1"/>
  <c r="BB100" i="1"/>
  <c r="BB9" i="5" s="1"/>
  <c r="BA100" i="1"/>
  <c r="BA9" i="5" s="1"/>
  <c r="AZ100" i="1"/>
  <c r="AZ9" i="5" s="1"/>
  <c r="AY100" i="1"/>
  <c r="AY9" i="5" s="1"/>
  <c r="AX100" i="1"/>
  <c r="AX9" i="5" s="1"/>
  <c r="AW100" i="1"/>
  <c r="AW9" i="5" s="1"/>
  <c r="AV100" i="1"/>
  <c r="AV9" i="5" s="1"/>
  <c r="AU100" i="1"/>
  <c r="AU9" i="5" s="1"/>
  <c r="AT100" i="1"/>
  <c r="AT9" i="5" s="1"/>
  <c r="AS100" i="1"/>
  <c r="AS9" i="5" s="1"/>
  <c r="BC99" i="1"/>
  <c r="BB99" i="1"/>
  <c r="BA99" i="1"/>
  <c r="AZ99" i="1"/>
  <c r="AY99" i="1"/>
  <c r="AX99" i="1"/>
  <c r="AW99" i="1"/>
  <c r="AV99" i="1"/>
  <c r="AU99" i="1"/>
  <c r="AT99" i="1"/>
  <c r="AS99" i="1"/>
  <c r="BC97" i="1"/>
  <c r="BB97" i="1"/>
  <c r="BB98" i="1" s="1"/>
  <c r="BA97" i="1"/>
  <c r="AZ97" i="1"/>
  <c r="AZ98" i="1" s="1"/>
  <c r="AY97" i="1"/>
  <c r="AX97" i="1"/>
  <c r="AX98" i="1" s="1"/>
  <c r="AW97" i="1"/>
  <c r="AV97" i="1"/>
  <c r="AV98" i="1" s="1"/>
  <c r="AU97" i="1"/>
  <c r="AT97" i="1"/>
  <c r="AT98" i="1" s="1"/>
  <c r="AS97" i="1"/>
  <c r="BC84" i="1"/>
  <c r="BB84" i="1"/>
  <c r="BA84" i="1"/>
  <c r="AZ84" i="1"/>
  <c r="AY84" i="1"/>
  <c r="AX84" i="1"/>
  <c r="AW84" i="1"/>
  <c r="AV84" i="1"/>
  <c r="AU84" i="1"/>
  <c r="AT84" i="1"/>
  <c r="AS84" i="1"/>
  <c r="BC83" i="1"/>
  <c r="BB83" i="1"/>
  <c r="BA83" i="1"/>
  <c r="AZ83" i="1"/>
  <c r="AY83" i="1"/>
  <c r="AX83" i="1"/>
  <c r="AW83" i="1"/>
  <c r="AV83" i="1"/>
  <c r="AU83" i="1"/>
  <c r="AT83" i="1"/>
  <c r="AS83" i="1"/>
  <c r="BC81" i="1"/>
  <c r="BB81" i="1"/>
  <c r="BB82" i="1" s="1"/>
  <c r="BA81" i="1"/>
  <c r="AZ81" i="1"/>
  <c r="AZ82" i="1" s="1"/>
  <c r="AY81" i="1"/>
  <c r="AX81" i="1"/>
  <c r="AX82" i="1" s="1"/>
  <c r="AW81" i="1"/>
  <c r="AV81" i="1"/>
  <c r="AV82" i="1" s="1"/>
  <c r="AU81" i="1"/>
  <c r="AT81" i="1"/>
  <c r="AT82" i="1" s="1"/>
  <c r="AS81" i="1"/>
  <c r="BC66" i="1"/>
  <c r="BB66" i="1"/>
  <c r="BA66" i="1"/>
  <c r="AZ66" i="1"/>
  <c r="AY66" i="1"/>
  <c r="AX66" i="1"/>
  <c r="AW66" i="1"/>
  <c r="AV66" i="1"/>
  <c r="AU66" i="1"/>
  <c r="AT66" i="1"/>
  <c r="AS66" i="1"/>
  <c r="BC65" i="1"/>
  <c r="BB65" i="1"/>
  <c r="BA65" i="1"/>
  <c r="AZ65" i="1"/>
  <c r="AY65" i="1"/>
  <c r="AX65" i="1"/>
  <c r="AW65" i="1"/>
  <c r="AV65" i="1"/>
  <c r="AU65" i="1"/>
  <c r="AT65" i="1"/>
  <c r="AS65" i="1"/>
  <c r="BC63" i="1"/>
  <c r="BB63" i="1"/>
  <c r="BB64" i="1" s="1"/>
  <c r="BA63" i="1"/>
  <c r="AZ63" i="1"/>
  <c r="AZ64" i="1" s="1"/>
  <c r="AY63" i="1"/>
  <c r="AX63" i="1"/>
  <c r="AX64" i="1" s="1"/>
  <c r="AW63" i="1"/>
  <c r="AV63" i="1"/>
  <c r="AV64" i="1" s="1"/>
  <c r="AU63" i="1"/>
  <c r="AT63" i="1"/>
  <c r="AT64" i="1" s="1"/>
  <c r="AS63" i="1"/>
  <c r="BC46" i="1"/>
  <c r="BB46" i="1"/>
  <c r="BA46" i="1"/>
  <c r="AZ46" i="1"/>
  <c r="AY46" i="1"/>
  <c r="AX46" i="1"/>
  <c r="AW46" i="1"/>
  <c r="AV46" i="1"/>
  <c r="AU46" i="1"/>
  <c r="AT46" i="1"/>
  <c r="AS46" i="1"/>
  <c r="BC45" i="1"/>
  <c r="BB45" i="1"/>
  <c r="BA45" i="1"/>
  <c r="AZ45" i="1"/>
  <c r="AY45" i="1"/>
  <c r="AX45" i="1"/>
  <c r="AW45" i="1"/>
  <c r="AV45" i="1"/>
  <c r="AU45" i="1"/>
  <c r="AT45" i="1"/>
  <c r="AS45" i="1"/>
  <c r="BC43" i="1"/>
  <c r="BB43" i="1"/>
  <c r="BB44" i="1" s="1"/>
  <c r="BA43" i="1"/>
  <c r="AZ43" i="1"/>
  <c r="AZ44" i="1" s="1"/>
  <c r="AY43" i="1"/>
  <c r="AX43" i="1"/>
  <c r="AX44" i="1" s="1"/>
  <c r="AW43" i="1"/>
  <c r="AV43" i="1"/>
  <c r="AV44" i="1" s="1"/>
  <c r="AU43" i="1"/>
  <c r="AT43" i="1"/>
  <c r="AT44" i="1" s="1"/>
  <c r="AS43" i="1"/>
  <c r="BC27" i="1"/>
  <c r="BC10" i="4" s="1"/>
  <c r="BB27" i="1"/>
  <c r="BB26" i="5" s="1"/>
  <c r="BA27" i="1"/>
  <c r="BA26" i="5" s="1"/>
  <c r="AZ27" i="1"/>
  <c r="AZ26" i="5" s="1"/>
  <c r="AY27" i="1"/>
  <c r="AY10" i="4" s="1"/>
  <c r="AX27" i="1"/>
  <c r="AX26" i="5" s="1"/>
  <c r="AW27" i="1"/>
  <c r="AW26" i="5" s="1"/>
  <c r="AV27" i="1"/>
  <c r="AV26" i="5" s="1"/>
  <c r="AU27" i="1"/>
  <c r="AU10" i="4" s="1"/>
  <c r="AT27" i="1"/>
  <c r="AT26" i="5" s="1"/>
  <c r="AS27" i="1"/>
  <c r="AS26" i="5" s="1"/>
  <c r="BC25" i="1"/>
  <c r="BC11" i="4" s="1"/>
  <c r="BB25" i="1"/>
  <c r="BB28" i="1" s="1"/>
  <c r="BB39" i="2" s="1"/>
  <c r="BA25" i="1"/>
  <c r="BA11" i="4" s="1"/>
  <c r="AZ25" i="1"/>
  <c r="AZ28" i="1" s="1"/>
  <c r="AZ39" i="2" s="1"/>
  <c r="AY25" i="1"/>
  <c r="AY11" i="4" s="1"/>
  <c r="AX25" i="1"/>
  <c r="AX28" i="1" s="1"/>
  <c r="AX39" i="2" s="1"/>
  <c r="AW25" i="1"/>
  <c r="AW11" i="4" s="1"/>
  <c r="AV25" i="1"/>
  <c r="AV28" i="1" s="1"/>
  <c r="AV39" i="2" s="1"/>
  <c r="AU25" i="1"/>
  <c r="AU11" i="4" s="1"/>
  <c r="AT25" i="1"/>
  <c r="AT28" i="1" s="1"/>
  <c r="AT39" i="2" s="1"/>
  <c r="AS25" i="1"/>
  <c r="AS11" i="4" s="1"/>
  <c r="BC10" i="1"/>
  <c r="BB10" i="1"/>
  <c r="BA10" i="1"/>
  <c r="AZ10" i="1"/>
  <c r="AY10" i="1"/>
  <c r="AX10" i="1"/>
  <c r="AW10" i="1"/>
  <c r="AV10" i="1"/>
  <c r="AU10" i="1"/>
  <c r="AT10" i="1"/>
  <c r="AS10" i="1"/>
  <c r="BC7" i="1"/>
  <c r="BB7" i="1"/>
  <c r="BA7" i="1"/>
  <c r="AZ7" i="1"/>
  <c r="AY7" i="1"/>
  <c r="AX7" i="1"/>
  <c r="AW7" i="1"/>
  <c r="AV7" i="1"/>
  <c r="AU7" i="1"/>
  <c r="AT7" i="1"/>
  <c r="AS7" i="1"/>
  <c r="AO27" i="5"/>
  <c r="AN27" i="5"/>
  <c r="AM27" i="5"/>
  <c r="AL27" i="5"/>
  <c r="AK27" i="5"/>
  <c r="AJ27" i="5"/>
  <c r="AI27" i="5"/>
  <c r="AH27" i="5"/>
  <c r="AG27" i="5"/>
  <c r="AF27" i="5"/>
  <c r="AE27" i="5"/>
  <c r="AO24" i="5"/>
  <c r="AN24" i="5"/>
  <c r="AN25" i="5" s="1"/>
  <c r="AM24" i="5"/>
  <c r="AL24" i="5"/>
  <c r="AL25" i="5" s="1"/>
  <c r="AK24" i="5"/>
  <c r="AJ24" i="5"/>
  <c r="AJ25" i="5" s="1"/>
  <c r="AI24" i="5"/>
  <c r="AH24" i="5"/>
  <c r="AH25" i="5" s="1"/>
  <c r="AG24" i="5"/>
  <c r="AF24" i="5"/>
  <c r="AF25" i="5" s="1"/>
  <c r="AE24" i="5"/>
  <c r="AO8" i="5"/>
  <c r="AN8" i="5"/>
  <c r="AM8" i="5"/>
  <c r="AL8" i="5"/>
  <c r="AK8" i="5"/>
  <c r="AJ8" i="5"/>
  <c r="AI8" i="5"/>
  <c r="AH8" i="5"/>
  <c r="AG8" i="5"/>
  <c r="AF8" i="5"/>
  <c r="AE8" i="5"/>
  <c r="AO6" i="5"/>
  <c r="AN6" i="5"/>
  <c r="AN7" i="5" s="1"/>
  <c r="AM6" i="5"/>
  <c r="AL6" i="5"/>
  <c r="AL7" i="5" s="1"/>
  <c r="AK6" i="5"/>
  <c r="AJ6" i="5"/>
  <c r="AJ7" i="5" s="1"/>
  <c r="AI6" i="5"/>
  <c r="AH6" i="5"/>
  <c r="AH7" i="5" s="1"/>
  <c r="AG6" i="5"/>
  <c r="AF6" i="5"/>
  <c r="AF7" i="5" s="1"/>
  <c r="AE6" i="5"/>
  <c r="AO9" i="4"/>
  <c r="AN9" i="4"/>
  <c r="AM9" i="4"/>
  <c r="AL9" i="4"/>
  <c r="AK9" i="4"/>
  <c r="AJ9" i="4"/>
  <c r="AI9" i="4"/>
  <c r="AH9" i="4"/>
  <c r="AG9" i="4"/>
  <c r="AF9" i="4"/>
  <c r="AE9" i="4"/>
  <c r="AO7" i="4"/>
  <c r="AN7" i="4"/>
  <c r="AM7" i="4"/>
  <c r="AL7" i="4"/>
  <c r="AK7" i="4"/>
  <c r="AJ7" i="4"/>
  <c r="AI7" i="4"/>
  <c r="AH7" i="4"/>
  <c r="AG7" i="4"/>
  <c r="AF7" i="4"/>
  <c r="AE7" i="4"/>
  <c r="AO77" i="2"/>
  <c r="AN77" i="2"/>
  <c r="AM77" i="2"/>
  <c r="AL77" i="2"/>
  <c r="AK77" i="2"/>
  <c r="AJ77" i="2"/>
  <c r="AI77" i="2"/>
  <c r="AH77" i="2"/>
  <c r="AG77" i="2"/>
  <c r="AF77" i="2"/>
  <c r="AE77" i="2"/>
  <c r="AO76" i="2"/>
  <c r="AN76" i="2"/>
  <c r="AM76" i="2"/>
  <c r="AL76" i="2"/>
  <c r="AK76" i="2"/>
  <c r="AJ76" i="2"/>
  <c r="AI76" i="2"/>
  <c r="AH76" i="2"/>
  <c r="AG76" i="2"/>
  <c r="AF76" i="2"/>
  <c r="AE76" i="2"/>
  <c r="AO75" i="2"/>
  <c r="AN75" i="2"/>
  <c r="AM75" i="2"/>
  <c r="AL75" i="2"/>
  <c r="AK75" i="2"/>
  <c r="AJ75" i="2"/>
  <c r="AI75" i="2"/>
  <c r="AH75" i="2"/>
  <c r="AG75" i="2"/>
  <c r="AF75" i="2"/>
  <c r="AE75" i="2"/>
  <c r="AO73" i="2"/>
  <c r="AN73" i="2"/>
  <c r="AN74" i="2" s="1"/>
  <c r="AM73" i="2"/>
  <c r="AL73" i="2"/>
  <c r="AL74" i="2" s="1"/>
  <c r="AK73" i="2"/>
  <c r="AJ73" i="2"/>
  <c r="AJ74" i="2" s="1"/>
  <c r="AI73" i="2"/>
  <c r="AH73" i="2"/>
  <c r="AH74" i="2" s="1"/>
  <c r="AG73" i="2"/>
  <c r="AF73" i="2"/>
  <c r="AF74" i="2" s="1"/>
  <c r="AE73" i="2"/>
  <c r="AO59" i="2"/>
  <c r="AN59" i="2"/>
  <c r="AM59" i="2"/>
  <c r="AL59" i="2"/>
  <c r="AK59" i="2"/>
  <c r="AJ59" i="2"/>
  <c r="AI59" i="2"/>
  <c r="AH59" i="2"/>
  <c r="AG59" i="2"/>
  <c r="AF59" i="2"/>
  <c r="AE59" i="2"/>
  <c r="AO58" i="2"/>
  <c r="AN58" i="2"/>
  <c r="AM58" i="2"/>
  <c r="AL58" i="2"/>
  <c r="AK58" i="2"/>
  <c r="AJ58" i="2"/>
  <c r="AI58" i="2"/>
  <c r="AH58" i="2"/>
  <c r="AG58" i="2"/>
  <c r="AF58" i="2"/>
  <c r="AE58" i="2"/>
  <c r="AO56" i="2"/>
  <c r="AO57" i="2" s="1"/>
  <c r="AN56" i="2"/>
  <c r="AM56" i="2"/>
  <c r="AM57" i="2" s="1"/>
  <c r="AL56" i="2"/>
  <c r="AL57" i="2" s="1"/>
  <c r="AK56" i="2"/>
  <c r="AK57" i="2" s="1"/>
  <c r="AJ56" i="2"/>
  <c r="AI56" i="2"/>
  <c r="AI57" i="2" s="1"/>
  <c r="AH56" i="2"/>
  <c r="AH57" i="2" s="1"/>
  <c r="AG56" i="2"/>
  <c r="AG57" i="2" s="1"/>
  <c r="AF56" i="2"/>
  <c r="AE56" i="2"/>
  <c r="AE57" i="2" s="1"/>
  <c r="AO40" i="2"/>
  <c r="AN40" i="2"/>
  <c r="AM40" i="2"/>
  <c r="AL40" i="2"/>
  <c r="AK40" i="2"/>
  <c r="AJ40" i="2"/>
  <c r="AI40" i="2"/>
  <c r="AH40" i="2"/>
  <c r="AG40" i="2"/>
  <c r="AF40" i="2"/>
  <c r="AE40" i="2"/>
  <c r="AO37" i="2"/>
  <c r="AN37" i="2"/>
  <c r="AM37" i="2"/>
  <c r="AL37" i="2"/>
  <c r="AK37" i="2"/>
  <c r="AJ37" i="2"/>
  <c r="AI37" i="2"/>
  <c r="AH37" i="2"/>
  <c r="AG37" i="2"/>
  <c r="AF37" i="2"/>
  <c r="AE37" i="2"/>
  <c r="AO35" i="2"/>
  <c r="AO36" i="2" s="1"/>
  <c r="AN35" i="2"/>
  <c r="AM35" i="2"/>
  <c r="AM36" i="2" s="1"/>
  <c r="AL35" i="2"/>
  <c r="AK35" i="2"/>
  <c r="AK36" i="2" s="1"/>
  <c r="AJ35" i="2"/>
  <c r="AI35" i="2"/>
  <c r="AI36" i="2" s="1"/>
  <c r="AH35" i="2"/>
  <c r="AG35" i="2"/>
  <c r="AG36" i="2" s="1"/>
  <c r="AF35" i="2"/>
  <c r="AE35" i="2"/>
  <c r="AE36" i="2" s="1"/>
  <c r="AO21" i="2"/>
  <c r="AN21" i="2"/>
  <c r="AM21" i="2"/>
  <c r="AL21" i="2"/>
  <c r="AK21" i="2"/>
  <c r="AJ21" i="2"/>
  <c r="AI21" i="2"/>
  <c r="AH21" i="2"/>
  <c r="AG21" i="2"/>
  <c r="AF21" i="2"/>
  <c r="AE21" i="2"/>
  <c r="AO19" i="2"/>
  <c r="AN19" i="2"/>
  <c r="AM19" i="2"/>
  <c r="AL19" i="2"/>
  <c r="AK19" i="2"/>
  <c r="AJ19" i="2"/>
  <c r="AI19" i="2"/>
  <c r="AH19" i="2"/>
  <c r="AG19" i="2"/>
  <c r="AF19" i="2"/>
  <c r="AE19" i="2"/>
  <c r="AO17" i="2"/>
  <c r="AN17" i="2"/>
  <c r="AN18" i="2" s="1"/>
  <c r="AM17" i="2"/>
  <c r="AL17" i="2"/>
  <c r="AL18" i="2" s="1"/>
  <c r="AK17" i="2"/>
  <c r="AJ17" i="2"/>
  <c r="AJ18" i="2" s="1"/>
  <c r="AI17" i="2"/>
  <c r="AH17" i="2"/>
  <c r="AH18" i="2" s="1"/>
  <c r="AG17" i="2"/>
  <c r="AF17" i="2"/>
  <c r="AF18" i="2" s="1"/>
  <c r="AE17" i="2"/>
  <c r="AF27" i="1"/>
  <c r="AF26" i="5" s="1"/>
  <c r="AG27" i="1"/>
  <c r="AG26" i="5" s="1"/>
  <c r="AH27" i="1"/>
  <c r="AH26" i="5" s="1"/>
  <c r="AI27" i="1"/>
  <c r="AI26" i="5" s="1"/>
  <c r="AJ27" i="1"/>
  <c r="AJ26" i="5" s="1"/>
  <c r="AK27" i="1"/>
  <c r="AK26" i="5" s="1"/>
  <c r="AL27" i="1"/>
  <c r="AL26" i="5" s="1"/>
  <c r="AM27" i="1"/>
  <c r="AM26" i="5" s="1"/>
  <c r="AN27" i="1"/>
  <c r="AN26" i="5" s="1"/>
  <c r="AO27" i="1"/>
  <c r="AO26" i="5" s="1"/>
  <c r="AE27" i="1"/>
  <c r="AE26" i="5" s="1"/>
  <c r="AF25" i="1"/>
  <c r="AF11" i="4" s="1"/>
  <c r="AG25" i="1"/>
  <c r="AG11" i="4" s="1"/>
  <c r="AH25" i="1"/>
  <c r="AH11" i="4" s="1"/>
  <c r="AI25" i="1"/>
  <c r="AI11" i="4" s="1"/>
  <c r="AJ25" i="1"/>
  <c r="AJ11" i="4" s="1"/>
  <c r="AK25" i="1"/>
  <c r="AK11" i="4" s="1"/>
  <c r="AL25" i="1"/>
  <c r="AL11" i="4" s="1"/>
  <c r="AM25" i="1"/>
  <c r="AM11" i="4" s="1"/>
  <c r="AN25" i="1"/>
  <c r="AN11" i="4" s="1"/>
  <c r="AO25" i="1"/>
  <c r="AO11" i="4" s="1"/>
  <c r="AE25" i="1"/>
  <c r="AE11" i="4" s="1"/>
  <c r="AO100" i="1"/>
  <c r="AO9" i="5" s="1"/>
  <c r="AN100" i="1"/>
  <c r="AN9" i="5" s="1"/>
  <c r="AM100" i="1"/>
  <c r="AM9" i="5" s="1"/>
  <c r="AL100" i="1"/>
  <c r="AL9" i="5" s="1"/>
  <c r="AK100" i="1"/>
  <c r="AK9" i="5" s="1"/>
  <c r="AJ100" i="1"/>
  <c r="AJ9" i="5" s="1"/>
  <c r="AI100" i="1"/>
  <c r="AI9" i="5" s="1"/>
  <c r="AH100" i="1"/>
  <c r="AH9" i="5" s="1"/>
  <c r="AG100" i="1"/>
  <c r="AG9" i="5" s="1"/>
  <c r="AF100" i="1"/>
  <c r="AF9" i="5" s="1"/>
  <c r="AE100" i="1"/>
  <c r="AE9" i="5" s="1"/>
  <c r="AO99" i="1"/>
  <c r="AN99" i="1"/>
  <c r="AM99" i="1"/>
  <c r="AL99" i="1"/>
  <c r="AK99" i="1"/>
  <c r="AJ99" i="1"/>
  <c r="AI99" i="1"/>
  <c r="AH99" i="1"/>
  <c r="AG99" i="1"/>
  <c r="AF99" i="1"/>
  <c r="AE99" i="1"/>
  <c r="AO97" i="1"/>
  <c r="AO98" i="1" s="1"/>
  <c r="AN97" i="1"/>
  <c r="AM97" i="1"/>
  <c r="AM98" i="1" s="1"/>
  <c r="AL97" i="1"/>
  <c r="AL98" i="1" s="1"/>
  <c r="AK97" i="1"/>
  <c r="AK98" i="1" s="1"/>
  <c r="AJ97" i="1"/>
  <c r="AI97" i="1"/>
  <c r="AI98" i="1" s="1"/>
  <c r="AH97" i="1"/>
  <c r="AH98" i="1" s="1"/>
  <c r="AG97" i="1"/>
  <c r="AG98" i="1" s="1"/>
  <c r="AF97" i="1"/>
  <c r="AE97" i="1"/>
  <c r="AE98" i="1" s="1"/>
  <c r="AO84" i="1"/>
  <c r="AN84" i="1"/>
  <c r="AM84" i="1"/>
  <c r="AL84" i="1"/>
  <c r="AK84" i="1"/>
  <c r="AJ84" i="1"/>
  <c r="AI84" i="1"/>
  <c r="AH84" i="1"/>
  <c r="AG84" i="1"/>
  <c r="AF84" i="1"/>
  <c r="AE84" i="1"/>
  <c r="AO83" i="1"/>
  <c r="AN83" i="1"/>
  <c r="AM83" i="1"/>
  <c r="AL83" i="1"/>
  <c r="AK83" i="1"/>
  <c r="AJ83" i="1"/>
  <c r="AI83" i="1"/>
  <c r="AH83" i="1"/>
  <c r="AG83" i="1"/>
  <c r="AF83" i="1"/>
  <c r="AE83" i="1"/>
  <c r="AO81" i="1"/>
  <c r="AO82" i="1" s="1"/>
  <c r="AN81" i="1"/>
  <c r="AM81" i="1"/>
  <c r="AM82" i="1" s="1"/>
  <c r="AL81" i="1"/>
  <c r="AL82" i="1" s="1"/>
  <c r="AK81" i="1"/>
  <c r="AK82" i="1" s="1"/>
  <c r="AJ81" i="1"/>
  <c r="AI81" i="1"/>
  <c r="AI82" i="1" s="1"/>
  <c r="AH81" i="1"/>
  <c r="AH82" i="1" s="1"/>
  <c r="AG81" i="1"/>
  <c r="AG82" i="1" s="1"/>
  <c r="AF81" i="1"/>
  <c r="AE81" i="1"/>
  <c r="AE82" i="1" s="1"/>
  <c r="AO66" i="1"/>
  <c r="AN66" i="1"/>
  <c r="AM66" i="1"/>
  <c r="AL66" i="1"/>
  <c r="AK66" i="1"/>
  <c r="AJ66" i="1"/>
  <c r="AI66" i="1"/>
  <c r="AH66" i="1"/>
  <c r="AG66" i="1"/>
  <c r="AF66" i="1"/>
  <c r="AE66" i="1"/>
  <c r="AO65" i="1"/>
  <c r="AN65" i="1"/>
  <c r="AM65" i="1"/>
  <c r="AL65" i="1"/>
  <c r="AK65" i="1"/>
  <c r="AJ65" i="1"/>
  <c r="AI65" i="1"/>
  <c r="AH65" i="1"/>
  <c r="AG65" i="1"/>
  <c r="AF65" i="1"/>
  <c r="AE65" i="1"/>
  <c r="AO63" i="1"/>
  <c r="AO64" i="1" s="1"/>
  <c r="AN63" i="1"/>
  <c r="AM63" i="1"/>
  <c r="AM64" i="1" s="1"/>
  <c r="AL63" i="1"/>
  <c r="AL64" i="1" s="1"/>
  <c r="AK63" i="1"/>
  <c r="AK64" i="1" s="1"/>
  <c r="AJ63" i="1"/>
  <c r="AI63" i="1"/>
  <c r="AI64" i="1" s="1"/>
  <c r="AH63" i="1"/>
  <c r="AH64" i="1" s="1"/>
  <c r="AG63" i="1"/>
  <c r="AG64" i="1" s="1"/>
  <c r="AF63" i="1"/>
  <c r="AE63" i="1"/>
  <c r="AE64" i="1" s="1"/>
  <c r="AO46" i="1"/>
  <c r="AN46" i="1"/>
  <c r="AM46" i="1"/>
  <c r="AL46" i="1"/>
  <c r="AK46" i="1"/>
  <c r="AJ46" i="1"/>
  <c r="AI46" i="1"/>
  <c r="AH46" i="1"/>
  <c r="AG46" i="1"/>
  <c r="AF46" i="1"/>
  <c r="AE46" i="1"/>
  <c r="AO45" i="1"/>
  <c r="AN45" i="1"/>
  <c r="AM45" i="1"/>
  <c r="AL45" i="1"/>
  <c r="AK45" i="1"/>
  <c r="AJ45" i="1"/>
  <c r="AI45" i="1"/>
  <c r="AH45" i="1"/>
  <c r="AG45" i="1"/>
  <c r="AF45" i="1"/>
  <c r="AE45" i="1"/>
  <c r="AO43" i="1"/>
  <c r="AO44" i="1" s="1"/>
  <c r="AN43" i="1"/>
  <c r="AM43" i="1"/>
  <c r="AM44" i="1" s="1"/>
  <c r="AL43" i="1"/>
  <c r="AL44" i="1" s="1"/>
  <c r="AK43" i="1"/>
  <c r="AK44" i="1" s="1"/>
  <c r="AJ43" i="1"/>
  <c r="AI43" i="1"/>
  <c r="AI44" i="1" s="1"/>
  <c r="AH43" i="1"/>
  <c r="AH44" i="1" s="1"/>
  <c r="AG43" i="1"/>
  <c r="AG44" i="1" s="1"/>
  <c r="AF43" i="1"/>
  <c r="AE43" i="1"/>
  <c r="AE44" i="1" s="1"/>
  <c r="AO28" i="1"/>
  <c r="AO39" i="2" s="1"/>
  <c r="AN28" i="1"/>
  <c r="AN39" i="2" s="1"/>
  <c r="AM28" i="1"/>
  <c r="AM39" i="2" s="1"/>
  <c r="AL28" i="1"/>
  <c r="AL39" i="2" s="1"/>
  <c r="AK28" i="1"/>
  <c r="AK39" i="2" s="1"/>
  <c r="AJ28" i="1"/>
  <c r="AJ39" i="2" s="1"/>
  <c r="AI28" i="1"/>
  <c r="AI39" i="2" s="1"/>
  <c r="AH28" i="1"/>
  <c r="AH39" i="2" s="1"/>
  <c r="AG28" i="1"/>
  <c r="AG39" i="2" s="1"/>
  <c r="AF28" i="1"/>
  <c r="AF39" i="2" s="1"/>
  <c r="AO26" i="1"/>
  <c r="AM26" i="1"/>
  <c r="AM29" i="1" s="1"/>
  <c r="AK26" i="1"/>
  <c r="AI26" i="1"/>
  <c r="AI29" i="1" s="1"/>
  <c r="AG26" i="1"/>
  <c r="AE26" i="1"/>
  <c r="AO10" i="1"/>
  <c r="AN10" i="1"/>
  <c r="AM10" i="1"/>
  <c r="AL10" i="1"/>
  <c r="AK10" i="1"/>
  <c r="AJ10" i="1"/>
  <c r="AI10" i="1"/>
  <c r="AH10" i="1"/>
  <c r="AG10" i="1"/>
  <c r="AF10" i="1"/>
  <c r="AE10" i="1"/>
  <c r="AO7" i="1"/>
  <c r="AO11" i="1" s="1"/>
  <c r="AO12" i="1" s="1"/>
  <c r="AN7" i="1"/>
  <c r="AM7" i="1"/>
  <c r="AM11" i="1" s="1"/>
  <c r="AL7" i="1"/>
  <c r="AK7" i="1"/>
  <c r="AK11" i="1" s="1"/>
  <c r="AK12" i="1" s="1"/>
  <c r="AJ7" i="1"/>
  <c r="AI7" i="1"/>
  <c r="AI11" i="1" s="1"/>
  <c r="AH7" i="1"/>
  <c r="AG7" i="1"/>
  <c r="AG11" i="1" s="1"/>
  <c r="AG12" i="1" s="1"/>
  <c r="AF7" i="1"/>
  <c r="AE7" i="1"/>
  <c r="AE11" i="1" s="1"/>
  <c r="AA27" i="5"/>
  <c r="Z27" i="5"/>
  <c r="Y27" i="5"/>
  <c r="X27" i="5"/>
  <c r="W27" i="5"/>
  <c r="V27" i="5"/>
  <c r="U27" i="5"/>
  <c r="T27" i="5"/>
  <c r="S27" i="5"/>
  <c r="R27" i="5"/>
  <c r="Q27" i="5"/>
  <c r="AA26" i="5"/>
  <c r="Z26" i="5"/>
  <c r="Y26" i="5"/>
  <c r="X26" i="5"/>
  <c r="W26" i="5"/>
  <c r="V26" i="5"/>
  <c r="U26" i="5"/>
  <c r="T26" i="5"/>
  <c r="S26" i="5"/>
  <c r="R26" i="5"/>
  <c r="Q26" i="5"/>
  <c r="AA24" i="5"/>
  <c r="Z24" i="5"/>
  <c r="Z25" i="5" s="1"/>
  <c r="Y24" i="5"/>
  <c r="Y25" i="5" s="1"/>
  <c r="X24" i="5"/>
  <c r="X25" i="5" s="1"/>
  <c r="W24" i="5"/>
  <c r="V24" i="5"/>
  <c r="V25" i="5" s="1"/>
  <c r="U24" i="5"/>
  <c r="U25" i="5" s="1"/>
  <c r="T24" i="5"/>
  <c r="T25" i="5" s="1"/>
  <c r="S24" i="5"/>
  <c r="R24" i="5"/>
  <c r="R25" i="5" s="1"/>
  <c r="Q24" i="5"/>
  <c r="Q25" i="5" s="1"/>
  <c r="AA8" i="5"/>
  <c r="Z8" i="5"/>
  <c r="Y8" i="5"/>
  <c r="X8" i="5"/>
  <c r="W8" i="5"/>
  <c r="V8" i="5"/>
  <c r="U8" i="5"/>
  <c r="T8" i="5"/>
  <c r="S8" i="5"/>
  <c r="R8" i="5"/>
  <c r="Q8" i="5"/>
  <c r="AA6" i="5"/>
  <c r="Z6" i="5"/>
  <c r="Z7" i="5" s="1"/>
  <c r="Y6" i="5"/>
  <c r="X6" i="5"/>
  <c r="X7" i="5" s="1"/>
  <c r="W6" i="5"/>
  <c r="V6" i="5"/>
  <c r="V7" i="5" s="1"/>
  <c r="U6" i="5"/>
  <c r="T6" i="5"/>
  <c r="T7" i="5" s="1"/>
  <c r="S6" i="5"/>
  <c r="R6" i="5"/>
  <c r="R7" i="5" s="1"/>
  <c r="Q6" i="5"/>
  <c r="AA11" i="4"/>
  <c r="Z11" i="4"/>
  <c r="Y11" i="4"/>
  <c r="X11" i="4"/>
  <c r="W11" i="4"/>
  <c r="V11" i="4"/>
  <c r="U11" i="4"/>
  <c r="T11" i="4"/>
  <c r="S11" i="4"/>
  <c r="R11" i="4"/>
  <c r="Q11" i="4"/>
  <c r="AA10" i="4"/>
  <c r="Z10" i="4"/>
  <c r="Y10" i="4"/>
  <c r="X10" i="4"/>
  <c r="W10" i="4"/>
  <c r="V10" i="4"/>
  <c r="U10" i="4"/>
  <c r="T10" i="4"/>
  <c r="S10" i="4"/>
  <c r="R10" i="4"/>
  <c r="Q10" i="4"/>
  <c r="AA9" i="4"/>
  <c r="Z9" i="4"/>
  <c r="Y9" i="4"/>
  <c r="X9" i="4"/>
  <c r="W9" i="4"/>
  <c r="V9" i="4"/>
  <c r="U9" i="4"/>
  <c r="T9" i="4"/>
  <c r="S9" i="4"/>
  <c r="R9" i="4"/>
  <c r="Q9" i="4"/>
  <c r="AA7" i="4"/>
  <c r="AA8" i="4" s="1"/>
  <c r="Z7" i="4"/>
  <c r="Y7" i="4"/>
  <c r="Y8" i="4" s="1"/>
  <c r="X7" i="4"/>
  <c r="W7" i="4"/>
  <c r="W8" i="4" s="1"/>
  <c r="V7" i="4"/>
  <c r="U7" i="4"/>
  <c r="U8" i="4" s="1"/>
  <c r="T7" i="4"/>
  <c r="S7" i="4"/>
  <c r="S8" i="4" s="1"/>
  <c r="R7" i="4"/>
  <c r="Q7" i="4"/>
  <c r="Q8" i="4" s="1"/>
  <c r="AA77" i="2"/>
  <c r="Z77" i="2"/>
  <c r="Y77" i="2"/>
  <c r="X77" i="2"/>
  <c r="W77" i="2"/>
  <c r="V77" i="2"/>
  <c r="U77" i="2"/>
  <c r="T77" i="2"/>
  <c r="S77" i="2"/>
  <c r="R77" i="2"/>
  <c r="Q77" i="2"/>
  <c r="AA59" i="2"/>
  <c r="Z59" i="2"/>
  <c r="Y59" i="2"/>
  <c r="X59" i="2"/>
  <c r="W59" i="2"/>
  <c r="V59" i="2"/>
  <c r="U59" i="2"/>
  <c r="T59" i="2"/>
  <c r="S59" i="2"/>
  <c r="R59" i="2"/>
  <c r="Q59" i="2"/>
  <c r="AA40" i="2"/>
  <c r="Z40" i="2"/>
  <c r="Y40" i="2"/>
  <c r="X40" i="2"/>
  <c r="W40" i="2"/>
  <c r="V40" i="2"/>
  <c r="U40" i="2"/>
  <c r="T40" i="2"/>
  <c r="S40" i="2"/>
  <c r="R40" i="2"/>
  <c r="Q40" i="2"/>
  <c r="AA21" i="2"/>
  <c r="Z21" i="2"/>
  <c r="Y21" i="2"/>
  <c r="X21" i="2"/>
  <c r="W21" i="2"/>
  <c r="V21" i="2"/>
  <c r="U21" i="2"/>
  <c r="T21" i="2"/>
  <c r="S21" i="2"/>
  <c r="R21" i="2"/>
  <c r="Q21" i="2"/>
  <c r="AA76" i="2"/>
  <c r="Z76" i="2"/>
  <c r="Y76" i="2"/>
  <c r="X76" i="2"/>
  <c r="W76" i="2"/>
  <c r="V76" i="2"/>
  <c r="U76" i="2"/>
  <c r="T76" i="2"/>
  <c r="S76" i="2"/>
  <c r="R76" i="2"/>
  <c r="Q76" i="2"/>
  <c r="AA75" i="2"/>
  <c r="Z75" i="2"/>
  <c r="Y75" i="2"/>
  <c r="X75" i="2"/>
  <c r="W75" i="2"/>
  <c r="V75" i="2"/>
  <c r="U75" i="2"/>
  <c r="T75" i="2"/>
  <c r="S75" i="2"/>
  <c r="R75" i="2"/>
  <c r="Q75" i="2"/>
  <c r="AA73" i="2"/>
  <c r="Z73" i="2"/>
  <c r="Y73" i="2"/>
  <c r="X73" i="2"/>
  <c r="W73" i="2"/>
  <c r="V73" i="2"/>
  <c r="U73" i="2"/>
  <c r="T73" i="2"/>
  <c r="S73" i="2"/>
  <c r="R73" i="2"/>
  <c r="Q73" i="2"/>
  <c r="AA58" i="2"/>
  <c r="Z58" i="2"/>
  <c r="Y58" i="2"/>
  <c r="X58" i="2"/>
  <c r="W58" i="2"/>
  <c r="V58" i="2"/>
  <c r="U58" i="2"/>
  <c r="T58" i="2"/>
  <c r="S58" i="2"/>
  <c r="R58" i="2"/>
  <c r="Q58" i="2"/>
  <c r="AA56" i="2"/>
  <c r="AA57" i="2" s="1"/>
  <c r="Z56" i="2"/>
  <c r="Y56" i="2"/>
  <c r="Y57" i="2" s="1"/>
  <c r="X56" i="2"/>
  <c r="W56" i="2"/>
  <c r="W57" i="2" s="1"/>
  <c r="V56" i="2"/>
  <c r="U56" i="2"/>
  <c r="U57" i="2" s="1"/>
  <c r="T56" i="2"/>
  <c r="S56" i="2"/>
  <c r="S57" i="2" s="1"/>
  <c r="R56" i="2"/>
  <c r="Q56" i="2"/>
  <c r="Q57" i="2" s="1"/>
  <c r="AA37" i="2"/>
  <c r="Z37" i="2"/>
  <c r="Y37" i="2"/>
  <c r="X37" i="2"/>
  <c r="W37" i="2"/>
  <c r="V37" i="2"/>
  <c r="U37" i="2"/>
  <c r="T37" i="2"/>
  <c r="S37" i="2"/>
  <c r="R37" i="2"/>
  <c r="Q37" i="2"/>
  <c r="AA35" i="2"/>
  <c r="Z35" i="2"/>
  <c r="Y35" i="2"/>
  <c r="X35" i="2"/>
  <c r="W35" i="2"/>
  <c r="V35" i="2"/>
  <c r="U35" i="2"/>
  <c r="T35" i="2"/>
  <c r="S35" i="2"/>
  <c r="R35" i="2"/>
  <c r="Q35" i="2"/>
  <c r="AA19" i="2"/>
  <c r="Z19" i="2"/>
  <c r="Y19" i="2"/>
  <c r="X19" i="2"/>
  <c r="W19" i="2"/>
  <c r="V19" i="2"/>
  <c r="U19" i="2"/>
  <c r="T19" i="2"/>
  <c r="S19" i="2"/>
  <c r="R19" i="2"/>
  <c r="Q19" i="2"/>
  <c r="AA17" i="2"/>
  <c r="Z17" i="2"/>
  <c r="Y17" i="2"/>
  <c r="X17" i="2"/>
  <c r="W17" i="2"/>
  <c r="V17" i="2"/>
  <c r="U17" i="2"/>
  <c r="T17" i="2"/>
  <c r="S17" i="2"/>
  <c r="R17" i="2"/>
  <c r="Q17" i="2"/>
  <c r="Q63" i="1"/>
  <c r="Q43" i="1"/>
  <c r="AA100" i="1"/>
  <c r="AA9" i="5" s="1"/>
  <c r="Z100" i="1"/>
  <c r="Z9" i="5" s="1"/>
  <c r="Y100" i="1"/>
  <c r="Y9" i="5" s="1"/>
  <c r="X100" i="1"/>
  <c r="X9" i="5" s="1"/>
  <c r="W100" i="1"/>
  <c r="W9" i="5" s="1"/>
  <c r="V100" i="1"/>
  <c r="V9" i="5" s="1"/>
  <c r="U100" i="1"/>
  <c r="U9" i="5" s="1"/>
  <c r="T100" i="1"/>
  <c r="T9" i="5" s="1"/>
  <c r="S100" i="1"/>
  <c r="S9" i="5" s="1"/>
  <c r="R100" i="1"/>
  <c r="R9" i="5" s="1"/>
  <c r="Q100" i="1"/>
  <c r="Q9" i="5" s="1"/>
  <c r="AA99" i="1"/>
  <c r="Z99" i="1"/>
  <c r="Y99" i="1"/>
  <c r="X99" i="1"/>
  <c r="W99" i="1"/>
  <c r="V99" i="1"/>
  <c r="U99" i="1"/>
  <c r="T99" i="1"/>
  <c r="S99" i="1"/>
  <c r="R99" i="1"/>
  <c r="Q99" i="1"/>
  <c r="AA97" i="1"/>
  <c r="Z97" i="1"/>
  <c r="Z98" i="1" s="1"/>
  <c r="Y97" i="1"/>
  <c r="X97" i="1"/>
  <c r="X98" i="1" s="1"/>
  <c r="W97" i="1"/>
  <c r="V97" i="1"/>
  <c r="V98" i="1" s="1"/>
  <c r="U97" i="1"/>
  <c r="T97" i="1"/>
  <c r="T98" i="1" s="1"/>
  <c r="S97" i="1"/>
  <c r="R97" i="1"/>
  <c r="R98" i="1" s="1"/>
  <c r="Q97" i="1"/>
  <c r="AA84" i="1"/>
  <c r="Z84" i="1"/>
  <c r="Y84" i="1"/>
  <c r="X84" i="1"/>
  <c r="W84" i="1"/>
  <c r="V84" i="1"/>
  <c r="U84" i="1"/>
  <c r="T84" i="1"/>
  <c r="S84" i="1"/>
  <c r="R84" i="1"/>
  <c r="Q84" i="1"/>
  <c r="AA83" i="1"/>
  <c r="Z83" i="1"/>
  <c r="Y83" i="1"/>
  <c r="X83" i="1"/>
  <c r="W83" i="1"/>
  <c r="V83" i="1"/>
  <c r="U83" i="1"/>
  <c r="T83" i="1"/>
  <c r="S83" i="1"/>
  <c r="R83" i="1"/>
  <c r="Q83" i="1"/>
  <c r="AA81" i="1"/>
  <c r="Z81" i="1"/>
  <c r="Z82" i="1" s="1"/>
  <c r="Y81" i="1"/>
  <c r="X81" i="1"/>
  <c r="X82" i="1" s="1"/>
  <c r="W81" i="1"/>
  <c r="V81" i="1"/>
  <c r="V82" i="1" s="1"/>
  <c r="U81" i="1"/>
  <c r="T81" i="1"/>
  <c r="T82" i="1" s="1"/>
  <c r="S81" i="1"/>
  <c r="R81" i="1"/>
  <c r="R82" i="1" s="1"/>
  <c r="Q81" i="1"/>
  <c r="AA66" i="1"/>
  <c r="Z66" i="1"/>
  <c r="Y66" i="1"/>
  <c r="X66" i="1"/>
  <c r="W66" i="1"/>
  <c r="V66" i="1"/>
  <c r="U66" i="1"/>
  <c r="T66" i="1"/>
  <c r="S66" i="1"/>
  <c r="R66" i="1"/>
  <c r="Q66" i="1"/>
  <c r="AA65" i="1"/>
  <c r="Z65" i="1"/>
  <c r="Y65" i="1"/>
  <c r="X65" i="1"/>
  <c r="W65" i="1"/>
  <c r="V65" i="1"/>
  <c r="U65" i="1"/>
  <c r="T65" i="1"/>
  <c r="S65" i="1"/>
  <c r="R65" i="1"/>
  <c r="Q65" i="1"/>
  <c r="AA63" i="1"/>
  <c r="Z63" i="1"/>
  <c r="Z64" i="1" s="1"/>
  <c r="Y63" i="1"/>
  <c r="X63" i="1"/>
  <c r="X64" i="1" s="1"/>
  <c r="W63" i="1"/>
  <c r="V63" i="1"/>
  <c r="V64" i="1" s="1"/>
  <c r="U63" i="1"/>
  <c r="T63" i="1"/>
  <c r="T64" i="1" s="1"/>
  <c r="S63" i="1"/>
  <c r="R63" i="1"/>
  <c r="R64" i="1" s="1"/>
  <c r="AA46" i="1"/>
  <c r="Z46" i="1"/>
  <c r="Y46" i="1"/>
  <c r="X46" i="1"/>
  <c r="W46" i="1"/>
  <c r="V46" i="1"/>
  <c r="U46" i="1"/>
  <c r="T46" i="1"/>
  <c r="S46" i="1"/>
  <c r="R46" i="1"/>
  <c r="Q46" i="1"/>
  <c r="AA45" i="1"/>
  <c r="Z45" i="1"/>
  <c r="Y45" i="1"/>
  <c r="X45" i="1"/>
  <c r="W45" i="1"/>
  <c r="V45" i="1"/>
  <c r="U45" i="1"/>
  <c r="T45" i="1"/>
  <c r="S45" i="1"/>
  <c r="R45" i="1"/>
  <c r="Q45" i="1"/>
  <c r="AA43" i="1"/>
  <c r="Z43" i="1"/>
  <c r="Z44" i="1" s="1"/>
  <c r="Y43" i="1"/>
  <c r="X43" i="1"/>
  <c r="X44" i="1" s="1"/>
  <c r="W43" i="1"/>
  <c r="V43" i="1"/>
  <c r="V44" i="1" s="1"/>
  <c r="U43" i="1"/>
  <c r="T43" i="1"/>
  <c r="T44" i="1" s="1"/>
  <c r="S43" i="1"/>
  <c r="R43" i="1"/>
  <c r="R44" i="1" s="1"/>
  <c r="AA28" i="1"/>
  <c r="AA20" i="2" s="1"/>
  <c r="Z28" i="1"/>
  <c r="Z39" i="2" s="1"/>
  <c r="Y28" i="1"/>
  <c r="Y20" i="2" s="1"/>
  <c r="X28" i="1"/>
  <c r="X39" i="2" s="1"/>
  <c r="W28" i="1"/>
  <c r="W20" i="2" s="1"/>
  <c r="V28" i="1"/>
  <c r="V39" i="2" s="1"/>
  <c r="U28" i="1"/>
  <c r="U20" i="2" s="1"/>
  <c r="T28" i="1"/>
  <c r="T39" i="2" s="1"/>
  <c r="S28" i="1"/>
  <c r="S20" i="2" s="1"/>
  <c r="R28" i="1"/>
  <c r="R39" i="2" s="1"/>
  <c r="Q28" i="1"/>
  <c r="Q20" i="2" s="1"/>
  <c r="AA26" i="1"/>
  <c r="Z26" i="1"/>
  <c r="Y26" i="1"/>
  <c r="X26" i="1"/>
  <c r="W26" i="1"/>
  <c r="V26" i="1"/>
  <c r="U26" i="1"/>
  <c r="T26" i="1"/>
  <c r="S26" i="1"/>
  <c r="R26" i="1"/>
  <c r="Q26" i="1"/>
  <c r="AA10" i="1"/>
  <c r="Z10" i="1"/>
  <c r="Y10" i="1"/>
  <c r="X10" i="1"/>
  <c r="W10" i="1"/>
  <c r="V10" i="1"/>
  <c r="U10" i="1"/>
  <c r="T10" i="1"/>
  <c r="S10" i="1"/>
  <c r="R10" i="1"/>
  <c r="Q10" i="1"/>
  <c r="AA7" i="1"/>
  <c r="Z7" i="1"/>
  <c r="Y7" i="1"/>
  <c r="X7" i="1"/>
  <c r="W7" i="1"/>
  <c r="V7" i="1"/>
  <c r="U7" i="1"/>
  <c r="T7" i="1"/>
  <c r="S7" i="1"/>
  <c r="R7" i="1"/>
  <c r="Q7" i="1"/>
  <c r="M27" i="5"/>
  <c r="L27" i="5"/>
  <c r="K27" i="5"/>
  <c r="J27" i="5"/>
  <c r="I27" i="5"/>
  <c r="H27" i="5"/>
  <c r="G27" i="5"/>
  <c r="F27" i="5"/>
  <c r="E27" i="5"/>
  <c r="D27" i="5"/>
  <c r="C27" i="5"/>
  <c r="M26" i="5"/>
  <c r="L26" i="5"/>
  <c r="K26" i="5"/>
  <c r="J26" i="5"/>
  <c r="I26" i="5"/>
  <c r="H26" i="5"/>
  <c r="G26" i="5"/>
  <c r="F26" i="5"/>
  <c r="E26" i="5"/>
  <c r="D26" i="5"/>
  <c r="C26" i="5"/>
  <c r="M24" i="5"/>
  <c r="L24" i="5"/>
  <c r="K24" i="5"/>
  <c r="J24" i="5"/>
  <c r="I24" i="5"/>
  <c r="H24" i="5"/>
  <c r="G24" i="5"/>
  <c r="F24" i="5"/>
  <c r="E24" i="5"/>
  <c r="D24" i="5"/>
  <c r="C24" i="5"/>
  <c r="M8" i="5"/>
  <c r="L8" i="5"/>
  <c r="K8" i="5"/>
  <c r="J8" i="5"/>
  <c r="I8" i="5"/>
  <c r="H8" i="5"/>
  <c r="G8" i="5"/>
  <c r="F8" i="5"/>
  <c r="E8" i="5"/>
  <c r="D8" i="5"/>
  <c r="C8" i="5"/>
  <c r="M6" i="5"/>
  <c r="M7" i="5" s="1"/>
  <c r="L6" i="5"/>
  <c r="K6" i="5"/>
  <c r="K7" i="5" s="1"/>
  <c r="J6" i="5"/>
  <c r="I6" i="5"/>
  <c r="I7" i="5" s="1"/>
  <c r="H6" i="5"/>
  <c r="G6" i="5"/>
  <c r="G7" i="5" s="1"/>
  <c r="F6" i="5"/>
  <c r="E6" i="5"/>
  <c r="E7" i="5" s="1"/>
  <c r="D6" i="5"/>
  <c r="C6" i="5"/>
  <c r="C7" i="5" s="1"/>
  <c r="M11" i="4"/>
  <c r="L11" i="4"/>
  <c r="K11" i="4"/>
  <c r="J11" i="4"/>
  <c r="I11" i="4"/>
  <c r="H11" i="4"/>
  <c r="G11" i="4"/>
  <c r="F11" i="4"/>
  <c r="E11" i="4"/>
  <c r="D11" i="4"/>
  <c r="C11" i="4"/>
  <c r="M10" i="4"/>
  <c r="L10" i="4"/>
  <c r="K10" i="4"/>
  <c r="J10" i="4"/>
  <c r="I10" i="4"/>
  <c r="H10" i="4"/>
  <c r="G10" i="4"/>
  <c r="F10" i="4"/>
  <c r="E10" i="4"/>
  <c r="D10" i="4"/>
  <c r="C10" i="4"/>
  <c r="M9" i="4"/>
  <c r="L9" i="4"/>
  <c r="K9" i="4"/>
  <c r="J9" i="4"/>
  <c r="I9" i="4"/>
  <c r="H9" i="4"/>
  <c r="G9" i="4"/>
  <c r="F9" i="4"/>
  <c r="E9" i="4"/>
  <c r="D9" i="4"/>
  <c r="C9" i="4"/>
  <c r="M7" i="4"/>
  <c r="L7" i="4"/>
  <c r="K7" i="4"/>
  <c r="J7" i="4"/>
  <c r="I7" i="4"/>
  <c r="H7" i="4"/>
  <c r="G7" i="4"/>
  <c r="F7" i="4"/>
  <c r="E7" i="4"/>
  <c r="D7" i="4"/>
  <c r="C7" i="4"/>
  <c r="M77" i="2"/>
  <c r="L77" i="2"/>
  <c r="K77" i="2"/>
  <c r="J77" i="2"/>
  <c r="I77" i="2"/>
  <c r="H77" i="2"/>
  <c r="G77" i="2"/>
  <c r="F77" i="2"/>
  <c r="E77" i="2"/>
  <c r="D77" i="2"/>
  <c r="C77" i="2"/>
  <c r="M59" i="2"/>
  <c r="L59" i="2"/>
  <c r="K59" i="2"/>
  <c r="J59" i="2"/>
  <c r="I59" i="2"/>
  <c r="H59" i="2"/>
  <c r="G59" i="2"/>
  <c r="F59" i="2"/>
  <c r="E59" i="2"/>
  <c r="D59" i="2"/>
  <c r="C59" i="2"/>
  <c r="M40" i="2"/>
  <c r="L40" i="2"/>
  <c r="K40" i="2"/>
  <c r="J40" i="2"/>
  <c r="I40" i="2"/>
  <c r="H40" i="2"/>
  <c r="G40" i="2"/>
  <c r="F40" i="2"/>
  <c r="E40" i="2"/>
  <c r="D40" i="2"/>
  <c r="C40" i="2"/>
  <c r="M21" i="2"/>
  <c r="L21" i="2"/>
  <c r="K21" i="2"/>
  <c r="J21" i="2"/>
  <c r="I21" i="2"/>
  <c r="H21" i="2"/>
  <c r="G21" i="2"/>
  <c r="F21" i="2"/>
  <c r="E21" i="2"/>
  <c r="D21" i="2"/>
  <c r="C21" i="2"/>
  <c r="M76" i="2"/>
  <c r="L76" i="2"/>
  <c r="K76" i="2"/>
  <c r="J76" i="2"/>
  <c r="I76" i="2"/>
  <c r="H76" i="2"/>
  <c r="G76" i="2"/>
  <c r="F76" i="2"/>
  <c r="E76" i="2"/>
  <c r="D76" i="2"/>
  <c r="C76" i="2"/>
  <c r="M75" i="2"/>
  <c r="L75" i="2"/>
  <c r="K75" i="2"/>
  <c r="J75" i="2"/>
  <c r="I75" i="2"/>
  <c r="H75" i="2"/>
  <c r="G75" i="2"/>
  <c r="F75" i="2"/>
  <c r="E75" i="2"/>
  <c r="D75" i="2"/>
  <c r="C75" i="2"/>
  <c r="M73" i="2"/>
  <c r="L73" i="2"/>
  <c r="L74" i="2" s="1"/>
  <c r="K73" i="2"/>
  <c r="J73" i="2"/>
  <c r="J74" i="2" s="1"/>
  <c r="I73" i="2"/>
  <c r="H73" i="2"/>
  <c r="H74" i="2" s="1"/>
  <c r="G73" i="2"/>
  <c r="F73" i="2"/>
  <c r="F74" i="2" s="1"/>
  <c r="E73" i="2"/>
  <c r="D73" i="2"/>
  <c r="D74" i="2" s="1"/>
  <c r="C73" i="2"/>
  <c r="M58" i="2"/>
  <c r="L58" i="2"/>
  <c r="K58" i="2"/>
  <c r="J58" i="2"/>
  <c r="I58" i="2"/>
  <c r="H58" i="2"/>
  <c r="G58" i="2"/>
  <c r="F58" i="2"/>
  <c r="E58" i="2"/>
  <c r="D58" i="2"/>
  <c r="C58" i="2"/>
  <c r="M56" i="2"/>
  <c r="M57" i="2" s="1"/>
  <c r="L56" i="2"/>
  <c r="K56" i="2"/>
  <c r="K57" i="2" s="1"/>
  <c r="J56" i="2"/>
  <c r="J57" i="2" s="1"/>
  <c r="I56" i="2"/>
  <c r="I57" i="2" s="1"/>
  <c r="H56" i="2"/>
  <c r="G56" i="2"/>
  <c r="G57" i="2" s="1"/>
  <c r="F56" i="2"/>
  <c r="F57" i="2" s="1"/>
  <c r="E56" i="2"/>
  <c r="E57" i="2" s="1"/>
  <c r="D56" i="2"/>
  <c r="C56" i="2"/>
  <c r="C57" i="2" s="1"/>
  <c r="M37" i="2"/>
  <c r="L37" i="2"/>
  <c r="K37" i="2"/>
  <c r="J37" i="2"/>
  <c r="I37" i="2"/>
  <c r="H37" i="2"/>
  <c r="G37" i="2"/>
  <c r="F37" i="2"/>
  <c r="E37" i="2"/>
  <c r="D37" i="2"/>
  <c r="C37" i="2"/>
  <c r="M35" i="2"/>
  <c r="M36" i="2" s="1"/>
  <c r="L35" i="2"/>
  <c r="K35" i="2"/>
  <c r="K36" i="2" s="1"/>
  <c r="J35" i="2"/>
  <c r="I35" i="2"/>
  <c r="I36" i="2" s="1"/>
  <c r="H35" i="2"/>
  <c r="G35" i="2"/>
  <c r="G36" i="2" s="1"/>
  <c r="F35" i="2"/>
  <c r="E35" i="2"/>
  <c r="E36" i="2" s="1"/>
  <c r="D35" i="2"/>
  <c r="C35" i="2"/>
  <c r="C36" i="2" s="1"/>
  <c r="M19" i="2"/>
  <c r="L19" i="2"/>
  <c r="K19" i="2"/>
  <c r="J19" i="2"/>
  <c r="I19" i="2"/>
  <c r="H19" i="2"/>
  <c r="G19" i="2"/>
  <c r="F19" i="2"/>
  <c r="E19" i="2"/>
  <c r="D19" i="2"/>
  <c r="C19" i="2"/>
  <c r="M17" i="2"/>
  <c r="L17" i="2"/>
  <c r="L18" i="2" s="1"/>
  <c r="K17" i="2"/>
  <c r="J17" i="2"/>
  <c r="J18" i="2" s="1"/>
  <c r="I17" i="2"/>
  <c r="H17" i="2"/>
  <c r="H18" i="2" s="1"/>
  <c r="G17" i="2"/>
  <c r="F17" i="2"/>
  <c r="F18" i="2" s="1"/>
  <c r="E17" i="2"/>
  <c r="D17" i="2"/>
  <c r="D18" i="2" s="1"/>
  <c r="C17" i="2"/>
  <c r="M100" i="1"/>
  <c r="M9" i="5" s="1"/>
  <c r="L100" i="1"/>
  <c r="L9" i="5" s="1"/>
  <c r="K100" i="1"/>
  <c r="K9" i="5" s="1"/>
  <c r="J100" i="1"/>
  <c r="J9" i="5" s="1"/>
  <c r="I100" i="1"/>
  <c r="I9" i="5" s="1"/>
  <c r="H100" i="1"/>
  <c r="H9" i="5" s="1"/>
  <c r="G100" i="1"/>
  <c r="G9" i="5" s="1"/>
  <c r="F100" i="1"/>
  <c r="F9" i="5" s="1"/>
  <c r="E100" i="1"/>
  <c r="E9" i="5" s="1"/>
  <c r="D100" i="1"/>
  <c r="D9" i="5" s="1"/>
  <c r="C100" i="1"/>
  <c r="C9" i="5" s="1"/>
  <c r="M99" i="1"/>
  <c r="L99" i="1"/>
  <c r="K99" i="1"/>
  <c r="J99" i="1"/>
  <c r="I99" i="1"/>
  <c r="H99" i="1"/>
  <c r="G99" i="1"/>
  <c r="F99" i="1"/>
  <c r="E99" i="1"/>
  <c r="D99" i="1"/>
  <c r="C99" i="1"/>
  <c r="M97" i="1"/>
  <c r="L97" i="1"/>
  <c r="L98" i="1" s="1"/>
  <c r="K97" i="1"/>
  <c r="J97" i="1"/>
  <c r="J98" i="1" s="1"/>
  <c r="I97" i="1"/>
  <c r="H97" i="1"/>
  <c r="H98" i="1" s="1"/>
  <c r="G97" i="1"/>
  <c r="F97" i="1"/>
  <c r="F98" i="1" s="1"/>
  <c r="E97" i="1"/>
  <c r="D97" i="1"/>
  <c r="D98" i="1" s="1"/>
  <c r="C97" i="1"/>
  <c r="M84" i="1"/>
  <c r="L84" i="1"/>
  <c r="K84" i="1"/>
  <c r="J84" i="1"/>
  <c r="I84" i="1"/>
  <c r="H84" i="1"/>
  <c r="G84" i="1"/>
  <c r="F84" i="1"/>
  <c r="E84" i="1"/>
  <c r="D84" i="1"/>
  <c r="C84" i="1"/>
  <c r="M83" i="1"/>
  <c r="L83" i="1"/>
  <c r="K83" i="1"/>
  <c r="J83" i="1"/>
  <c r="I83" i="1"/>
  <c r="H83" i="1"/>
  <c r="G83" i="1"/>
  <c r="F83" i="1"/>
  <c r="E83" i="1"/>
  <c r="D83" i="1"/>
  <c r="C83" i="1"/>
  <c r="M81" i="1"/>
  <c r="L81" i="1"/>
  <c r="L82" i="1" s="1"/>
  <c r="K81" i="1"/>
  <c r="J81" i="1"/>
  <c r="J82" i="1" s="1"/>
  <c r="I81" i="1"/>
  <c r="H81" i="1"/>
  <c r="H82" i="1" s="1"/>
  <c r="G81" i="1"/>
  <c r="F81" i="1"/>
  <c r="F82" i="1" s="1"/>
  <c r="E81" i="1"/>
  <c r="D81" i="1"/>
  <c r="D82" i="1" s="1"/>
  <c r="C81" i="1"/>
  <c r="M66" i="1"/>
  <c r="L66" i="1"/>
  <c r="K66" i="1"/>
  <c r="J66" i="1"/>
  <c r="I66" i="1"/>
  <c r="H66" i="1"/>
  <c r="G66" i="1"/>
  <c r="F66" i="1"/>
  <c r="E66" i="1"/>
  <c r="D66" i="1"/>
  <c r="C66" i="1"/>
  <c r="M65" i="1"/>
  <c r="L65" i="1"/>
  <c r="K65" i="1"/>
  <c r="J65" i="1"/>
  <c r="I65" i="1"/>
  <c r="H65" i="1"/>
  <c r="G65" i="1"/>
  <c r="F65" i="1"/>
  <c r="E65" i="1"/>
  <c r="D65" i="1"/>
  <c r="C65" i="1"/>
  <c r="M63" i="1"/>
  <c r="L63" i="1"/>
  <c r="L64" i="1" s="1"/>
  <c r="K63" i="1"/>
  <c r="J63" i="1"/>
  <c r="J64" i="1" s="1"/>
  <c r="I63" i="1"/>
  <c r="H63" i="1"/>
  <c r="H64" i="1" s="1"/>
  <c r="G63" i="1"/>
  <c r="F63" i="1"/>
  <c r="F64" i="1" s="1"/>
  <c r="E63" i="1"/>
  <c r="D63" i="1"/>
  <c r="D64" i="1" s="1"/>
  <c r="C63" i="1"/>
  <c r="M46" i="1"/>
  <c r="L46" i="1"/>
  <c r="K46" i="1"/>
  <c r="J46" i="1"/>
  <c r="I46" i="1"/>
  <c r="H46" i="1"/>
  <c r="G46" i="1"/>
  <c r="F46" i="1"/>
  <c r="E46" i="1"/>
  <c r="D46" i="1"/>
  <c r="C46" i="1"/>
  <c r="M45" i="1"/>
  <c r="L45" i="1"/>
  <c r="K45" i="1"/>
  <c r="J45" i="1"/>
  <c r="I45" i="1"/>
  <c r="H45" i="1"/>
  <c r="G45" i="1"/>
  <c r="F45" i="1"/>
  <c r="E45" i="1"/>
  <c r="D45" i="1"/>
  <c r="C45" i="1"/>
  <c r="M43" i="1"/>
  <c r="L43" i="1"/>
  <c r="L44" i="1" s="1"/>
  <c r="K43" i="1"/>
  <c r="J43" i="1"/>
  <c r="J44" i="1" s="1"/>
  <c r="I43" i="1"/>
  <c r="H43" i="1"/>
  <c r="H44" i="1" s="1"/>
  <c r="G43" i="1"/>
  <c r="F43" i="1"/>
  <c r="F44" i="1" s="1"/>
  <c r="E43" i="1"/>
  <c r="D43" i="1"/>
  <c r="D44" i="1" s="1"/>
  <c r="C43" i="1"/>
  <c r="M28" i="1"/>
  <c r="M39" i="2" s="1"/>
  <c r="L28" i="1"/>
  <c r="L20" i="2" s="1"/>
  <c r="K28" i="1"/>
  <c r="K39" i="2" s="1"/>
  <c r="J28" i="1"/>
  <c r="J20" i="2" s="1"/>
  <c r="I28" i="1"/>
  <c r="I39" i="2" s="1"/>
  <c r="H28" i="1"/>
  <c r="H20" i="2" s="1"/>
  <c r="G28" i="1"/>
  <c r="G39" i="2" s="1"/>
  <c r="F28" i="1"/>
  <c r="F20" i="2" s="1"/>
  <c r="E28" i="1"/>
  <c r="E39" i="2" s="1"/>
  <c r="D28" i="1"/>
  <c r="D20" i="2" s="1"/>
  <c r="C28" i="1"/>
  <c r="C39" i="2" s="1"/>
  <c r="M26" i="1"/>
  <c r="L26" i="1"/>
  <c r="K26" i="1"/>
  <c r="J26" i="1"/>
  <c r="I26" i="1"/>
  <c r="H26" i="1"/>
  <c r="G26" i="1"/>
  <c r="F26" i="1"/>
  <c r="E26" i="1"/>
  <c r="D26" i="1"/>
  <c r="C26" i="1"/>
  <c r="M10" i="1"/>
  <c r="L10" i="1"/>
  <c r="K10" i="1"/>
  <c r="J10" i="1"/>
  <c r="I10" i="1"/>
  <c r="H10" i="1"/>
  <c r="G10" i="1"/>
  <c r="F10" i="1"/>
  <c r="E10" i="1"/>
  <c r="D10" i="1"/>
  <c r="C10" i="1"/>
  <c r="M7" i="1"/>
  <c r="L7" i="1"/>
  <c r="K7" i="1"/>
  <c r="J7" i="1"/>
  <c r="I7" i="1"/>
  <c r="H7" i="1"/>
  <c r="G7" i="1"/>
  <c r="F7" i="1"/>
  <c r="E7" i="1"/>
  <c r="D7" i="1"/>
  <c r="C7" i="1"/>
  <c r="R11" i="1" l="1"/>
  <c r="T11" i="1"/>
  <c r="V11" i="1"/>
  <c r="X11" i="1"/>
  <c r="Z11" i="1"/>
  <c r="R29" i="1"/>
  <c r="T29" i="1"/>
  <c r="V29" i="1"/>
  <c r="Q12" i="4"/>
  <c r="S12" i="4"/>
  <c r="U12" i="4"/>
  <c r="W12" i="4"/>
  <c r="Y12" i="4"/>
  <c r="AA12" i="4"/>
  <c r="AG29" i="1"/>
  <c r="AK29" i="1"/>
  <c r="AO29" i="1"/>
  <c r="CJ11" i="1"/>
  <c r="CL11" i="1"/>
  <c r="CN11" i="1"/>
  <c r="CP11" i="1"/>
  <c r="CR11" i="1"/>
  <c r="CJ10" i="4"/>
  <c r="CR10" i="4"/>
  <c r="CP26" i="5"/>
  <c r="DR78" i="2"/>
  <c r="DT78" i="2"/>
  <c r="CN10" i="4"/>
  <c r="CL26" i="5"/>
  <c r="BX10" i="4"/>
  <c r="CZ20" i="2"/>
  <c r="CZ22" i="2" s="1"/>
  <c r="CZ23" i="2" s="1"/>
  <c r="CZ25" i="2" s="1"/>
  <c r="CZ28" i="2" s="1"/>
  <c r="DD20" i="2"/>
  <c r="DD22" i="2" s="1"/>
  <c r="DD23" i="2" s="1"/>
  <c r="DD25" i="2" s="1"/>
  <c r="DD28" i="2" s="1"/>
  <c r="CX39" i="2"/>
  <c r="DB39" i="2"/>
  <c r="DF39" i="2"/>
  <c r="C11" i="1"/>
  <c r="E11" i="1"/>
  <c r="G11" i="1"/>
  <c r="I11" i="1"/>
  <c r="K11" i="1"/>
  <c r="M11" i="1"/>
  <c r="C29" i="1"/>
  <c r="E29" i="1"/>
  <c r="G29" i="1"/>
  <c r="I29" i="1"/>
  <c r="K29" i="1"/>
  <c r="M29" i="1"/>
  <c r="Q11" i="1"/>
  <c r="S11" i="1"/>
  <c r="U11" i="1"/>
  <c r="W11" i="1"/>
  <c r="Y11" i="1"/>
  <c r="AA11" i="1"/>
  <c r="AF26" i="1"/>
  <c r="AF29" i="1" s="1"/>
  <c r="AH26" i="1"/>
  <c r="AH29" i="1" s="1"/>
  <c r="AJ26" i="1"/>
  <c r="AJ29" i="1" s="1"/>
  <c r="AL26" i="1"/>
  <c r="AL29" i="1" s="1"/>
  <c r="AN26" i="1"/>
  <c r="AN29" i="1" s="1"/>
  <c r="AE28" i="1"/>
  <c r="AE39" i="2" s="1"/>
  <c r="AS11" i="1"/>
  <c r="AU11" i="1"/>
  <c r="AW11" i="1"/>
  <c r="AY11" i="1"/>
  <c r="BA11" i="1"/>
  <c r="BC11" i="1"/>
  <c r="CB10" i="4"/>
  <c r="CW11" i="1"/>
  <c r="CY11" i="1"/>
  <c r="DA11" i="1"/>
  <c r="DC11" i="1"/>
  <c r="DE11" i="1"/>
  <c r="DG11" i="1"/>
  <c r="AY25" i="5"/>
  <c r="BC25" i="5"/>
  <c r="BV28" i="1"/>
  <c r="BV11" i="4"/>
  <c r="BX28" i="1"/>
  <c r="BX11" i="4"/>
  <c r="BZ28" i="1"/>
  <c r="BZ11" i="4"/>
  <c r="CB28" i="1"/>
  <c r="CB11" i="4"/>
  <c r="CD28" i="1"/>
  <c r="CD11" i="4"/>
  <c r="BX7" i="5"/>
  <c r="BX10" i="5" s="1"/>
  <c r="BX11" i="5" s="1"/>
  <c r="BX13" i="5" s="1"/>
  <c r="BX16" i="5" s="1"/>
  <c r="CB7" i="5"/>
  <c r="CB10" i="5" s="1"/>
  <c r="CB11" i="5" s="1"/>
  <c r="CB13" i="5" s="1"/>
  <c r="CB16" i="5" s="1"/>
  <c r="CL36" i="2"/>
  <c r="CP36" i="2"/>
  <c r="CY39" i="2"/>
  <c r="CY20" i="2"/>
  <c r="DC39" i="2"/>
  <c r="DC20" i="2"/>
  <c r="DG39" i="2"/>
  <c r="DG20" i="2"/>
  <c r="DG44" i="1"/>
  <c r="DG48" i="1" s="1"/>
  <c r="DG49" i="1" s="1"/>
  <c r="DG53" i="1" s="1"/>
  <c r="DG56" i="1" s="1"/>
  <c r="DK11" i="4"/>
  <c r="DK28" i="1"/>
  <c r="DK26" i="1"/>
  <c r="X29" i="1"/>
  <c r="Z29" i="1"/>
  <c r="R20" i="2"/>
  <c r="T20" i="2"/>
  <c r="V20" i="2"/>
  <c r="X20" i="2"/>
  <c r="Z20" i="2"/>
  <c r="Q39" i="2"/>
  <c r="S39" i="2"/>
  <c r="U39" i="2"/>
  <c r="W39" i="2"/>
  <c r="Y39" i="2"/>
  <c r="AA39" i="2"/>
  <c r="S7" i="5"/>
  <c r="S10" i="5" s="1"/>
  <c r="W7" i="5"/>
  <c r="W10" i="5" s="1"/>
  <c r="AA7" i="5"/>
  <c r="AA10" i="5" s="1"/>
  <c r="AE20" i="2"/>
  <c r="AG20" i="2"/>
  <c r="AI20" i="2"/>
  <c r="AK20" i="2"/>
  <c r="AM20" i="2"/>
  <c r="AO20" i="2"/>
  <c r="AE41" i="2"/>
  <c r="AG41" i="2"/>
  <c r="AI41" i="2"/>
  <c r="AK41" i="2"/>
  <c r="AM41" i="2"/>
  <c r="AO41" i="2"/>
  <c r="AF78" i="2"/>
  <c r="AH78" i="2"/>
  <c r="AJ78" i="2"/>
  <c r="AL78" i="2"/>
  <c r="AN78" i="2"/>
  <c r="AF10" i="4"/>
  <c r="AH10" i="4"/>
  <c r="AJ10" i="4"/>
  <c r="AL10" i="4"/>
  <c r="AN10" i="4"/>
  <c r="AT11" i="1"/>
  <c r="AV11" i="1"/>
  <c r="AX11" i="1"/>
  <c r="AZ11" i="1"/>
  <c r="BB11" i="1"/>
  <c r="AT20" i="2"/>
  <c r="AV20" i="2"/>
  <c r="AX20" i="2"/>
  <c r="AZ20" i="2"/>
  <c r="BB20" i="2"/>
  <c r="AT10" i="4"/>
  <c r="AV10" i="4"/>
  <c r="AX10" i="4"/>
  <c r="AZ10" i="4"/>
  <c r="BB10" i="4"/>
  <c r="AS29" i="5"/>
  <c r="AW29" i="5"/>
  <c r="AU25" i="5"/>
  <c r="BA25" i="5"/>
  <c r="BA29" i="5" s="1"/>
  <c r="BA30" i="5" s="1"/>
  <c r="BA32" i="5" s="1"/>
  <c r="BA35" i="5" s="1"/>
  <c r="AU26" i="5"/>
  <c r="AY26" i="5"/>
  <c r="BC26" i="5"/>
  <c r="BH10" i="4"/>
  <c r="BL10" i="4"/>
  <c r="BP10" i="4"/>
  <c r="BJ26" i="5"/>
  <c r="BN26" i="5"/>
  <c r="BV10" i="4"/>
  <c r="BZ10" i="4"/>
  <c r="CD10" i="4"/>
  <c r="BZ10" i="5"/>
  <c r="BV7" i="5"/>
  <c r="BV10" i="5" s="1"/>
  <c r="BV11" i="5" s="1"/>
  <c r="BV13" i="5" s="1"/>
  <c r="BV16" i="5" s="1"/>
  <c r="CD7" i="5"/>
  <c r="CD10" i="5" s="1"/>
  <c r="CD11" i="5" s="1"/>
  <c r="CD13" i="5" s="1"/>
  <c r="CD16" i="5" s="1"/>
  <c r="CJ36" i="2"/>
  <c r="CR36" i="2"/>
  <c r="CX22" i="2"/>
  <c r="DB22" i="2"/>
  <c r="DF22" i="2"/>
  <c r="CZ10" i="4"/>
  <c r="DD10" i="4"/>
  <c r="CW11" i="4"/>
  <c r="CX26" i="5"/>
  <c r="DB26" i="5"/>
  <c r="DF26" i="5"/>
  <c r="CY27" i="5"/>
  <c r="DC27" i="5"/>
  <c r="DM10" i="4"/>
  <c r="DQ10" i="4"/>
  <c r="DU10" i="4"/>
  <c r="BX25" i="5"/>
  <c r="BX29" i="5" s="1"/>
  <c r="BX30" i="5" s="1"/>
  <c r="BX32" i="5" s="1"/>
  <c r="BX35" i="5" s="1"/>
  <c r="CB25" i="5"/>
  <c r="CB29" i="5" s="1"/>
  <c r="CB30" i="5" s="1"/>
  <c r="CB32" i="5" s="1"/>
  <c r="CB35" i="5" s="1"/>
  <c r="CJ28" i="1"/>
  <c r="CJ11" i="4"/>
  <c r="CL28" i="1"/>
  <c r="CL11" i="4"/>
  <c r="CN28" i="1"/>
  <c r="CN11" i="4"/>
  <c r="CP28" i="1"/>
  <c r="CP11" i="4"/>
  <c r="CR28" i="1"/>
  <c r="CR11" i="4"/>
  <c r="CI26" i="5"/>
  <c r="CI10" i="4"/>
  <c r="CK26" i="5"/>
  <c r="CK10" i="4"/>
  <c r="CM26" i="5"/>
  <c r="CM10" i="4"/>
  <c r="CO26" i="5"/>
  <c r="CO10" i="4"/>
  <c r="CQ26" i="5"/>
  <c r="CQ10" i="4"/>
  <c r="CS26" i="5"/>
  <c r="CS10" i="4"/>
  <c r="CI57" i="2"/>
  <c r="CI61" i="2" s="1"/>
  <c r="CI62" i="2" s="1"/>
  <c r="CI64" i="2" s="1"/>
  <c r="CI67" i="2" s="1"/>
  <c r="CM57" i="2"/>
  <c r="CM61" i="2" s="1"/>
  <c r="CM62" i="2" s="1"/>
  <c r="CM64" i="2" s="1"/>
  <c r="CM67" i="2" s="1"/>
  <c r="CQ57" i="2"/>
  <c r="CQ61" i="2" s="1"/>
  <c r="CQ62" i="2" s="1"/>
  <c r="CQ64" i="2" s="1"/>
  <c r="CQ67" i="2" s="1"/>
  <c r="CZ57" i="2"/>
  <c r="CZ61" i="2" s="1"/>
  <c r="CZ62" i="2" s="1"/>
  <c r="CZ64" i="2" s="1"/>
  <c r="CZ67" i="2" s="1"/>
  <c r="DD57" i="2"/>
  <c r="DD61" i="2" s="1"/>
  <c r="DD62" i="2" s="1"/>
  <c r="DD64" i="2" s="1"/>
  <c r="DD67" i="2" s="1"/>
  <c r="CZ74" i="2"/>
  <c r="CZ78" i="2" s="1"/>
  <c r="CZ79" i="2" s="1"/>
  <c r="CZ81" i="2" s="1"/>
  <c r="CZ84" i="2" s="1"/>
  <c r="DD74" i="2"/>
  <c r="DD78" i="2" s="1"/>
  <c r="DD79" i="2" s="1"/>
  <c r="DD81" i="2" s="1"/>
  <c r="DD84" i="2" s="1"/>
  <c r="DF27" i="5"/>
  <c r="DD27" i="5"/>
  <c r="DB27" i="5"/>
  <c r="CZ27" i="5"/>
  <c r="CX27" i="5"/>
  <c r="DN57" i="2"/>
  <c r="DN61" i="2" s="1"/>
  <c r="DN62" i="2" s="1"/>
  <c r="DN64" i="2" s="1"/>
  <c r="DN67" i="2" s="1"/>
  <c r="DR57" i="2"/>
  <c r="DR61" i="2" s="1"/>
  <c r="DR62" i="2" s="1"/>
  <c r="DR64" i="2" s="1"/>
  <c r="DR67" i="2" s="1"/>
  <c r="Q7" i="5"/>
  <c r="Q10" i="5" s="1"/>
  <c r="U7" i="5"/>
  <c r="U10" i="5" s="1"/>
  <c r="Y7" i="5"/>
  <c r="Y10" i="5" s="1"/>
  <c r="Q29" i="5"/>
  <c r="U29" i="5"/>
  <c r="Y29" i="5"/>
  <c r="S25" i="5"/>
  <c r="S29" i="5" s="1"/>
  <c r="S30" i="5" s="1"/>
  <c r="S32" i="5" s="1"/>
  <c r="S35" i="5" s="1"/>
  <c r="W25" i="5"/>
  <c r="W29" i="5" s="1"/>
  <c r="W30" i="5" s="1"/>
  <c r="W32" i="5" s="1"/>
  <c r="W35" i="5" s="1"/>
  <c r="AA25" i="5"/>
  <c r="AA29" i="5" s="1"/>
  <c r="AA30" i="5" s="1"/>
  <c r="AA32" i="5" s="1"/>
  <c r="AA35" i="5" s="1"/>
  <c r="AF20" i="2"/>
  <c r="AF22" i="2" s="1"/>
  <c r="AH20" i="2"/>
  <c r="AJ20" i="2"/>
  <c r="AJ22" i="2" s="1"/>
  <c r="AL20" i="2"/>
  <c r="AN20" i="2"/>
  <c r="AN22" i="2" s="1"/>
  <c r="AE10" i="4"/>
  <c r="AG10" i="4"/>
  <c r="AI10" i="4"/>
  <c r="AK10" i="4"/>
  <c r="AM10" i="4"/>
  <c r="AO10" i="4"/>
  <c r="AS10" i="4"/>
  <c r="AW10" i="4"/>
  <c r="BA10" i="4"/>
  <c r="AT11" i="4"/>
  <c r="AV11" i="4"/>
  <c r="AX11" i="4"/>
  <c r="AZ11" i="4"/>
  <c r="BB11" i="4"/>
  <c r="AS10" i="5"/>
  <c r="AW10" i="5"/>
  <c r="BA10" i="5"/>
  <c r="AU7" i="5"/>
  <c r="AU10" i="5" s="1"/>
  <c r="AY7" i="5"/>
  <c r="AY10" i="5" s="1"/>
  <c r="BC7" i="5"/>
  <c r="BC10" i="5" s="1"/>
  <c r="BZ29" i="5"/>
  <c r="BV25" i="5"/>
  <c r="BV29" i="5" s="1"/>
  <c r="BV30" i="5" s="1"/>
  <c r="BV32" i="5" s="1"/>
  <c r="BV35" i="5" s="1"/>
  <c r="CD25" i="5"/>
  <c r="CD29" i="5" s="1"/>
  <c r="CD30" i="5" s="1"/>
  <c r="CD32" i="5" s="1"/>
  <c r="CD35" i="5" s="1"/>
  <c r="CK61" i="2"/>
  <c r="CS61" i="2"/>
  <c r="CO57" i="2"/>
  <c r="CO61" i="2" s="1"/>
  <c r="CO62" i="2" s="1"/>
  <c r="CO64" i="2" s="1"/>
  <c r="CO67" i="2" s="1"/>
  <c r="CY41" i="2"/>
  <c r="DC41" i="2"/>
  <c r="DG41" i="2"/>
  <c r="DB61" i="2"/>
  <c r="CX57" i="2"/>
  <c r="CX61" i="2" s="1"/>
  <c r="CX62" i="2" s="1"/>
  <c r="CX64" i="2" s="1"/>
  <c r="CX67" i="2" s="1"/>
  <c r="DF57" i="2"/>
  <c r="DF61" i="2" s="1"/>
  <c r="DB78" i="2"/>
  <c r="CX74" i="2"/>
  <c r="CX78" i="2" s="1"/>
  <c r="CX79" i="2" s="1"/>
  <c r="CX81" i="2" s="1"/>
  <c r="CX84" i="2" s="1"/>
  <c r="DF74" i="2"/>
  <c r="DF78" i="2" s="1"/>
  <c r="DF79" i="2" s="1"/>
  <c r="DF81" i="2" s="1"/>
  <c r="DF84" i="2" s="1"/>
  <c r="CY11" i="4"/>
  <c r="DC11" i="4"/>
  <c r="DG11" i="4"/>
  <c r="DA27" i="5"/>
  <c r="DE27" i="5"/>
  <c r="DP61" i="2"/>
  <c r="DL57" i="2"/>
  <c r="DL61" i="2" s="1"/>
  <c r="DL62" i="2" s="1"/>
  <c r="DL64" i="2" s="1"/>
  <c r="DL67" i="2" s="1"/>
  <c r="DT57" i="2"/>
  <c r="DT61" i="2" s="1"/>
  <c r="DT62" i="2" s="1"/>
  <c r="DT64" i="2" s="1"/>
  <c r="DT67" i="2" s="1"/>
  <c r="DK10" i="4"/>
  <c r="DO10" i="4"/>
  <c r="DS10" i="4"/>
  <c r="BH11" i="1"/>
  <c r="BJ11" i="1"/>
  <c r="BL11" i="1"/>
  <c r="BN11" i="1"/>
  <c r="BP11" i="1"/>
  <c r="BH20" i="2"/>
  <c r="BJ20" i="2"/>
  <c r="BL20" i="2"/>
  <c r="BN20" i="2"/>
  <c r="BP20" i="2"/>
  <c r="BG10" i="4"/>
  <c r="BG12" i="4" s="1"/>
  <c r="BG13" i="4" s="1"/>
  <c r="BG17" i="4" s="1"/>
  <c r="BG20" i="4" s="1"/>
  <c r="BI10" i="4"/>
  <c r="BI12" i="4" s="1"/>
  <c r="BI13" i="4" s="1"/>
  <c r="BI17" i="4" s="1"/>
  <c r="BI20" i="4" s="1"/>
  <c r="BK10" i="4"/>
  <c r="BK12" i="4" s="1"/>
  <c r="BK13" i="4" s="1"/>
  <c r="BK17" i="4" s="1"/>
  <c r="BK20" i="4" s="1"/>
  <c r="BM10" i="4"/>
  <c r="BM12" i="4" s="1"/>
  <c r="BM13" i="4" s="1"/>
  <c r="BM17" i="4" s="1"/>
  <c r="BM20" i="4" s="1"/>
  <c r="BO10" i="4"/>
  <c r="BO12" i="4" s="1"/>
  <c r="BO13" i="4" s="1"/>
  <c r="BO17" i="4" s="1"/>
  <c r="BO20" i="4" s="1"/>
  <c r="BQ10" i="4"/>
  <c r="BQ12" i="4" s="1"/>
  <c r="BQ13" i="4" s="1"/>
  <c r="BQ17" i="4" s="1"/>
  <c r="BQ20" i="4" s="1"/>
  <c r="BH11" i="4"/>
  <c r="BJ11" i="4"/>
  <c r="BL11" i="4"/>
  <c r="BN11" i="4"/>
  <c r="BP11" i="4"/>
  <c r="BU11" i="1"/>
  <c r="BW11" i="1"/>
  <c r="BY11" i="1"/>
  <c r="CA11" i="1"/>
  <c r="CC11" i="1"/>
  <c r="CE11" i="1"/>
  <c r="BU10" i="4"/>
  <c r="BW10" i="4"/>
  <c r="BY10" i="4"/>
  <c r="CA10" i="4"/>
  <c r="CC10" i="4"/>
  <c r="CE10" i="4"/>
  <c r="CI11" i="1"/>
  <c r="CK11" i="1"/>
  <c r="CM11" i="1"/>
  <c r="CO11" i="1"/>
  <c r="CQ11" i="1"/>
  <c r="CS11" i="1"/>
  <c r="CK18" i="2"/>
  <c r="CO18" i="2"/>
  <c r="CS18" i="2"/>
  <c r="CX11" i="1"/>
  <c r="CZ11" i="1"/>
  <c r="DB11" i="1"/>
  <c r="DD11" i="1"/>
  <c r="DF11" i="1"/>
  <c r="CW10" i="4"/>
  <c r="CY10" i="4"/>
  <c r="DA10" i="4"/>
  <c r="DC10" i="4"/>
  <c r="DE10" i="4"/>
  <c r="DG10" i="4"/>
  <c r="CX11" i="4"/>
  <c r="CX12" i="4" s="1"/>
  <c r="CX13" i="4" s="1"/>
  <c r="CX17" i="4" s="1"/>
  <c r="CX20" i="4" s="1"/>
  <c r="CZ11" i="4"/>
  <c r="CZ12" i="4" s="1"/>
  <c r="CZ13" i="4" s="1"/>
  <c r="CZ17" i="4" s="1"/>
  <c r="CZ20" i="4" s="1"/>
  <c r="DB11" i="4"/>
  <c r="DB12" i="4" s="1"/>
  <c r="DB13" i="4" s="1"/>
  <c r="DB17" i="4" s="1"/>
  <c r="DB20" i="4" s="1"/>
  <c r="DD11" i="4"/>
  <c r="DD12" i="4" s="1"/>
  <c r="DD13" i="4" s="1"/>
  <c r="DD17" i="4" s="1"/>
  <c r="DD20" i="4" s="1"/>
  <c r="DF11" i="4"/>
  <c r="DF12" i="4" s="1"/>
  <c r="DF13" i="4" s="1"/>
  <c r="DF17" i="4" s="1"/>
  <c r="DF20" i="4" s="1"/>
  <c r="DK11" i="1"/>
  <c r="DL20" i="2"/>
  <c r="DL22" i="2" s="1"/>
  <c r="DL23" i="2" s="1"/>
  <c r="DL25" i="2" s="1"/>
  <c r="DL28" i="2" s="1"/>
  <c r="DN20" i="2"/>
  <c r="DN22" i="2" s="1"/>
  <c r="DP20" i="2"/>
  <c r="DP22" i="2" s="1"/>
  <c r="DR20" i="2"/>
  <c r="DR22" i="2" s="1"/>
  <c r="DT20" i="2"/>
  <c r="DT22" i="2" s="1"/>
  <c r="DL10" i="4"/>
  <c r="DN10" i="4"/>
  <c r="DN12" i="4" s="1"/>
  <c r="DN13" i="4" s="1"/>
  <c r="DN17" i="4" s="1"/>
  <c r="DN20" i="4" s="1"/>
  <c r="DP10" i="4"/>
  <c r="DR10" i="4"/>
  <c r="DR12" i="4" s="1"/>
  <c r="DR13" i="4" s="1"/>
  <c r="DR17" i="4" s="1"/>
  <c r="DR20" i="4" s="1"/>
  <c r="DT10" i="4"/>
  <c r="DL11" i="4"/>
  <c r="DN11" i="4"/>
  <c r="DP11" i="4"/>
  <c r="DR11" i="4"/>
  <c r="DT11" i="4"/>
  <c r="DK7" i="5"/>
  <c r="DK10" i="5" s="1"/>
  <c r="DM7" i="5"/>
  <c r="DM10" i="5" s="1"/>
  <c r="DO7" i="5"/>
  <c r="DO10" i="5" s="1"/>
  <c r="DQ7" i="5"/>
  <c r="DQ10" i="5" s="1"/>
  <c r="DS7" i="5"/>
  <c r="DS10" i="5" s="1"/>
  <c r="DU7" i="5"/>
  <c r="DU10" i="5" s="1"/>
  <c r="DL10" i="5"/>
  <c r="DN10" i="5"/>
  <c r="DP10" i="5"/>
  <c r="DR10" i="5"/>
  <c r="DT10" i="5"/>
  <c r="DK25" i="5"/>
  <c r="DK29" i="5" s="1"/>
  <c r="DM25" i="5"/>
  <c r="DO25" i="5"/>
  <c r="DO29" i="5" s="1"/>
  <c r="DQ25" i="5"/>
  <c r="DS25" i="5"/>
  <c r="DS29" i="5" s="1"/>
  <c r="DU25" i="5"/>
  <c r="DM27" i="5"/>
  <c r="DO27" i="5"/>
  <c r="DQ27" i="5"/>
  <c r="DS27" i="5"/>
  <c r="DU27" i="5"/>
  <c r="DT29" i="5"/>
  <c r="DL27" i="5"/>
  <c r="DL29" i="5" s="1"/>
  <c r="DN27" i="5"/>
  <c r="DN29" i="5" s="1"/>
  <c r="DP27" i="5"/>
  <c r="DP29" i="5" s="1"/>
  <c r="DR27" i="5"/>
  <c r="DR29" i="5" s="1"/>
  <c r="DK8" i="4"/>
  <c r="DK12" i="4" s="1"/>
  <c r="DM8" i="4"/>
  <c r="DM12" i="4" s="1"/>
  <c r="DO8" i="4"/>
  <c r="DO12" i="4" s="1"/>
  <c r="DQ8" i="4"/>
  <c r="DQ12" i="4" s="1"/>
  <c r="DS8" i="4"/>
  <c r="DS12" i="4" s="1"/>
  <c r="DU8" i="4"/>
  <c r="DU12" i="4" s="1"/>
  <c r="DN79" i="2"/>
  <c r="DN81" i="2" s="1"/>
  <c r="DN84" i="2" s="1"/>
  <c r="DR79" i="2"/>
  <c r="DR81" i="2" s="1"/>
  <c r="DR84" i="2" s="1"/>
  <c r="DP62" i="2"/>
  <c r="DP64" i="2" s="1"/>
  <c r="DP67" i="2" s="1"/>
  <c r="DL79" i="2"/>
  <c r="DL81" i="2" s="1"/>
  <c r="DL84" i="2" s="1"/>
  <c r="DP79" i="2"/>
  <c r="DP81" i="2" s="1"/>
  <c r="DP84" i="2" s="1"/>
  <c r="DT79" i="2"/>
  <c r="DT81" i="2" s="1"/>
  <c r="DT84" i="2" s="1"/>
  <c r="DK61" i="2"/>
  <c r="DM61" i="2"/>
  <c r="DO61" i="2"/>
  <c r="DQ61" i="2"/>
  <c r="DS61" i="2"/>
  <c r="DU61" i="2"/>
  <c r="DK18" i="2"/>
  <c r="DM18" i="2"/>
  <c r="DO18" i="2"/>
  <c r="DQ18" i="2"/>
  <c r="DS18" i="2"/>
  <c r="DU18" i="2"/>
  <c r="DL36" i="2"/>
  <c r="DL41" i="2" s="1"/>
  <c r="DN36" i="2"/>
  <c r="DN41" i="2" s="1"/>
  <c r="DP36" i="2"/>
  <c r="DP41" i="2" s="1"/>
  <c r="DR36" i="2"/>
  <c r="DR41" i="2" s="1"/>
  <c r="DT36" i="2"/>
  <c r="DT41" i="2" s="1"/>
  <c r="DK74" i="2"/>
  <c r="DK78" i="2" s="1"/>
  <c r="DM74" i="2"/>
  <c r="DM78" i="2" s="1"/>
  <c r="DO74" i="2"/>
  <c r="DO78" i="2" s="1"/>
  <c r="DQ74" i="2"/>
  <c r="DQ78" i="2" s="1"/>
  <c r="DS74" i="2"/>
  <c r="DS78" i="2" s="1"/>
  <c r="DU74" i="2"/>
  <c r="DU78" i="2" s="1"/>
  <c r="DM26" i="1"/>
  <c r="DQ26" i="1"/>
  <c r="DU26" i="1"/>
  <c r="DM28" i="1"/>
  <c r="DQ28" i="1"/>
  <c r="DU28" i="1"/>
  <c r="DO64" i="1"/>
  <c r="DO67" i="1" s="1"/>
  <c r="DS64" i="1"/>
  <c r="DS67" i="1" s="1"/>
  <c r="DM82" i="1"/>
  <c r="DM85" i="1" s="1"/>
  <c r="DQ82" i="1"/>
  <c r="DQ85" i="1" s="1"/>
  <c r="DU82" i="1"/>
  <c r="DU85" i="1" s="1"/>
  <c r="DO26" i="1"/>
  <c r="DS26" i="1"/>
  <c r="DO28" i="1"/>
  <c r="DS28" i="1"/>
  <c r="DO48" i="1"/>
  <c r="DO49" i="1" s="1"/>
  <c r="DO53" i="1" s="1"/>
  <c r="DO56" i="1" s="1"/>
  <c r="DS48" i="1"/>
  <c r="DS49" i="1" s="1"/>
  <c r="DS53" i="1" s="1"/>
  <c r="DS56" i="1" s="1"/>
  <c r="DM44" i="1"/>
  <c r="DM48" i="1" s="1"/>
  <c r="DQ44" i="1"/>
  <c r="DQ48" i="1" s="1"/>
  <c r="DU44" i="1"/>
  <c r="DU48" i="1" s="1"/>
  <c r="DM64" i="1"/>
  <c r="DM67" i="1" s="1"/>
  <c r="DM68" i="1" s="1"/>
  <c r="DQ64" i="1"/>
  <c r="DQ67" i="1" s="1"/>
  <c r="DU64" i="1"/>
  <c r="DU67" i="1" s="1"/>
  <c r="DU68" i="1" s="1"/>
  <c r="DO82" i="1"/>
  <c r="DO85" i="1" s="1"/>
  <c r="DS82" i="1"/>
  <c r="DS85" i="1" s="1"/>
  <c r="DS86" i="1" s="1"/>
  <c r="DS88" i="1" s="1"/>
  <c r="DS91" i="1" s="1"/>
  <c r="DM101" i="1"/>
  <c r="DQ101" i="1"/>
  <c r="DQ102" i="1" s="1"/>
  <c r="DU101" i="1"/>
  <c r="DO98" i="1"/>
  <c r="DO101" i="1" s="1"/>
  <c r="DS98" i="1"/>
  <c r="DS101" i="1" s="1"/>
  <c r="DK29" i="1"/>
  <c r="DK48" i="1"/>
  <c r="DK64" i="1"/>
  <c r="DK67" i="1" s="1"/>
  <c r="DK85" i="1"/>
  <c r="DK98" i="1"/>
  <c r="DK101" i="1" s="1"/>
  <c r="DL12" i="1"/>
  <c r="DL16" i="1" s="1"/>
  <c r="DL19" i="1" s="1"/>
  <c r="DN12" i="1"/>
  <c r="DN16" i="1" s="1"/>
  <c r="DN19" i="1" s="1"/>
  <c r="DP12" i="1"/>
  <c r="DP16" i="1" s="1"/>
  <c r="DP19" i="1" s="1"/>
  <c r="DR12" i="1"/>
  <c r="DR16" i="1" s="1"/>
  <c r="DR19" i="1" s="1"/>
  <c r="DT12" i="1"/>
  <c r="DT16" i="1" s="1"/>
  <c r="DT19" i="1" s="1"/>
  <c r="DM102" i="1"/>
  <c r="DU102" i="1"/>
  <c r="DK12" i="1"/>
  <c r="DK16" i="1" s="1"/>
  <c r="DK19" i="1" s="1"/>
  <c r="DM12" i="1"/>
  <c r="DM16" i="1" s="1"/>
  <c r="DM19" i="1" s="1"/>
  <c r="DO12" i="1"/>
  <c r="DO16" i="1" s="1"/>
  <c r="DO19" i="1" s="1"/>
  <c r="DQ12" i="1"/>
  <c r="DQ16" i="1" s="1"/>
  <c r="DQ19" i="1" s="1"/>
  <c r="DS12" i="1"/>
  <c r="DS16" i="1" s="1"/>
  <c r="DS19" i="1" s="1"/>
  <c r="DU12" i="1"/>
  <c r="DU16" i="1" s="1"/>
  <c r="DU19" i="1" s="1"/>
  <c r="DK49" i="1"/>
  <c r="DK53" i="1" s="1"/>
  <c r="DK56" i="1" s="1"/>
  <c r="DK86" i="1"/>
  <c r="DK88" i="1" s="1"/>
  <c r="DK91" i="1" s="1"/>
  <c r="DL48" i="1"/>
  <c r="DP48" i="1"/>
  <c r="DT48" i="1"/>
  <c r="DL67" i="1"/>
  <c r="DP67" i="1"/>
  <c r="DT67" i="1"/>
  <c r="DL85" i="1"/>
  <c r="DP85" i="1"/>
  <c r="DT85" i="1"/>
  <c r="DN101" i="1"/>
  <c r="DR101" i="1"/>
  <c r="DN48" i="1"/>
  <c r="DR48" i="1"/>
  <c r="DN67" i="1"/>
  <c r="DR67" i="1"/>
  <c r="DN85" i="1"/>
  <c r="DR85" i="1"/>
  <c r="DL101" i="1"/>
  <c r="DP101" i="1"/>
  <c r="DT101" i="1"/>
  <c r="DL26" i="1"/>
  <c r="DL29" i="1" s="1"/>
  <c r="DN26" i="1"/>
  <c r="DN29" i="1" s="1"/>
  <c r="DP26" i="1"/>
  <c r="DP29" i="1" s="1"/>
  <c r="DR26" i="1"/>
  <c r="DR29" i="1" s="1"/>
  <c r="DT26" i="1"/>
  <c r="DT29" i="1" s="1"/>
  <c r="CW7" i="5"/>
  <c r="CW10" i="5" s="1"/>
  <c r="CY7" i="5"/>
  <c r="CY10" i="5" s="1"/>
  <c r="DA7" i="5"/>
  <c r="DA10" i="5" s="1"/>
  <c r="DC7" i="5"/>
  <c r="DC10" i="5" s="1"/>
  <c r="DE7" i="5"/>
  <c r="DE10" i="5" s="1"/>
  <c r="DG7" i="5"/>
  <c r="DG10" i="5" s="1"/>
  <c r="CX10" i="5"/>
  <c r="CZ10" i="5"/>
  <c r="DB10" i="5"/>
  <c r="DD10" i="5"/>
  <c r="DF10" i="5"/>
  <c r="CW25" i="5"/>
  <c r="CW29" i="5" s="1"/>
  <c r="CY25" i="5"/>
  <c r="CY29" i="5" s="1"/>
  <c r="DA25" i="5"/>
  <c r="DA29" i="5" s="1"/>
  <c r="DC25" i="5"/>
  <c r="DC29" i="5" s="1"/>
  <c r="DE25" i="5"/>
  <c r="DE29" i="5" s="1"/>
  <c r="DG25" i="5"/>
  <c r="DG29" i="5" s="1"/>
  <c r="CX29" i="5"/>
  <c r="CZ29" i="5"/>
  <c r="DB29" i="5"/>
  <c r="DD29" i="5"/>
  <c r="DF29" i="5"/>
  <c r="CW8" i="4"/>
  <c r="CW12" i="4" s="1"/>
  <c r="CY8" i="4"/>
  <c r="CY12" i="4" s="1"/>
  <c r="DA8" i="4"/>
  <c r="DA12" i="4" s="1"/>
  <c r="DC8" i="4"/>
  <c r="DC12" i="4" s="1"/>
  <c r="DE8" i="4"/>
  <c r="DE12" i="4" s="1"/>
  <c r="DG8" i="4"/>
  <c r="DG12" i="4" s="1"/>
  <c r="CX23" i="2"/>
  <c r="CX25" i="2" s="1"/>
  <c r="CX28" i="2" s="1"/>
  <c r="DB23" i="2"/>
  <c r="DB25" i="2" s="1"/>
  <c r="DB28" i="2" s="1"/>
  <c r="DF23" i="2"/>
  <c r="DF25" i="2" s="1"/>
  <c r="DF28" i="2" s="1"/>
  <c r="CY42" i="2"/>
  <c r="CY44" i="2" s="1"/>
  <c r="CY47" i="2" s="1"/>
  <c r="DC42" i="2"/>
  <c r="DC44" i="2" s="1"/>
  <c r="DC47" i="2" s="1"/>
  <c r="DG42" i="2"/>
  <c r="DG44" i="2" s="1"/>
  <c r="DG47" i="2" s="1"/>
  <c r="DB62" i="2"/>
  <c r="DB64" i="2" s="1"/>
  <c r="DB67" i="2" s="1"/>
  <c r="DB79" i="2"/>
  <c r="DB81" i="2" s="1"/>
  <c r="DB84" i="2" s="1"/>
  <c r="CW61" i="2"/>
  <c r="CY61" i="2"/>
  <c r="DA61" i="2"/>
  <c r="DC61" i="2"/>
  <c r="DE61" i="2"/>
  <c r="DG61" i="2"/>
  <c r="CW18" i="2"/>
  <c r="CY18" i="2"/>
  <c r="CY22" i="2" s="1"/>
  <c r="DA18" i="2"/>
  <c r="DC18" i="2"/>
  <c r="DC22" i="2" s="1"/>
  <c r="DE18" i="2"/>
  <c r="DG18" i="2"/>
  <c r="DG22" i="2" s="1"/>
  <c r="CX36" i="2"/>
  <c r="CX41" i="2" s="1"/>
  <c r="CZ36" i="2"/>
  <c r="CZ41" i="2" s="1"/>
  <c r="DB36" i="2"/>
  <c r="DB41" i="2" s="1"/>
  <c r="DD36" i="2"/>
  <c r="DD41" i="2" s="1"/>
  <c r="DF36" i="2"/>
  <c r="DF41" i="2" s="1"/>
  <c r="CW74" i="2"/>
  <c r="CW78" i="2" s="1"/>
  <c r="CY74" i="2"/>
  <c r="CY78" i="2" s="1"/>
  <c r="DA74" i="2"/>
  <c r="DA78" i="2" s="1"/>
  <c r="DC74" i="2"/>
  <c r="DC78" i="2" s="1"/>
  <c r="DE74" i="2"/>
  <c r="DE78" i="2" s="1"/>
  <c r="DG74" i="2"/>
  <c r="DG78" i="2" s="1"/>
  <c r="CY26" i="1"/>
  <c r="DC26" i="1"/>
  <c r="DG26" i="1"/>
  <c r="DA82" i="1"/>
  <c r="DA85" i="1" s="1"/>
  <c r="DE82" i="1"/>
  <c r="DE85" i="1" s="1"/>
  <c r="CY98" i="1"/>
  <c r="CY101" i="1" s="1"/>
  <c r="DC98" i="1"/>
  <c r="DC101" i="1" s="1"/>
  <c r="DG98" i="1"/>
  <c r="DG101" i="1" s="1"/>
  <c r="CY29" i="1"/>
  <c r="DC29" i="1"/>
  <c r="DG29" i="1"/>
  <c r="DG30" i="1" s="1"/>
  <c r="DG33" i="1" s="1"/>
  <c r="DG36" i="1" s="1"/>
  <c r="DA26" i="1"/>
  <c r="DE26" i="1"/>
  <c r="DA28" i="1"/>
  <c r="DE28" i="1"/>
  <c r="CY48" i="1"/>
  <c r="DC48" i="1"/>
  <c r="DA44" i="1"/>
  <c r="DA48" i="1" s="1"/>
  <c r="DE44" i="1"/>
  <c r="DE48" i="1" s="1"/>
  <c r="DA67" i="1"/>
  <c r="DE67" i="1"/>
  <c r="CY64" i="1"/>
  <c r="CY67" i="1" s="1"/>
  <c r="DC64" i="1"/>
  <c r="DC67" i="1" s="1"/>
  <c r="DG64" i="1"/>
  <c r="DG67" i="1" s="1"/>
  <c r="CY82" i="1"/>
  <c r="CY85" i="1" s="1"/>
  <c r="DC82" i="1"/>
  <c r="DC85" i="1" s="1"/>
  <c r="DG82" i="1"/>
  <c r="DG85" i="1" s="1"/>
  <c r="DA98" i="1"/>
  <c r="DA101" i="1" s="1"/>
  <c r="DE98" i="1"/>
  <c r="DE101" i="1" s="1"/>
  <c r="CW67" i="1"/>
  <c r="CW101" i="1"/>
  <c r="CW102" i="1" s="1"/>
  <c r="CW104" i="1" s="1"/>
  <c r="CW107" i="1" s="1"/>
  <c r="CW28" i="1"/>
  <c r="CW29" i="1" s="1"/>
  <c r="CW48" i="1"/>
  <c r="CW85" i="1"/>
  <c r="CW12" i="1"/>
  <c r="CW16" i="1" s="1"/>
  <c r="CW19" i="1" s="1"/>
  <c r="CY12" i="1"/>
  <c r="CY16" i="1" s="1"/>
  <c r="CY19" i="1" s="1"/>
  <c r="DA12" i="1"/>
  <c r="DA16" i="1" s="1"/>
  <c r="DA19" i="1" s="1"/>
  <c r="DC12" i="1"/>
  <c r="DC16" i="1" s="1"/>
  <c r="DC19" i="1" s="1"/>
  <c r="DE12" i="1"/>
  <c r="DE16" i="1" s="1"/>
  <c r="DE19" i="1" s="1"/>
  <c r="DG12" i="1"/>
  <c r="DG16" i="1" s="1"/>
  <c r="DG19" i="1" s="1"/>
  <c r="CY30" i="1"/>
  <c r="CY33" i="1" s="1"/>
  <c r="CY36" i="1" s="1"/>
  <c r="DC30" i="1"/>
  <c r="DC33" i="1" s="1"/>
  <c r="DC36" i="1" s="1"/>
  <c r="CW49" i="1"/>
  <c r="CY49" i="1"/>
  <c r="CY53" i="1" s="1"/>
  <c r="CY56" i="1" s="1"/>
  <c r="DC49" i="1"/>
  <c r="DC53" i="1" s="1"/>
  <c r="DC56" i="1" s="1"/>
  <c r="CW86" i="1"/>
  <c r="CW88" i="1" s="1"/>
  <c r="CW91" i="1" s="1"/>
  <c r="CX12" i="1"/>
  <c r="CX16" i="1" s="1"/>
  <c r="CX19" i="1" s="1"/>
  <c r="CZ12" i="1"/>
  <c r="CZ16" i="1" s="1"/>
  <c r="CZ19" i="1" s="1"/>
  <c r="DB12" i="1"/>
  <c r="DB16" i="1" s="1"/>
  <c r="DB19" i="1" s="1"/>
  <c r="DD12" i="1"/>
  <c r="DD16" i="1" s="1"/>
  <c r="DD19" i="1" s="1"/>
  <c r="DF12" i="1"/>
  <c r="DF16" i="1" s="1"/>
  <c r="DF19" i="1" s="1"/>
  <c r="CW68" i="1"/>
  <c r="CW70" i="1" s="1"/>
  <c r="CW73" i="1" s="1"/>
  <c r="DA68" i="1"/>
  <c r="DA70" i="1" s="1"/>
  <c r="DA73" i="1" s="1"/>
  <c r="DE68" i="1"/>
  <c r="CX48" i="1"/>
  <c r="CZ48" i="1"/>
  <c r="DB48" i="1"/>
  <c r="DD48" i="1"/>
  <c r="DF48" i="1"/>
  <c r="CX67" i="1"/>
  <c r="CZ67" i="1"/>
  <c r="DB67" i="1"/>
  <c r="DD67" i="1"/>
  <c r="DF67" i="1"/>
  <c r="CX85" i="1"/>
  <c r="CZ85" i="1"/>
  <c r="DB85" i="1"/>
  <c r="DD85" i="1"/>
  <c r="DF85" i="1"/>
  <c r="CX101" i="1"/>
  <c r="CZ101" i="1"/>
  <c r="DB101" i="1"/>
  <c r="DD101" i="1"/>
  <c r="DF101" i="1"/>
  <c r="CX26" i="1"/>
  <c r="CX29" i="1" s="1"/>
  <c r="CZ26" i="1"/>
  <c r="CZ29" i="1" s="1"/>
  <c r="DB26" i="1"/>
  <c r="DB29" i="1" s="1"/>
  <c r="DD26" i="1"/>
  <c r="DD29" i="1" s="1"/>
  <c r="DF26" i="1"/>
  <c r="DF29" i="1" s="1"/>
  <c r="CI7" i="5"/>
  <c r="CI10" i="5" s="1"/>
  <c r="CK7" i="5"/>
  <c r="CK10" i="5" s="1"/>
  <c r="CM7" i="5"/>
  <c r="CM10" i="5" s="1"/>
  <c r="CO7" i="5"/>
  <c r="CO10" i="5" s="1"/>
  <c r="CQ7" i="5"/>
  <c r="CQ10" i="5" s="1"/>
  <c r="CS7" i="5"/>
  <c r="CS10" i="5" s="1"/>
  <c r="CJ10" i="5"/>
  <c r="CL10" i="5"/>
  <c r="CN10" i="5"/>
  <c r="CP10" i="5"/>
  <c r="CR10" i="5"/>
  <c r="CI25" i="5"/>
  <c r="CI29" i="5" s="1"/>
  <c r="CK25" i="5"/>
  <c r="CK29" i="5" s="1"/>
  <c r="CM25" i="5"/>
  <c r="CM29" i="5" s="1"/>
  <c r="CO25" i="5"/>
  <c r="CO29" i="5" s="1"/>
  <c r="CQ25" i="5"/>
  <c r="CQ29" i="5" s="1"/>
  <c r="CS25" i="5"/>
  <c r="CS29" i="5" s="1"/>
  <c r="CJ29" i="5"/>
  <c r="CL29" i="5"/>
  <c r="CN29" i="5"/>
  <c r="CP29" i="5"/>
  <c r="CR29" i="5"/>
  <c r="CJ8" i="4"/>
  <c r="CJ12" i="4" s="1"/>
  <c r="CL8" i="4"/>
  <c r="CL12" i="4" s="1"/>
  <c r="CN8" i="4"/>
  <c r="CN12" i="4" s="1"/>
  <c r="CP8" i="4"/>
  <c r="CP12" i="4" s="1"/>
  <c r="CR8" i="4"/>
  <c r="CR12" i="4" s="1"/>
  <c r="CI8" i="4"/>
  <c r="CI12" i="4" s="1"/>
  <c r="CK8" i="4"/>
  <c r="CK12" i="4" s="1"/>
  <c r="CM8" i="4"/>
  <c r="CM12" i="4" s="1"/>
  <c r="CO8" i="4"/>
  <c r="CO12" i="4" s="1"/>
  <c r="CQ8" i="4"/>
  <c r="CQ12" i="4" s="1"/>
  <c r="CS8" i="4"/>
  <c r="CS12" i="4" s="1"/>
  <c r="CK62" i="2"/>
  <c r="CK64" i="2" s="1"/>
  <c r="CK67" i="2" s="1"/>
  <c r="CS62" i="2"/>
  <c r="CS64" i="2" s="1"/>
  <c r="CS67" i="2" s="1"/>
  <c r="CJ18" i="2"/>
  <c r="CL18" i="2"/>
  <c r="CN18" i="2"/>
  <c r="CP18" i="2"/>
  <c r="CR18" i="2"/>
  <c r="CI36" i="2"/>
  <c r="CK36" i="2"/>
  <c r="CM36" i="2"/>
  <c r="CO36" i="2"/>
  <c r="CQ36" i="2"/>
  <c r="CS36" i="2"/>
  <c r="CJ57" i="2"/>
  <c r="CJ61" i="2" s="1"/>
  <c r="CL57" i="2"/>
  <c r="CL61" i="2" s="1"/>
  <c r="CN57" i="2"/>
  <c r="CN61" i="2" s="1"/>
  <c r="CP57" i="2"/>
  <c r="CP61" i="2" s="1"/>
  <c r="CR57" i="2"/>
  <c r="CR61" i="2" s="1"/>
  <c r="CJ74" i="2"/>
  <c r="CJ78" i="2" s="1"/>
  <c r="CL74" i="2"/>
  <c r="CL78" i="2" s="1"/>
  <c r="CN74" i="2"/>
  <c r="CN78" i="2" s="1"/>
  <c r="CP74" i="2"/>
  <c r="CP78" i="2" s="1"/>
  <c r="CR74" i="2"/>
  <c r="CR78" i="2" s="1"/>
  <c r="CI74" i="2"/>
  <c r="CI78" i="2" s="1"/>
  <c r="CK74" i="2"/>
  <c r="CK78" i="2" s="1"/>
  <c r="CM74" i="2"/>
  <c r="CM78" i="2" s="1"/>
  <c r="CO74" i="2"/>
  <c r="CO78" i="2" s="1"/>
  <c r="CQ74" i="2"/>
  <c r="CQ78" i="2" s="1"/>
  <c r="CS74" i="2"/>
  <c r="CS78" i="2" s="1"/>
  <c r="CJ12" i="1"/>
  <c r="CJ16" i="1" s="1"/>
  <c r="CJ19" i="1" s="1"/>
  <c r="CL12" i="1"/>
  <c r="CL16" i="1" s="1"/>
  <c r="CL19" i="1" s="1"/>
  <c r="CN12" i="1"/>
  <c r="CN16" i="1" s="1"/>
  <c r="CN19" i="1" s="1"/>
  <c r="CP12" i="1"/>
  <c r="CP16" i="1" s="1"/>
  <c r="CP19" i="1" s="1"/>
  <c r="CR12" i="1"/>
  <c r="CR16" i="1" s="1"/>
  <c r="CR19" i="1" s="1"/>
  <c r="CI12" i="1"/>
  <c r="CI16" i="1" s="1"/>
  <c r="CI19" i="1" s="1"/>
  <c r="CK12" i="1"/>
  <c r="CK16" i="1" s="1"/>
  <c r="CK19" i="1" s="1"/>
  <c r="CM12" i="1"/>
  <c r="CM16" i="1" s="1"/>
  <c r="CM19" i="1" s="1"/>
  <c r="CO12" i="1"/>
  <c r="CO16" i="1" s="1"/>
  <c r="CO19" i="1" s="1"/>
  <c r="CQ12" i="1"/>
  <c r="CQ16" i="1" s="1"/>
  <c r="CQ19" i="1" s="1"/>
  <c r="CS12" i="1"/>
  <c r="CS16" i="1" s="1"/>
  <c r="CS19" i="1" s="1"/>
  <c r="CI26" i="1"/>
  <c r="CK26" i="1"/>
  <c r="CM26" i="1"/>
  <c r="CO26" i="1"/>
  <c r="CQ26" i="1"/>
  <c r="CS26" i="1"/>
  <c r="CI28" i="1"/>
  <c r="CK28" i="1"/>
  <c r="CM28" i="1"/>
  <c r="CO28" i="1"/>
  <c r="CQ28" i="1"/>
  <c r="CS28" i="1"/>
  <c r="CI44" i="1"/>
  <c r="CI48" i="1" s="1"/>
  <c r="CK44" i="1"/>
  <c r="CK48" i="1" s="1"/>
  <c r="CM44" i="1"/>
  <c r="CM48" i="1" s="1"/>
  <c r="CO44" i="1"/>
  <c r="CO48" i="1" s="1"/>
  <c r="CQ44" i="1"/>
  <c r="CQ48" i="1" s="1"/>
  <c r="CS44" i="1"/>
  <c r="CS48" i="1" s="1"/>
  <c r="CJ48" i="1"/>
  <c r="CL48" i="1"/>
  <c r="CN48" i="1"/>
  <c r="CP48" i="1"/>
  <c r="CR48" i="1"/>
  <c r="CI64" i="1"/>
  <c r="CI67" i="1" s="1"/>
  <c r="CK64" i="1"/>
  <c r="CK67" i="1" s="1"/>
  <c r="CM64" i="1"/>
  <c r="CM67" i="1" s="1"/>
  <c r="CO64" i="1"/>
  <c r="CO67" i="1" s="1"/>
  <c r="CQ64" i="1"/>
  <c r="CQ67" i="1" s="1"/>
  <c r="CS64" i="1"/>
  <c r="CS67" i="1" s="1"/>
  <c r="CJ67" i="1"/>
  <c r="CL67" i="1"/>
  <c r="CN67" i="1"/>
  <c r="CP67" i="1"/>
  <c r="CR67" i="1"/>
  <c r="CI82" i="1"/>
  <c r="CI85" i="1" s="1"/>
  <c r="CK82" i="1"/>
  <c r="CK85" i="1" s="1"/>
  <c r="CM82" i="1"/>
  <c r="CM85" i="1" s="1"/>
  <c r="CO82" i="1"/>
  <c r="CO85" i="1" s="1"/>
  <c r="CQ82" i="1"/>
  <c r="CQ85" i="1" s="1"/>
  <c r="CS82" i="1"/>
  <c r="CS85" i="1" s="1"/>
  <c r="CJ85" i="1"/>
  <c r="CL85" i="1"/>
  <c r="CN85" i="1"/>
  <c r="CP85" i="1"/>
  <c r="CR85" i="1"/>
  <c r="CI98" i="1"/>
  <c r="CI101" i="1" s="1"/>
  <c r="CK98" i="1"/>
  <c r="CK101" i="1" s="1"/>
  <c r="CM98" i="1"/>
  <c r="CM101" i="1" s="1"/>
  <c r="CO98" i="1"/>
  <c r="CO101" i="1" s="1"/>
  <c r="CQ98" i="1"/>
  <c r="CQ101" i="1" s="1"/>
  <c r="CS98" i="1"/>
  <c r="CS101" i="1" s="1"/>
  <c r="CJ101" i="1"/>
  <c r="CL101" i="1"/>
  <c r="CN101" i="1"/>
  <c r="CP101" i="1"/>
  <c r="CR101" i="1"/>
  <c r="CJ26" i="1"/>
  <c r="CJ29" i="1" s="1"/>
  <c r="CL26" i="1"/>
  <c r="CL29" i="1" s="1"/>
  <c r="CN26" i="1"/>
  <c r="CN29" i="1" s="1"/>
  <c r="CP26" i="1"/>
  <c r="CP29" i="1" s="1"/>
  <c r="CR26" i="1"/>
  <c r="CR29" i="1" s="1"/>
  <c r="BZ11" i="5"/>
  <c r="BZ13" i="5" s="1"/>
  <c r="BZ16" i="5" s="1"/>
  <c r="BZ30" i="5"/>
  <c r="BZ32" i="5" s="1"/>
  <c r="BZ35" i="5" s="1"/>
  <c r="BU10" i="5"/>
  <c r="BW10" i="5"/>
  <c r="BY10" i="5"/>
  <c r="CA10" i="5"/>
  <c r="CC10" i="5"/>
  <c r="CE10" i="5"/>
  <c r="BU29" i="5"/>
  <c r="BW29" i="5"/>
  <c r="BY29" i="5"/>
  <c r="CA29" i="5"/>
  <c r="CC29" i="5"/>
  <c r="CE29" i="5"/>
  <c r="BV8" i="4"/>
  <c r="BV12" i="4" s="1"/>
  <c r="BX8" i="4"/>
  <c r="BX12" i="4" s="1"/>
  <c r="BZ8" i="4"/>
  <c r="BZ12" i="4" s="1"/>
  <c r="CB8" i="4"/>
  <c r="CB12" i="4" s="1"/>
  <c r="CD8" i="4"/>
  <c r="CD12" i="4" s="1"/>
  <c r="BU8" i="4"/>
  <c r="BU12" i="4" s="1"/>
  <c r="BW8" i="4"/>
  <c r="BW12" i="4" s="1"/>
  <c r="BY8" i="4"/>
  <c r="BY12" i="4" s="1"/>
  <c r="CA8" i="4"/>
  <c r="CA12" i="4" s="1"/>
  <c r="CC8" i="4"/>
  <c r="CC12" i="4" s="1"/>
  <c r="CE8" i="4"/>
  <c r="CE12" i="4" s="1"/>
  <c r="BV18" i="2"/>
  <c r="BX18" i="2"/>
  <c r="BZ18" i="2"/>
  <c r="CB18" i="2"/>
  <c r="CD18" i="2"/>
  <c r="BU36" i="2"/>
  <c r="BW36" i="2"/>
  <c r="BY36" i="2"/>
  <c r="CA36" i="2"/>
  <c r="CC36" i="2"/>
  <c r="CE36" i="2"/>
  <c r="BV57" i="2"/>
  <c r="BV61" i="2" s="1"/>
  <c r="BX57" i="2"/>
  <c r="BX61" i="2" s="1"/>
  <c r="BZ57" i="2"/>
  <c r="BZ61" i="2" s="1"/>
  <c r="CB57" i="2"/>
  <c r="CB61" i="2" s="1"/>
  <c r="CD57" i="2"/>
  <c r="CD61" i="2" s="1"/>
  <c r="BU61" i="2"/>
  <c r="BW61" i="2"/>
  <c r="BY61" i="2"/>
  <c r="CA61" i="2"/>
  <c r="CC61" i="2"/>
  <c r="CE61" i="2"/>
  <c r="BV74" i="2"/>
  <c r="BV78" i="2" s="1"/>
  <c r="BX74" i="2"/>
  <c r="BX78" i="2" s="1"/>
  <c r="BZ74" i="2"/>
  <c r="BZ78" i="2" s="1"/>
  <c r="CB74" i="2"/>
  <c r="CB78" i="2" s="1"/>
  <c r="CD74" i="2"/>
  <c r="CD78" i="2" s="1"/>
  <c r="BU18" i="2"/>
  <c r="BW18" i="2"/>
  <c r="BY18" i="2"/>
  <c r="CA18" i="2"/>
  <c r="CC18" i="2"/>
  <c r="CE18" i="2"/>
  <c r="BV36" i="2"/>
  <c r="BX36" i="2"/>
  <c r="BZ36" i="2"/>
  <c r="CB36" i="2"/>
  <c r="CD36" i="2"/>
  <c r="BU74" i="2"/>
  <c r="BU78" i="2" s="1"/>
  <c r="BW74" i="2"/>
  <c r="BW78" i="2" s="1"/>
  <c r="BY74" i="2"/>
  <c r="BY78" i="2" s="1"/>
  <c r="CA74" i="2"/>
  <c r="CA78" i="2" s="1"/>
  <c r="CC74" i="2"/>
  <c r="CC78" i="2" s="1"/>
  <c r="CE74" i="2"/>
  <c r="CE78" i="2" s="1"/>
  <c r="BW26" i="1"/>
  <c r="CA26" i="1"/>
  <c r="CE26" i="1"/>
  <c r="BW28" i="1"/>
  <c r="CA28" i="1"/>
  <c r="CE28" i="1"/>
  <c r="BY64" i="1"/>
  <c r="BY67" i="1" s="1"/>
  <c r="BY68" i="1" s="1"/>
  <c r="BY70" i="1" s="1"/>
  <c r="BY73" i="1" s="1"/>
  <c r="CC64" i="1"/>
  <c r="CC67" i="1" s="1"/>
  <c r="CC68" i="1" s="1"/>
  <c r="CC70" i="1" s="1"/>
  <c r="CC73" i="1" s="1"/>
  <c r="BW82" i="1"/>
  <c r="BW85" i="1" s="1"/>
  <c r="BW86" i="1" s="1"/>
  <c r="BW88" i="1" s="1"/>
  <c r="BW91" i="1" s="1"/>
  <c r="CA82" i="1"/>
  <c r="CA85" i="1" s="1"/>
  <c r="CE82" i="1"/>
  <c r="CE85" i="1" s="1"/>
  <c r="CE86" i="1" s="1"/>
  <c r="CE88" i="1" s="1"/>
  <c r="CE91" i="1" s="1"/>
  <c r="BY26" i="1"/>
  <c r="CC26" i="1"/>
  <c r="BY28" i="1"/>
  <c r="CC28" i="1"/>
  <c r="BY48" i="1"/>
  <c r="CC48" i="1"/>
  <c r="BW44" i="1"/>
  <c r="BW48" i="1" s="1"/>
  <c r="BW49" i="1" s="1"/>
  <c r="BW53" i="1" s="1"/>
  <c r="BW56" i="1" s="1"/>
  <c r="CA44" i="1"/>
  <c r="CA48" i="1" s="1"/>
  <c r="CA49" i="1" s="1"/>
  <c r="CA53" i="1" s="1"/>
  <c r="CA56" i="1" s="1"/>
  <c r="CE44" i="1"/>
  <c r="CE48" i="1" s="1"/>
  <c r="CE49" i="1" s="1"/>
  <c r="CE53" i="1" s="1"/>
  <c r="CE56" i="1" s="1"/>
  <c r="BW64" i="1"/>
  <c r="BW67" i="1" s="1"/>
  <c r="BW68" i="1" s="1"/>
  <c r="BW70" i="1" s="1"/>
  <c r="BW73" i="1" s="1"/>
  <c r="CA64" i="1"/>
  <c r="CA67" i="1" s="1"/>
  <c r="CA68" i="1" s="1"/>
  <c r="CA70" i="1" s="1"/>
  <c r="CA73" i="1" s="1"/>
  <c r="CE64" i="1"/>
  <c r="CE67" i="1" s="1"/>
  <c r="CE68" i="1" s="1"/>
  <c r="CE70" i="1" s="1"/>
  <c r="CE73" i="1" s="1"/>
  <c r="BY82" i="1"/>
  <c r="BY85" i="1" s="1"/>
  <c r="CC82" i="1"/>
  <c r="CC85" i="1" s="1"/>
  <c r="BW101" i="1"/>
  <c r="BW102" i="1" s="1"/>
  <c r="BW104" i="1" s="1"/>
  <c r="BW107" i="1" s="1"/>
  <c r="CA101" i="1"/>
  <c r="CE101" i="1"/>
  <c r="CE102" i="1" s="1"/>
  <c r="CE104" i="1" s="1"/>
  <c r="CE107" i="1" s="1"/>
  <c r="BY98" i="1"/>
  <c r="BY101" i="1" s="1"/>
  <c r="BY102" i="1" s="1"/>
  <c r="BY104" i="1" s="1"/>
  <c r="BY107" i="1" s="1"/>
  <c r="CC98" i="1"/>
  <c r="CC101" i="1" s="1"/>
  <c r="CC102" i="1" s="1"/>
  <c r="CC104" i="1" s="1"/>
  <c r="CC107" i="1" s="1"/>
  <c r="BU28" i="1"/>
  <c r="BU48" i="1"/>
  <c r="BU64" i="1"/>
  <c r="BU67" i="1" s="1"/>
  <c r="BU68" i="1" s="1"/>
  <c r="BU70" i="1" s="1"/>
  <c r="BU73" i="1" s="1"/>
  <c r="BU85" i="1"/>
  <c r="BU98" i="1"/>
  <c r="BU101" i="1" s="1"/>
  <c r="BU102" i="1" s="1"/>
  <c r="BU104" i="1" s="1"/>
  <c r="BU107" i="1" s="1"/>
  <c r="BV12" i="1"/>
  <c r="BV16" i="1" s="1"/>
  <c r="BV19" i="1" s="1"/>
  <c r="BX12" i="1"/>
  <c r="BX16" i="1" s="1"/>
  <c r="BX19" i="1" s="1"/>
  <c r="BZ12" i="1"/>
  <c r="BZ16" i="1" s="1"/>
  <c r="BZ19" i="1" s="1"/>
  <c r="CB12" i="1"/>
  <c r="CB16" i="1" s="1"/>
  <c r="CB19" i="1" s="1"/>
  <c r="CD12" i="1"/>
  <c r="CD16" i="1" s="1"/>
  <c r="CD19" i="1" s="1"/>
  <c r="CA102" i="1"/>
  <c r="CA104" i="1" s="1"/>
  <c r="CA107" i="1" s="1"/>
  <c r="BU12" i="1"/>
  <c r="BU16" i="1" s="1"/>
  <c r="BU19" i="1" s="1"/>
  <c r="BW12" i="1"/>
  <c r="BW16" i="1" s="1"/>
  <c r="BW19" i="1" s="1"/>
  <c r="BY12" i="1"/>
  <c r="BY16" i="1" s="1"/>
  <c r="BY19" i="1" s="1"/>
  <c r="CA12" i="1"/>
  <c r="CA16" i="1" s="1"/>
  <c r="CA19" i="1" s="1"/>
  <c r="CC12" i="1"/>
  <c r="CC16" i="1" s="1"/>
  <c r="CC19" i="1" s="1"/>
  <c r="CE12" i="1"/>
  <c r="CE16" i="1" s="1"/>
  <c r="CE19" i="1" s="1"/>
  <c r="BU49" i="1"/>
  <c r="BU53" i="1" s="1"/>
  <c r="BU56" i="1" s="1"/>
  <c r="BY49" i="1"/>
  <c r="BY53" i="1" s="1"/>
  <c r="BY56" i="1" s="1"/>
  <c r="CC49" i="1"/>
  <c r="CC53" i="1" s="1"/>
  <c r="CC56" i="1" s="1"/>
  <c r="BU86" i="1"/>
  <c r="BU88" i="1" s="1"/>
  <c r="BU91" i="1" s="1"/>
  <c r="BV48" i="1"/>
  <c r="BX48" i="1"/>
  <c r="BZ48" i="1"/>
  <c r="CB48" i="1"/>
  <c r="CD48" i="1"/>
  <c r="BV67" i="1"/>
  <c r="BX67" i="1"/>
  <c r="BZ67" i="1"/>
  <c r="CB67" i="1"/>
  <c r="CD67" i="1"/>
  <c r="BV85" i="1"/>
  <c r="BX85" i="1"/>
  <c r="BZ85" i="1"/>
  <c r="CB85" i="1"/>
  <c r="CD85" i="1"/>
  <c r="BV101" i="1"/>
  <c r="BX101" i="1"/>
  <c r="BZ101" i="1"/>
  <c r="CB101" i="1"/>
  <c r="CD101" i="1"/>
  <c r="BV26" i="1"/>
  <c r="BV29" i="1" s="1"/>
  <c r="BX26" i="1"/>
  <c r="BX29" i="1" s="1"/>
  <c r="BZ26" i="1"/>
  <c r="BZ29" i="1" s="1"/>
  <c r="CB26" i="1"/>
  <c r="CB29" i="1" s="1"/>
  <c r="CD26" i="1"/>
  <c r="CD29" i="1" s="1"/>
  <c r="BG7" i="5"/>
  <c r="BG10" i="5" s="1"/>
  <c r="BI7" i="5"/>
  <c r="BI10" i="5" s="1"/>
  <c r="BK7" i="5"/>
  <c r="BK10" i="5" s="1"/>
  <c r="BM7" i="5"/>
  <c r="BM10" i="5" s="1"/>
  <c r="BO7" i="5"/>
  <c r="BO10" i="5" s="1"/>
  <c r="BQ7" i="5"/>
  <c r="BQ10" i="5" s="1"/>
  <c r="BH10" i="5"/>
  <c r="BJ10" i="5"/>
  <c r="BL10" i="5"/>
  <c r="BN10" i="5"/>
  <c r="BP10" i="5"/>
  <c r="BG25" i="5"/>
  <c r="BG29" i="5" s="1"/>
  <c r="BI25" i="5"/>
  <c r="BI29" i="5" s="1"/>
  <c r="BK25" i="5"/>
  <c r="BK29" i="5" s="1"/>
  <c r="BM25" i="5"/>
  <c r="BM29" i="5" s="1"/>
  <c r="BO25" i="5"/>
  <c r="BO29" i="5" s="1"/>
  <c r="BQ25" i="5"/>
  <c r="BQ29" i="5" s="1"/>
  <c r="BH29" i="5"/>
  <c r="BJ29" i="5"/>
  <c r="BL29" i="5"/>
  <c r="BN29" i="5"/>
  <c r="BP29" i="5"/>
  <c r="BH8" i="4"/>
  <c r="BH12" i="4" s="1"/>
  <c r="BJ8" i="4"/>
  <c r="BJ12" i="4" s="1"/>
  <c r="BL8" i="4"/>
  <c r="BL12" i="4" s="1"/>
  <c r="BN8" i="4"/>
  <c r="BN12" i="4" s="1"/>
  <c r="BP8" i="4"/>
  <c r="BP12" i="4" s="1"/>
  <c r="BH18" i="2"/>
  <c r="BH22" i="2" s="1"/>
  <c r="BJ18" i="2"/>
  <c r="BJ22" i="2" s="1"/>
  <c r="BL18" i="2"/>
  <c r="BL22" i="2" s="1"/>
  <c r="BN18" i="2"/>
  <c r="BN22" i="2" s="1"/>
  <c r="BP18" i="2"/>
  <c r="BP22" i="2" s="1"/>
  <c r="BG36" i="2"/>
  <c r="BI36" i="2"/>
  <c r="BK36" i="2"/>
  <c r="BM36" i="2"/>
  <c r="BO36" i="2"/>
  <c r="BQ36" i="2"/>
  <c r="BH57" i="2"/>
  <c r="BH61" i="2" s="1"/>
  <c r="BJ57" i="2"/>
  <c r="BJ61" i="2" s="1"/>
  <c r="BL57" i="2"/>
  <c r="BL61" i="2" s="1"/>
  <c r="BN57" i="2"/>
  <c r="BN61" i="2" s="1"/>
  <c r="BP57" i="2"/>
  <c r="BP61" i="2" s="1"/>
  <c r="BG61" i="2"/>
  <c r="BI61" i="2"/>
  <c r="BK61" i="2"/>
  <c r="BM61" i="2"/>
  <c r="BO61" i="2"/>
  <c r="BQ61" i="2"/>
  <c r="BH74" i="2"/>
  <c r="BH78" i="2" s="1"/>
  <c r="BJ74" i="2"/>
  <c r="BJ78" i="2" s="1"/>
  <c r="BL74" i="2"/>
  <c r="BL78" i="2" s="1"/>
  <c r="BN74" i="2"/>
  <c r="BN78" i="2" s="1"/>
  <c r="BP74" i="2"/>
  <c r="BP78" i="2" s="1"/>
  <c r="BG18" i="2"/>
  <c r="BI18" i="2"/>
  <c r="BK18" i="2"/>
  <c r="BM18" i="2"/>
  <c r="BO18" i="2"/>
  <c r="BQ18" i="2"/>
  <c r="BH36" i="2"/>
  <c r="BH41" i="2" s="1"/>
  <c r="BJ36" i="2"/>
  <c r="BJ41" i="2" s="1"/>
  <c r="BL36" i="2"/>
  <c r="BL41" i="2" s="1"/>
  <c r="BN36" i="2"/>
  <c r="BN41" i="2" s="1"/>
  <c r="BP36" i="2"/>
  <c r="BP41" i="2" s="1"/>
  <c r="BG74" i="2"/>
  <c r="BG78" i="2" s="1"/>
  <c r="BI74" i="2"/>
  <c r="BI78" i="2" s="1"/>
  <c r="BK74" i="2"/>
  <c r="BK78" i="2" s="1"/>
  <c r="BM74" i="2"/>
  <c r="BM78" i="2" s="1"/>
  <c r="BO74" i="2"/>
  <c r="BO78" i="2" s="1"/>
  <c r="BQ74" i="2"/>
  <c r="BQ78" i="2" s="1"/>
  <c r="BH12" i="1"/>
  <c r="BH16" i="1" s="1"/>
  <c r="BH19" i="1" s="1"/>
  <c r="BJ12" i="1"/>
  <c r="BJ16" i="1" s="1"/>
  <c r="BJ19" i="1" s="1"/>
  <c r="BL12" i="1"/>
  <c r="BL16" i="1" s="1"/>
  <c r="BL19" i="1" s="1"/>
  <c r="BN12" i="1"/>
  <c r="BN16" i="1" s="1"/>
  <c r="BN19" i="1" s="1"/>
  <c r="BP12" i="1"/>
  <c r="BP16" i="1" s="1"/>
  <c r="BP19" i="1" s="1"/>
  <c r="BG12" i="1"/>
  <c r="BG16" i="1" s="1"/>
  <c r="BG19" i="1" s="1"/>
  <c r="BI12" i="1"/>
  <c r="BI16" i="1" s="1"/>
  <c r="BI19" i="1" s="1"/>
  <c r="BK12" i="1"/>
  <c r="BK16" i="1" s="1"/>
  <c r="BK19" i="1" s="1"/>
  <c r="BM12" i="1"/>
  <c r="BM16" i="1" s="1"/>
  <c r="BM19" i="1" s="1"/>
  <c r="BO12" i="1"/>
  <c r="BO16" i="1" s="1"/>
  <c r="BO19" i="1" s="1"/>
  <c r="BQ12" i="1"/>
  <c r="BQ16" i="1" s="1"/>
  <c r="BQ19" i="1" s="1"/>
  <c r="BG26" i="1"/>
  <c r="BI26" i="1"/>
  <c r="BK26" i="1"/>
  <c r="BM26" i="1"/>
  <c r="BO26" i="1"/>
  <c r="BQ26" i="1"/>
  <c r="BG28" i="1"/>
  <c r="BI28" i="1"/>
  <c r="BK28" i="1"/>
  <c r="BM28" i="1"/>
  <c r="BO28" i="1"/>
  <c r="BQ28" i="1"/>
  <c r="BG44" i="1"/>
  <c r="BG48" i="1" s="1"/>
  <c r="BI44" i="1"/>
  <c r="BI48" i="1" s="1"/>
  <c r="BK44" i="1"/>
  <c r="BK48" i="1" s="1"/>
  <c r="BM44" i="1"/>
  <c r="BM48" i="1" s="1"/>
  <c r="BO44" i="1"/>
  <c r="BO48" i="1" s="1"/>
  <c r="BQ44" i="1"/>
  <c r="BQ48" i="1" s="1"/>
  <c r="BH48" i="1"/>
  <c r="BJ48" i="1"/>
  <c r="BL48" i="1"/>
  <c r="BN48" i="1"/>
  <c r="BP48" i="1"/>
  <c r="BG64" i="1"/>
  <c r="BG67" i="1" s="1"/>
  <c r="BI64" i="1"/>
  <c r="BI67" i="1" s="1"/>
  <c r="BK64" i="1"/>
  <c r="BK67" i="1" s="1"/>
  <c r="BM64" i="1"/>
  <c r="BM67" i="1" s="1"/>
  <c r="BO64" i="1"/>
  <c r="BO67" i="1" s="1"/>
  <c r="BQ64" i="1"/>
  <c r="BQ67" i="1" s="1"/>
  <c r="BH67" i="1"/>
  <c r="BJ67" i="1"/>
  <c r="BL67" i="1"/>
  <c r="BN67" i="1"/>
  <c r="BP67" i="1"/>
  <c r="BG82" i="1"/>
  <c r="BG85" i="1" s="1"/>
  <c r="BI82" i="1"/>
  <c r="BI85" i="1" s="1"/>
  <c r="BK82" i="1"/>
  <c r="BK85" i="1" s="1"/>
  <c r="BM82" i="1"/>
  <c r="BM85" i="1" s="1"/>
  <c r="BO82" i="1"/>
  <c r="BO85" i="1" s="1"/>
  <c r="BQ82" i="1"/>
  <c r="BQ85" i="1" s="1"/>
  <c r="BH85" i="1"/>
  <c r="BJ85" i="1"/>
  <c r="BL85" i="1"/>
  <c r="BN85" i="1"/>
  <c r="BP85" i="1"/>
  <c r="BG98" i="1"/>
  <c r="BG101" i="1" s="1"/>
  <c r="BI98" i="1"/>
  <c r="BI101" i="1" s="1"/>
  <c r="BK98" i="1"/>
  <c r="BK101" i="1" s="1"/>
  <c r="BM98" i="1"/>
  <c r="BM101" i="1" s="1"/>
  <c r="BO98" i="1"/>
  <c r="BO101" i="1" s="1"/>
  <c r="BQ98" i="1"/>
  <c r="BQ101" i="1" s="1"/>
  <c r="BH101" i="1"/>
  <c r="BJ101" i="1"/>
  <c r="BL101" i="1"/>
  <c r="BN101" i="1"/>
  <c r="BP101" i="1"/>
  <c r="BH26" i="1"/>
  <c r="BH29" i="1" s="1"/>
  <c r="BJ26" i="1"/>
  <c r="BJ29" i="1" s="1"/>
  <c r="BL26" i="1"/>
  <c r="BL29" i="1" s="1"/>
  <c r="BN26" i="1"/>
  <c r="BN29" i="1" s="1"/>
  <c r="BP26" i="1"/>
  <c r="BP29" i="1" s="1"/>
  <c r="AS30" i="5"/>
  <c r="AS32" i="5" s="1"/>
  <c r="AS35" i="5" s="1"/>
  <c r="AW30" i="5"/>
  <c r="AW32" i="5" s="1"/>
  <c r="AW35" i="5" s="1"/>
  <c r="AS11" i="5"/>
  <c r="AS13" i="5" s="1"/>
  <c r="AS16" i="5" s="1"/>
  <c r="AW11" i="5"/>
  <c r="AW13" i="5" s="1"/>
  <c r="AW16" i="5" s="1"/>
  <c r="BA11" i="5"/>
  <c r="BA13" i="5" s="1"/>
  <c r="BA16" i="5" s="1"/>
  <c r="AT10" i="5"/>
  <c r="AV10" i="5"/>
  <c r="AX10" i="5"/>
  <c r="AZ10" i="5"/>
  <c r="BB10" i="5"/>
  <c r="AT29" i="5"/>
  <c r="AV29" i="5"/>
  <c r="AX29" i="5"/>
  <c r="AZ29" i="5"/>
  <c r="BB29" i="5"/>
  <c r="AS8" i="4"/>
  <c r="AS12" i="4" s="1"/>
  <c r="AU8" i="4"/>
  <c r="AU12" i="4" s="1"/>
  <c r="AW8" i="4"/>
  <c r="AW12" i="4" s="1"/>
  <c r="AY8" i="4"/>
  <c r="AY12" i="4" s="1"/>
  <c r="BA8" i="4"/>
  <c r="BA12" i="4" s="1"/>
  <c r="BC8" i="4"/>
  <c r="BC12" i="4" s="1"/>
  <c r="R74" i="2"/>
  <c r="R78" i="2" s="1"/>
  <c r="R79" i="2" s="1"/>
  <c r="R81" i="2" s="1"/>
  <c r="R84" i="2" s="1"/>
  <c r="V74" i="2"/>
  <c r="V78" i="2" s="1"/>
  <c r="V79" i="2" s="1"/>
  <c r="V81" i="2" s="1"/>
  <c r="V84" i="2" s="1"/>
  <c r="Z74" i="2"/>
  <c r="Z78" i="2" s="1"/>
  <c r="Z79" i="2" s="1"/>
  <c r="Z81" i="2" s="1"/>
  <c r="Z84" i="2" s="1"/>
  <c r="T74" i="2"/>
  <c r="T78" i="2" s="1"/>
  <c r="T79" i="2" s="1"/>
  <c r="T81" i="2" s="1"/>
  <c r="T84" i="2" s="1"/>
  <c r="X74" i="2"/>
  <c r="X78" i="2" s="1"/>
  <c r="X79" i="2" s="1"/>
  <c r="X81" i="2" s="1"/>
  <c r="X84" i="2" s="1"/>
  <c r="AH61" i="2"/>
  <c r="AL61" i="2"/>
  <c r="AF57" i="2"/>
  <c r="AF61" i="2" s="1"/>
  <c r="AF62" i="2" s="1"/>
  <c r="AF64" i="2" s="1"/>
  <c r="AF67" i="2" s="1"/>
  <c r="AJ57" i="2"/>
  <c r="AJ61" i="2" s="1"/>
  <c r="AJ62" i="2" s="1"/>
  <c r="AJ64" i="2" s="1"/>
  <c r="AJ67" i="2" s="1"/>
  <c r="AN57" i="2"/>
  <c r="AN61" i="2" s="1"/>
  <c r="AN62" i="2" s="1"/>
  <c r="AN64" i="2" s="1"/>
  <c r="AN67" i="2" s="1"/>
  <c r="AT18" i="2"/>
  <c r="AT22" i="2" s="1"/>
  <c r="AV18" i="2"/>
  <c r="AV22" i="2" s="1"/>
  <c r="AX18" i="2"/>
  <c r="AX22" i="2" s="1"/>
  <c r="AZ18" i="2"/>
  <c r="AZ22" i="2" s="1"/>
  <c r="BB18" i="2"/>
  <c r="BB22" i="2" s="1"/>
  <c r="AS36" i="2"/>
  <c r="AU36" i="2"/>
  <c r="AW36" i="2"/>
  <c r="AY36" i="2"/>
  <c r="BA36" i="2"/>
  <c r="BC36" i="2"/>
  <c r="AT57" i="2"/>
  <c r="AT61" i="2" s="1"/>
  <c r="AV57" i="2"/>
  <c r="AV61" i="2" s="1"/>
  <c r="AX57" i="2"/>
  <c r="AX61" i="2" s="1"/>
  <c r="AZ57" i="2"/>
  <c r="AZ61" i="2" s="1"/>
  <c r="BB57" i="2"/>
  <c r="BB61" i="2" s="1"/>
  <c r="AS61" i="2"/>
  <c r="AU61" i="2"/>
  <c r="AW61" i="2"/>
  <c r="AY61" i="2"/>
  <c r="BA61" i="2"/>
  <c r="BC61" i="2"/>
  <c r="AT74" i="2"/>
  <c r="AT78" i="2" s="1"/>
  <c r="AV74" i="2"/>
  <c r="AV78" i="2" s="1"/>
  <c r="AX74" i="2"/>
  <c r="AX78" i="2" s="1"/>
  <c r="AZ74" i="2"/>
  <c r="AZ78" i="2" s="1"/>
  <c r="BB74" i="2"/>
  <c r="BB78" i="2" s="1"/>
  <c r="AS18" i="2"/>
  <c r="AU18" i="2"/>
  <c r="AW18" i="2"/>
  <c r="AY18" i="2"/>
  <c r="BA18" i="2"/>
  <c r="BC18" i="2"/>
  <c r="AT36" i="2"/>
  <c r="AT41" i="2" s="1"/>
  <c r="AV36" i="2"/>
  <c r="AV41" i="2" s="1"/>
  <c r="AX36" i="2"/>
  <c r="AX41" i="2" s="1"/>
  <c r="AZ36" i="2"/>
  <c r="AZ41" i="2" s="1"/>
  <c r="BB36" i="2"/>
  <c r="BB41" i="2" s="1"/>
  <c r="AS74" i="2"/>
  <c r="AS78" i="2" s="1"/>
  <c r="AU74" i="2"/>
  <c r="AU78" i="2" s="1"/>
  <c r="AW74" i="2"/>
  <c r="AW78" i="2" s="1"/>
  <c r="AY74" i="2"/>
  <c r="AY78" i="2" s="1"/>
  <c r="BA74" i="2"/>
  <c r="BA78" i="2" s="1"/>
  <c r="BC74" i="2"/>
  <c r="BC78" i="2" s="1"/>
  <c r="AT12" i="1"/>
  <c r="AT16" i="1" s="1"/>
  <c r="AT19" i="1" s="1"/>
  <c r="AV12" i="1"/>
  <c r="AV16" i="1" s="1"/>
  <c r="AV19" i="1" s="1"/>
  <c r="AX12" i="1"/>
  <c r="AX16" i="1" s="1"/>
  <c r="AX19" i="1" s="1"/>
  <c r="AZ12" i="1"/>
  <c r="AZ16" i="1" s="1"/>
  <c r="AZ19" i="1" s="1"/>
  <c r="BB12" i="1"/>
  <c r="BB16" i="1" s="1"/>
  <c r="BB19" i="1" s="1"/>
  <c r="AS12" i="1"/>
  <c r="AS16" i="1" s="1"/>
  <c r="AS19" i="1" s="1"/>
  <c r="AU12" i="1"/>
  <c r="AU16" i="1" s="1"/>
  <c r="AU19" i="1" s="1"/>
  <c r="AW12" i="1"/>
  <c r="AW16" i="1" s="1"/>
  <c r="AW19" i="1" s="1"/>
  <c r="AY16" i="1"/>
  <c r="AY19" i="1" s="1"/>
  <c r="AY12" i="1"/>
  <c r="BA16" i="1"/>
  <c r="BA19" i="1" s="1"/>
  <c r="BA12" i="1"/>
  <c r="BC16" i="1"/>
  <c r="BC19" i="1" s="1"/>
  <c r="BC12" i="1"/>
  <c r="AS26" i="1"/>
  <c r="AU26" i="1"/>
  <c r="AW26" i="1"/>
  <c r="AY26" i="1"/>
  <c r="BA26" i="1"/>
  <c r="BC26" i="1"/>
  <c r="AS28" i="1"/>
  <c r="AU28" i="1"/>
  <c r="AW28" i="1"/>
  <c r="AY28" i="1"/>
  <c r="BA28" i="1"/>
  <c r="BC28" i="1"/>
  <c r="AS44" i="1"/>
  <c r="AS48" i="1" s="1"/>
  <c r="AU44" i="1"/>
  <c r="AU48" i="1" s="1"/>
  <c r="AW44" i="1"/>
  <c r="AW48" i="1" s="1"/>
  <c r="AY44" i="1"/>
  <c r="AY48" i="1" s="1"/>
  <c r="BA44" i="1"/>
  <c r="BA48" i="1" s="1"/>
  <c r="BC44" i="1"/>
  <c r="BC48" i="1" s="1"/>
  <c r="AT48" i="1"/>
  <c r="AV48" i="1"/>
  <c r="AX48" i="1"/>
  <c r="AZ48" i="1"/>
  <c r="BB48" i="1"/>
  <c r="AS64" i="1"/>
  <c r="AS67" i="1" s="1"/>
  <c r="AU64" i="1"/>
  <c r="AU67" i="1" s="1"/>
  <c r="AW64" i="1"/>
  <c r="AW67" i="1" s="1"/>
  <c r="AY64" i="1"/>
  <c r="AY67" i="1" s="1"/>
  <c r="BA64" i="1"/>
  <c r="BA67" i="1" s="1"/>
  <c r="BC64" i="1"/>
  <c r="BC67" i="1" s="1"/>
  <c r="AT67" i="1"/>
  <c r="AV67" i="1"/>
  <c r="AX67" i="1"/>
  <c r="AZ67" i="1"/>
  <c r="BB67" i="1"/>
  <c r="AS82" i="1"/>
  <c r="AS85" i="1" s="1"/>
  <c r="AU82" i="1"/>
  <c r="AU85" i="1" s="1"/>
  <c r="AW82" i="1"/>
  <c r="AW85" i="1" s="1"/>
  <c r="AY82" i="1"/>
  <c r="AY85" i="1" s="1"/>
  <c r="BA82" i="1"/>
  <c r="BA85" i="1" s="1"/>
  <c r="BC82" i="1"/>
  <c r="BC85" i="1" s="1"/>
  <c r="AT85" i="1"/>
  <c r="AV85" i="1"/>
  <c r="AX85" i="1"/>
  <c r="AZ85" i="1"/>
  <c r="BB85" i="1"/>
  <c r="AS98" i="1"/>
  <c r="AS101" i="1" s="1"/>
  <c r="AU98" i="1"/>
  <c r="AU101" i="1" s="1"/>
  <c r="AW98" i="1"/>
  <c r="AW101" i="1" s="1"/>
  <c r="AY98" i="1"/>
  <c r="AY101" i="1" s="1"/>
  <c r="BA98" i="1"/>
  <c r="BA101" i="1" s="1"/>
  <c r="BC98" i="1"/>
  <c r="BC101" i="1" s="1"/>
  <c r="AT101" i="1"/>
  <c r="AV101" i="1"/>
  <c r="AX101" i="1"/>
  <c r="AZ101" i="1"/>
  <c r="BB101" i="1"/>
  <c r="AT26" i="1"/>
  <c r="AT29" i="1" s="1"/>
  <c r="AV26" i="1"/>
  <c r="AV29" i="1" s="1"/>
  <c r="AX26" i="1"/>
  <c r="AX29" i="1" s="1"/>
  <c r="AZ26" i="1"/>
  <c r="AZ29" i="1" s="1"/>
  <c r="BB26" i="1"/>
  <c r="BB29" i="1" s="1"/>
  <c r="AE7" i="5"/>
  <c r="AE10" i="5" s="1"/>
  <c r="AG7" i="5"/>
  <c r="AG10" i="5" s="1"/>
  <c r="AI7" i="5"/>
  <c r="AI10" i="5" s="1"/>
  <c r="AK7" i="5"/>
  <c r="AK10" i="5" s="1"/>
  <c r="AM7" i="5"/>
  <c r="AM10" i="5" s="1"/>
  <c r="AO7" i="5"/>
  <c r="AO10" i="5" s="1"/>
  <c r="AF10" i="5"/>
  <c r="AH10" i="5"/>
  <c r="AJ10" i="5"/>
  <c r="AL10" i="5"/>
  <c r="AN10" i="5"/>
  <c r="AE25" i="5"/>
  <c r="AE29" i="5" s="1"/>
  <c r="AG25" i="5"/>
  <c r="AG29" i="5" s="1"/>
  <c r="AI25" i="5"/>
  <c r="AI29" i="5" s="1"/>
  <c r="AK25" i="5"/>
  <c r="AK29" i="5" s="1"/>
  <c r="AM25" i="5"/>
  <c r="AM29" i="5" s="1"/>
  <c r="AO25" i="5"/>
  <c r="AO29" i="5" s="1"/>
  <c r="AF29" i="5"/>
  <c r="AH29" i="5"/>
  <c r="AJ29" i="5"/>
  <c r="AL29" i="5"/>
  <c r="AN29" i="5"/>
  <c r="AF8" i="4"/>
  <c r="AF12" i="4" s="1"/>
  <c r="AH8" i="4"/>
  <c r="AH12" i="4" s="1"/>
  <c r="AJ8" i="4"/>
  <c r="AJ12" i="4" s="1"/>
  <c r="AL8" i="4"/>
  <c r="AL12" i="4" s="1"/>
  <c r="AN8" i="4"/>
  <c r="AN12" i="4" s="1"/>
  <c r="AE8" i="4"/>
  <c r="AE12" i="4" s="1"/>
  <c r="AG8" i="4"/>
  <c r="AG12" i="4" s="1"/>
  <c r="AI8" i="4"/>
  <c r="AI12" i="4" s="1"/>
  <c r="AK8" i="4"/>
  <c r="AK12" i="4" s="1"/>
  <c r="AM8" i="4"/>
  <c r="AM12" i="4" s="1"/>
  <c r="AO8" i="4"/>
  <c r="AO12" i="4" s="1"/>
  <c r="AH22" i="2"/>
  <c r="AL22" i="2"/>
  <c r="AH23" i="2"/>
  <c r="AH25" i="2" s="1"/>
  <c r="AH28" i="2" s="1"/>
  <c r="AL23" i="2"/>
  <c r="AL25" i="2" s="1"/>
  <c r="AL28" i="2" s="1"/>
  <c r="AE42" i="2"/>
  <c r="AE44" i="2" s="1"/>
  <c r="AE47" i="2" s="1"/>
  <c r="AI42" i="2"/>
  <c r="AI44" i="2" s="1"/>
  <c r="AI47" i="2" s="1"/>
  <c r="AM42" i="2"/>
  <c r="AM44" i="2" s="1"/>
  <c r="AM47" i="2" s="1"/>
  <c r="AH62" i="2"/>
  <c r="AH64" i="2" s="1"/>
  <c r="AH67" i="2" s="1"/>
  <c r="AL62" i="2"/>
  <c r="AL64" i="2" s="1"/>
  <c r="AL67" i="2" s="1"/>
  <c r="AF79" i="2"/>
  <c r="AF81" i="2"/>
  <c r="AF84" i="2" s="1"/>
  <c r="AJ79" i="2"/>
  <c r="AJ81" i="2"/>
  <c r="AJ84" i="2" s="1"/>
  <c r="AN79" i="2"/>
  <c r="AN81" i="2"/>
  <c r="AN84" i="2" s="1"/>
  <c r="AG42" i="2"/>
  <c r="AG44" i="2"/>
  <c r="AG47" i="2" s="1"/>
  <c r="AK42" i="2"/>
  <c r="AK44" i="2"/>
  <c r="AK47" i="2" s="1"/>
  <c r="AO42" i="2"/>
  <c r="AO44" i="2"/>
  <c r="AO47" i="2" s="1"/>
  <c r="AH79" i="2"/>
  <c r="AH81" i="2"/>
  <c r="AH84" i="2" s="1"/>
  <c r="AL79" i="2"/>
  <c r="AL81" i="2"/>
  <c r="AL84" i="2" s="1"/>
  <c r="AE61" i="2"/>
  <c r="AG61" i="2"/>
  <c r="AI61" i="2"/>
  <c r="AK61" i="2"/>
  <c r="AM61" i="2"/>
  <c r="AO61" i="2"/>
  <c r="AE18" i="2"/>
  <c r="AE22" i="2" s="1"/>
  <c r="AG18" i="2"/>
  <c r="AG22" i="2" s="1"/>
  <c r="AI18" i="2"/>
  <c r="AI22" i="2" s="1"/>
  <c r="AK18" i="2"/>
  <c r="AK22" i="2" s="1"/>
  <c r="AM18" i="2"/>
  <c r="AM22" i="2" s="1"/>
  <c r="AO18" i="2"/>
  <c r="AO22" i="2" s="1"/>
  <c r="AF36" i="2"/>
  <c r="AF41" i="2" s="1"/>
  <c r="AH36" i="2"/>
  <c r="AH41" i="2" s="1"/>
  <c r="AJ36" i="2"/>
  <c r="AJ41" i="2" s="1"/>
  <c r="AL36" i="2"/>
  <c r="AL41" i="2" s="1"/>
  <c r="AN36" i="2"/>
  <c r="AN41" i="2" s="1"/>
  <c r="AE74" i="2"/>
  <c r="AE78" i="2" s="1"/>
  <c r="AG74" i="2"/>
  <c r="AG78" i="2" s="1"/>
  <c r="AI74" i="2"/>
  <c r="AI78" i="2" s="1"/>
  <c r="AK74" i="2"/>
  <c r="AK78" i="2" s="1"/>
  <c r="AM74" i="2"/>
  <c r="AM78" i="2" s="1"/>
  <c r="AO74" i="2"/>
  <c r="AO78" i="2" s="1"/>
  <c r="AF11" i="1"/>
  <c r="AF12" i="1" s="1"/>
  <c r="AF16" i="1" s="1"/>
  <c r="AF19" i="1" s="1"/>
  <c r="AH11" i="1"/>
  <c r="AJ11" i="1"/>
  <c r="AJ12" i="1" s="1"/>
  <c r="AJ16" i="1" s="1"/>
  <c r="AJ19" i="1" s="1"/>
  <c r="AL11" i="1"/>
  <c r="AN11" i="1"/>
  <c r="AN12" i="1" s="1"/>
  <c r="AN16" i="1" s="1"/>
  <c r="AN19" i="1" s="1"/>
  <c r="AH48" i="1"/>
  <c r="AL48" i="1"/>
  <c r="AL49" i="1" s="1"/>
  <c r="AL53" i="1" s="1"/>
  <c r="AL56" i="1" s="1"/>
  <c r="AF44" i="1"/>
  <c r="AF48" i="1" s="1"/>
  <c r="AJ44" i="1"/>
  <c r="AJ48" i="1" s="1"/>
  <c r="AN44" i="1"/>
  <c r="AN48" i="1" s="1"/>
  <c r="AH67" i="1"/>
  <c r="AH68" i="1" s="1"/>
  <c r="AH70" i="1" s="1"/>
  <c r="AH73" i="1" s="1"/>
  <c r="AL67" i="1"/>
  <c r="AF64" i="1"/>
  <c r="AF67" i="1" s="1"/>
  <c r="AJ64" i="1"/>
  <c r="AJ67" i="1" s="1"/>
  <c r="AN64" i="1"/>
  <c r="AN67" i="1" s="1"/>
  <c r="AH85" i="1"/>
  <c r="AL85" i="1"/>
  <c r="AF82" i="1"/>
  <c r="AF85" i="1" s="1"/>
  <c r="AJ82" i="1"/>
  <c r="AJ85" i="1" s="1"/>
  <c r="AN82" i="1"/>
  <c r="AN85" i="1" s="1"/>
  <c r="AH101" i="1"/>
  <c r="AH102" i="1" s="1"/>
  <c r="AL101" i="1"/>
  <c r="AF98" i="1"/>
  <c r="AF101" i="1" s="1"/>
  <c r="AJ98" i="1"/>
  <c r="AJ101" i="1" s="1"/>
  <c r="AN98" i="1"/>
  <c r="AN101" i="1" s="1"/>
  <c r="AE12" i="1"/>
  <c r="AE16" i="1" s="1"/>
  <c r="AE19" i="1" s="1"/>
  <c r="AI12" i="1"/>
  <c r="AI16" i="1" s="1"/>
  <c r="AI19" i="1" s="1"/>
  <c r="AM12" i="1"/>
  <c r="AM16" i="1" s="1"/>
  <c r="AM19" i="1" s="1"/>
  <c r="AI30" i="1"/>
  <c r="AI33" i="1" s="1"/>
  <c r="AI36" i="1" s="1"/>
  <c r="AM30" i="1"/>
  <c r="AM33" i="1" s="1"/>
  <c r="AM36" i="1" s="1"/>
  <c r="AN30" i="1"/>
  <c r="AN33" i="1" s="1"/>
  <c r="AN36" i="1" s="1"/>
  <c r="AG30" i="1"/>
  <c r="AG33" i="1" s="1"/>
  <c r="AG36" i="1" s="1"/>
  <c r="AK30" i="1"/>
  <c r="AK33" i="1" s="1"/>
  <c r="AK36" i="1" s="1"/>
  <c r="AO30" i="1"/>
  <c r="AO33" i="1" s="1"/>
  <c r="AO36" i="1" s="1"/>
  <c r="AH49" i="1"/>
  <c r="AH53" i="1" s="1"/>
  <c r="AH56" i="1" s="1"/>
  <c r="AL68" i="1"/>
  <c r="AL70" i="1" s="1"/>
  <c r="AL73" i="1" s="1"/>
  <c r="AH86" i="1"/>
  <c r="AH88" i="1" s="1"/>
  <c r="AH91" i="1" s="1"/>
  <c r="AL86" i="1"/>
  <c r="AL102" i="1"/>
  <c r="AL104" i="1" s="1"/>
  <c r="AL107" i="1" s="1"/>
  <c r="AH12" i="1"/>
  <c r="AH16" i="1" s="1"/>
  <c r="AH19" i="1" s="1"/>
  <c r="AL12" i="1"/>
  <c r="AL16" i="1" s="1"/>
  <c r="AL19" i="1" s="1"/>
  <c r="AH30" i="1"/>
  <c r="AH33" i="1" s="1"/>
  <c r="AH36" i="1" s="1"/>
  <c r="AL30" i="1"/>
  <c r="AL33" i="1" s="1"/>
  <c r="AL36" i="1" s="1"/>
  <c r="AG16" i="1"/>
  <c r="AG19" i="1" s="1"/>
  <c r="AK16" i="1"/>
  <c r="AK19" i="1" s="1"/>
  <c r="AO16" i="1"/>
  <c r="AO19" i="1" s="1"/>
  <c r="AF30" i="1"/>
  <c r="AF33" i="1" s="1"/>
  <c r="AF36" i="1" s="1"/>
  <c r="AJ30" i="1"/>
  <c r="AJ33" i="1" s="1"/>
  <c r="AJ36" i="1" s="1"/>
  <c r="AE48" i="1"/>
  <c r="AG48" i="1"/>
  <c r="AI48" i="1"/>
  <c r="AK48" i="1"/>
  <c r="AM48" i="1"/>
  <c r="AO48" i="1"/>
  <c r="AE67" i="1"/>
  <c r="AG67" i="1"/>
  <c r="AI67" i="1"/>
  <c r="AK67" i="1"/>
  <c r="AM67" i="1"/>
  <c r="AO67" i="1"/>
  <c r="AE85" i="1"/>
  <c r="AG85" i="1"/>
  <c r="AI85" i="1"/>
  <c r="AK85" i="1"/>
  <c r="AM85" i="1"/>
  <c r="AO85" i="1"/>
  <c r="AE101" i="1"/>
  <c r="AG101" i="1"/>
  <c r="AI101" i="1"/>
  <c r="AK101" i="1"/>
  <c r="AM101" i="1"/>
  <c r="AO101" i="1"/>
  <c r="Q30" i="5"/>
  <c r="Q32" i="5" s="1"/>
  <c r="Q35" i="5" s="1"/>
  <c r="U30" i="5"/>
  <c r="U32" i="5" s="1"/>
  <c r="U35" i="5" s="1"/>
  <c r="Y30" i="5"/>
  <c r="Y32" i="5" s="1"/>
  <c r="Y35" i="5" s="1"/>
  <c r="R10" i="5"/>
  <c r="T10" i="5"/>
  <c r="V10" i="5"/>
  <c r="X10" i="5"/>
  <c r="Z10" i="5"/>
  <c r="R29" i="5"/>
  <c r="T29" i="5"/>
  <c r="V29" i="5"/>
  <c r="X29" i="5"/>
  <c r="Z29" i="5"/>
  <c r="Q13" i="4"/>
  <c r="Q17" i="4" s="1"/>
  <c r="Q20" i="4" s="1"/>
  <c r="U13" i="4"/>
  <c r="U17" i="4" s="1"/>
  <c r="U20" i="4" s="1"/>
  <c r="Y13" i="4"/>
  <c r="Y17" i="4" s="1"/>
  <c r="Y20" i="4" s="1"/>
  <c r="S13" i="4"/>
  <c r="S17" i="4" s="1"/>
  <c r="S20" i="4" s="1"/>
  <c r="W13" i="4"/>
  <c r="W17" i="4" s="1"/>
  <c r="W20" i="4" s="1"/>
  <c r="AA13" i="4"/>
  <c r="AA17" i="4" s="1"/>
  <c r="AA20" i="4" s="1"/>
  <c r="R8" i="4"/>
  <c r="R12" i="4" s="1"/>
  <c r="T8" i="4"/>
  <c r="T12" i="4" s="1"/>
  <c r="V8" i="4"/>
  <c r="V12" i="4" s="1"/>
  <c r="X8" i="4"/>
  <c r="X12" i="4" s="1"/>
  <c r="Z8" i="4"/>
  <c r="Z12" i="4" s="1"/>
  <c r="R18" i="2"/>
  <c r="R22" i="2" s="1"/>
  <c r="T18" i="2"/>
  <c r="T22" i="2" s="1"/>
  <c r="V18" i="2"/>
  <c r="V22" i="2" s="1"/>
  <c r="X18" i="2"/>
  <c r="X22" i="2" s="1"/>
  <c r="Z18" i="2"/>
  <c r="Z22" i="2" s="1"/>
  <c r="Q36" i="2"/>
  <c r="Q41" i="2" s="1"/>
  <c r="S36" i="2"/>
  <c r="S41" i="2" s="1"/>
  <c r="U36" i="2"/>
  <c r="U41" i="2" s="1"/>
  <c r="W36" i="2"/>
  <c r="W41" i="2" s="1"/>
  <c r="Y36" i="2"/>
  <c r="Y41" i="2" s="1"/>
  <c r="AA36" i="2"/>
  <c r="AA41" i="2" s="1"/>
  <c r="R57" i="2"/>
  <c r="R61" i="2" s="1"/>
  <c r="T57" i="2"/>
  <c r="T61" i="2" s="1"/>
  <c r="V57" i="2"/>
  <c r="V61" i="2" s="1"/>
  <c r="X57" i="2"/>
  <c r="X61" i="2" s="1"/>
  <c r="Z57" i="2"/>
  <c r="Z61" i="2" s="1"/>
  <c r="Q61" i="2"/>
  <c r="S61" i="2"/>
  <c r="U61" i="2"/>
  <c r="W61" i="2"/>
  <c r="Y61" i="2"/>
  <c r="AA61" i="2"/>
  <c r="Q18" i="2"/>
  <c r="Q22" i="2" s="1"/>
  <c r="S18" i="2"/>
  <c r="S22" i="2" s="1"/>
  <c r="U18" i="2"/>
  <c r="U22" i="2" s="1"/>
  <c r="W18" i="2"/>
  <c r="W22" i="2" s="1"/>
  <c r="Y18" i="2"/>
  <c r="Y22" i="2" s="1"/>
  <c r="AA18" i="2"/>
  <c r="AA22" i="2" s="1"/>
  <c r="R36" i="2"/>
  <c r="R41" i="2" s="1"/>
  <c r="T36" i="2"/>
  <c r="T41" i="2" s="1"/>
  <c r="V36" i="2"/>
  <c r="V41" i="2" s="1"/>
  <c r="X36" i="2"/>
  <c r="X41" i="2" s="1"/>
  <c r="Z36" i="2"/>
  <c r="Z41" i="2" s="1"/>
  <c r="Q74" i="2"/>
  <c r="Q78" i="2" s="1"/>
  <c r="S74" i="2"/>
  <c r="S78" i="2" s="1"/>
  <c r="U74" i="2"/>
  <c r="U78" i="2" s="1"/>
  <c r="W74" i="2"/>
  <c r="W78" i="2" s="1"/>
  <c r="Y74" i="2"/>
  <c r="Y78" i="2" s="1"/>
  <c r="AA74" i="2"/>
  <c r="AA78" i="2" s="1"/>
  <c r="Q29" i="1"/>
  <c r="S29" i="1"/>
  <c r="U29" i="1"/>
  <c r="W29" i="1"/>
  <c r="Y29" i="1"/>
  <c r="AA29" i="1"/>
  <c r="R12" i="1"/>
  <c r="R16" i="1" s="1"/>
  <c r="R19" i="1" s="1"/>
  <c r="T12" i="1"/>
  <c r="T16" i="1" s="1"/>
  <c r="T19" i="1" s="1"/>
  <c r="V12" i="1"/>
  <c r="V16" i="1" s="1"/>
  <c r="V19" i="1" s="1"/>
  <c r="X12" i="1"/>
  <c r="X16" i="1" s="1"/>
  <c r="X19" i="1" s="1"/>
  <c r="Z12" i="1"/>
  <c r="Z16" i="1" s="1"/>
  <c r="Z19" i="1" s="1"/>
  <c r="R30" i="1"/>
  <c r="R33" i="1" s="1"/>
  <c r="R36" i="1" s="1"/>
  <c r="T30" i="1"/>
  <c r="T33" i="1" s="1"/>
  <c r="T36" i="1" s="1"/>
  <c r="V30" i="1"/>
  <c r="V33" i="1" s="1"/>
  <c r="V36" i="1" s="1"/>
  <c r="X30" i="1"/>
  <c r="X33" i="1" s="1"/>
  <c r="X36" i="1" s="1"/>
  <c r="Z30" i="1"/>
  <c r="Z33" i="1" s="1"/>
  <c r="Z36" i="1" s="1"/>
  <c r="Q12" i="1"/>
  <c r="Q16" i="1" s="1"/>
  <c r="Q19" i="1" s="1"/>
  <c r="S12" i="1"/>
  <c r="S16" i="1" s="1"/>
  <c r="S19" i="1" s="1"/>
  <c r="U12" i="1"/>
  <c r="U16" i="1" s="1"/>
  <c r="U19" i="1" s="1"/>
  <c r="W12" i="1"/>
  <c r="W16" i="1" s="1"/>
  <c r="W19" i="1" s="1"/>
  <c r="Y12" i="1"/>
  <c r="Y16" i="1" s="1"/>
  <c r="Y19" i="1" s="1"/>
  <c r="AA12" i="1"/>
  <c r="AA16" i="1" s="1"/>
  <c r="AA19" i="1" s="1"/>
  <c r="Q30" i="1"/>
  <c r="Q33" i="1" s="1"/>
  <c r="Q36" i="1" s="1"/>
  <c r="S30" i="1"/>
  <c r="S33" i="1" s="1"/>
  <c r="S36" i="1" s="1"/>
  <c r="U30" i="1"/>
  <c r="U33" i="1" s="1"/>
  <c r="U36" i="1" s="1"/>
  <c r="W30" i="1"/>
  <c r="W33" i="1" s="1"/>
  <c r="W36" i="1" s="1"/>
  <c r="Y30" i="1"/>
  <c r="Y33" i="1" s="1"/>
  <c r="Y36" i="1" s="1"/>
  <c r="AA30" i="1"/>
  <c r="AA33" i="1" s="1"/>
  <c r="AA36" i="1" s="1"/>
  <c r="Q44" i="1"/>
  <c r="Q48" i="1" s="1"/>
  <c r="S44" i="1"/>
  <c r="S48" i="1" s="1"/>
  <c r="U44" i="1"/>
  <c r="U48" i="1" s="1"/>
  <c r="W44" i="1"/>
  <c r="W48" i="1" s="1"/>
  <c r="Y44" i="1"/>
  <c r="Y48" i="1" s="1"/>
  <c r="AA44" i="1"/>
  <c r="AA48" i="1" s="1"/>
  <c r="R48" i="1"/>
  <c r="T48" i="1"/>
  <c r="V48" i="1"/>
  <c r="X48" i="1"/>
  <c r="Z48" i="1"/>
  <c r="Q64" i="1"/>
  <c r="Q67" i="1" s="1"/>
  <c r="S64" i="1"/>
  <c r="S67" i="1" s="1"/>
  <c r="U64" i="1"/>
  <c r="U67" i="1" s="1"/>
  <c r="W64" i="1"/>
  <c r="W67" i="1" s="1"/>
  <c r="Y64" i="1"/>
  <c r="Y67" i="1" s="1"/>
  <c r="AA64" i="1"/>
  <c r="AA67" i="1" s="1"/>
  <c r="R67" i="1"/>
  <c r="T67" i="1"/>
  <c r="V67" i="1"/>
  <c r="X67" i="1"/>
  <c r="Z67" i="1"/>
  <c r="Q82" i="1"/>
  <c r="Q85" i="1" s="1"/>
  <c r="S82" i="1"/>
  <c r="S85" i="1" s="1"/>
  <c r="U82" i="1"/>
  <c r="U85" i="1" s="1"/>
  <c r="W82" i="1"/>
  <c r="W85" i="1" s="1"/>
  <c r="Y82" i="1"/>
  <c r="Y85" i="1" s="1"/>
  <c r="AA82" i="1"/>
  <c r="AA85" i="1" s="1"/>
  <c r="R85" i="1"/>
  <c r="T85" i="1"/>
  <c r="V85" i="1"/>
  <c r="X85" i="1"/>
  <c r="Z85" i="1"/>
  <c r="Q98" i="1"/>
  <c r="Q101" i="1" s="1"/>
  <c r="S98" i="1"/>
  <c r="S101" i="1" s="1"/>
  <c r="U98" i="1"/>
  <c r="U101" i="1" s="1"/>
  <c r="W98" i="1"/>
  <c r="W101" i="1" s="1"/>
  <c r="Y98" i="1"/>
  <c r="Y101" i="1" s="1"/>
  <c r="AA98" i="1"/>
  <c r="AA101" i="1" s="1"/>
  <c r="R101" i="1"/>
  <c r="T101" i="1"/>
  <c r="V101" i="1"/>
  <c r="X101" i="1"/>
  <c r="Z101" i="1"/>
  <c r="E20" i="2"/>
  <c r="I20" i="2"/>
  <c r="M20" i="2"/>
  <c r="C20" i="2"/>
  <c r="G20" i="2"/>
  <c r="K20" i="2"/>
  <c r="D39" i="2"/>
  <c r="F39" i="2"/>
  <c r="H39" i="2"/>
  <c r="J39" i="2"/>
  <c r="L39" i="2"/>
  <c r="D29" i="1"/>
  <c r="F29" i="1"/>
  <c r="H29" i="1"/>
  <c r="J29" i="1"/>
  <c r="L29" i="1"/>
  <c r="D7" i="5"/>
  <c r="D10" i="5" s="1"/>
  <c r="F7" i="5"/>
  <c r="F10" i="5" s="1"/>
  <c r="H7" i="5"/>
  <c r="H10" i="5" s="1"/>
  <c r="J7" i="5"/>
  <c r="J10" i="5" s="1"/>
  <c r="L7" i="5"/>
  <c r="L10" i="5" s="1"/>
  <c r="C10" i="5"/>
  <c r="E10" i="5"/>
  <c r="G10" i="5"/>
  <c r="I10" i="5"/>
  <c r="K10" i="5"/>
  <c r="M10" i="5"/>
  <c r="D25" i="5"/>
  <c r="D29" i="5" s="1"/>
  <c r="F25" i="5"/>
  <c r="F29" i="5" s="1"/>
  <c r="H25" i="5"/>
  <c r="H29" i="5" s="1"/>
  <c r="J25" i="5"/>
  <c r="J29" i="5" s="1"/>
  <c r="L25" i="5"/>
  <c r="L29" i="5" s="1"/>
  <c r="C25" i="5"/>
  <c r="C29" i="5" s="1"/>
  <c r="E25" i="5"/>
  <c r="E29" i="5" s="1"/>
  <c r="G25" i="5"/>
  <c r="G29" i="5" s="1"/>
  <c r="I25" i="5"/>
  <c r="I29" i="5" s="1"/>
  <c r="K25" i="5"/>
  <c r="K29" i="5" s="1"/>
  <c r="M25" i="5"/>
  <c r="M29" i="5" s="1"/>
  <c r="D8" i="4"/>
  <c r="D12" i="4" s="1"/>
  <c r="F8" i="4"/>
  <c r="F12" i="4" s="1"/>
  <c r="H8" i="4"/>
  <c r="H12" i="4" s="1"/>
  <c r="J8" i="4"/>
  <c r="J12" i="4" s="1"/>
  <c r="L8" i="4"/>
  <c r="L12" i="4" s="1"/>
  <c r="C8" i="4"/>
  <c r="C12" i="4" s="1"/>
  <c r="E8" i="4"/>
  <c r="E12" i="4" s="1"/>
  <c r="G8" i="4"/>
  <c r="G12" i="4" s="1"/>
  <c r="I8" i="4"/>
  <c r="I12" i="4" s="1"/>
  <c r="K8" i="4"/>
  <c r="K12" i="4" s="1"/>
  <c r="M8" i="4"/>
  <c r="M12" i="4" s="1"/>
  <c r="C41" i="2"/>
  <c r="C42" i="2" s="1"/>
  <c r="C44" i="2" s="1"/>
  <c r="C47" i="2" s="1"/>
  <c r="E41" i="2"/>
  <c r="E42" i="2" s="1"/>
  <c r="E44" i="2" s="1"/>
  <c r="E47" i="2" s="1"/>
  <c r="G41" i="2"/>
  <c r="G42" i="2" s="1"/>
  <c r="G44" i="2" s="1"/>
  <c r="G47" i="2" s="1"/>
  <c r="I41" i="2"/>
  <c r="I42" i="2" s="1"/>
  <c r="I44" i="2" s="1"/>
  <c r="I47" i="2" s="1"/>
  <c r="K41" i="2"/>
  <c r="K42" i="2" s="1"/>
  <c r="K44" i="2" s="1"/>
  <c r="K47" i="2" s="1"/>
  <c r="M41" i="2"/>
  <c r="D78" i="2"/>
  <c r="D79" i="2" s="1"/>
  <c r="D81" i="2" s="1"/>
  <c r="D84" i="2" s="1"/>
  <c r="F78" i="2"/>
  <c r="F79" i="2" s="1"/>
  <c r="F81" i="2" s="1"/>
  <c r="F84" i="2" s="1"/>
  <c r="H78" i="2"/>
  <c r="H79" i="2" s="1"/>
  <c r="H81" i="2" s="1"/>
  <c r="H84" i="2" s="1"/>
  <c r="J78" i="2"/>
  <c r="J79" i="2" s="1"/>
  <c r="J81" i="2" s="1"/>
  <c r="J84" i="2" s="1"/>
  <c r="L78" i="2"/>
  <c r="L79" i="2" s="1"/>
  <c r="L81" i="2" s="1"/>
  <c r="L84" i="2" s="1"/>
  <c r="D22" i="2"/>
  <c r="F22" i="2"/>
  <c r="F23" i="2" s="1"/>
  <c r="F25" i="2" s="1"/>
  <c r="F28" i="2" s="1"/>
  <c r="H22" i="2"/>
  <c r="H23" i="2" s="1"/>
  <c r="H25" i="2" s="1"/>
  <c r="H28" i="2" s="1"/>
  <c r="J22" i="2"/>
  <c r="J23" i="2" s="1"/>
  <c r="J25" i="2" s="1"/>
  <c r="J28" i="2" s="1"/>
  <c r="L22" i="2"/>
  <c r="L23" i="2" s="1"/>
  <c r="L25" i="2" s="1"/>
  <c r="L28" i="2" s="1"/>
  <c r="F61" i="2"/>
  <c r="F62" i="2" s="1"/>
  <c r="F64" i="2" s="1"/>
  <c r="F67" i="2" s="1"/>
  <c r="J61" i="2"/>
  <c r="D57" i="2"/>
  <c r="D61" i="2" s="1"/>
  <c r="H57" i="2"/>
  <c r="H61" i="2" s="1"/>
  <c r="L57" i="2"/>
  <c r="L61" i="2" s="1"/>
  <c r="L62" i="2" s="1"/>
  <c r="L64" i="2" s="1"/>
  <c r="L67" i="2" s="1"/>
  <c r="D23" i="2"/>
  <c r="D25" i="2" s="1"/>
  <c r="D28" i="2" s="1"/>
  <c r="M42" i="2"/>
  <c r="M44" i="2" s="1"/>
  <c r="M47" i="2" s="1"/>
  <c r="J62" i="2"/>
  <c r="J64" i="2" s="1"/>
  <c r="J67" i="2" s="1"/>
  <c r="C61" i="2"/>
  <c r="E61" i="2"/>
  <c r="G61" i="2"/>
  <c r="I61" i="2"/>
  <c r="K61" i="2"/>
  <c r="M61" i="2"/>
  <c r="C18" i="2"/>
  <c r="C22" i="2" s="1"/>
  <c r="E18" i="2"/>
  <c r="G18" i="2"/>
  <c r="I18" i="2"/>
  <c r="K18" i="2"/>
  <c r="K22" i="2" s="1"/>
  <c r="M18" i="2"/>
  <c r="D36" i="2"/>
  <c r="F36" i="2"/>
  <c r="H36" i="2"/>
  <c r="J36" i="2"/>
  <c r="L36" i="2"/>
  <c r="C74" i="2"/>
  <c r="C78" i="2" s="1"/>
  <c r="E74" i="2"/>
  <c r="E78" i="2" s="1"/>
  <c r="G74" i="2"/>
  <c r="G78" i="2" s="1"/>
  <c r="I74" i="2"/>
  <c r="I78" i="2" s="1"/>
  <c r="K74" i="2"/>
  <c r="K78" i="2" s="1"/>
  <c r="M74" i="2"/>
  <c r="M78" i="2" s="1"/>
  <c r="D11" i="1"/>
  <c r="D12" i="1" s="1"/>
  <c r="D16" i="1" s="1"/>
  <c r="D19" i="1" s="1"/>
  <c r="F11" i="1"/>
  <c r="F12" i="1" s="1"/>
  <c r="F16" i="1" s="1"/>
  <c r="F19" i="1" s="1"/>
  <c r="H11" i="1"/>
  <c r="H12" i="1" s="1"/>
  <c r="H16" i="1" s="1"/>
  <c r="H19" i="1" s="1"/>
  <c r="J11" i="1"/>
  <c r="L11" i="1"/>
  <c r="L12" i="1" s="1"/>
  <c r="L16" i="1" s="1"/>
  <c r="L19" i="1" s="1"/>
  <c r="C12" i="1"/>
  <c r="C16" i="1" s="1"/>
  <c r="C19" i="1" s="1"/>
  <c r="E12" i="1"/>
  <c r="E16" i="1" s="1"/>
  <c r="E19" i="1" s="1"/>
  <c r="G12" i="1"/>
  <c r="G16" i="1" s="1"/>
  <c r="G19" i="1" s="1"/>
  <c r="I12" i="1"/>
  <c r="I16" i="1" s="1"/>
  <c r="I19" i="1" s="1"/>
  <c r="K12" i="1"/>
  <c r="K16" i="1" s="1"/>
  <c r="K19" i="1" s="1"/>
  <c r="M12" i="1"/>
  <c r="M16" i="1" s="1"/>
  <c r="M19" i="1" s="1"/>
  <c r="D30" i="1"/>
  <c r="D33" i="1" s="1"/>
  <c r="D36" i="1" s="1"/>
  <c r="F30" i="1"/>
  <c r="F33" i="1" s="1"/>
  <c r="F36" i="1" s="1"/>
  <c r="H30" i="1"/>
  <c r="H33" i="1" s="1"/>
  <c r="H36" i="1" s="1"/>
  <c r="J30" i="1"/>
  <c r="J33" i="1" s="1"/>
  <c r="J36" i="1" s="1"/>
  <c r="L30" i="1"/>
  <c r="L33" i="1" s="1"/>
  <c r="L36" i="1" s="1"/>
  <c r="J12" i="1"/>
  <c r="J16" i="1" s="1"/>
  <c r="J19" i="1" s="1"/>
  <c r="C30" i="1"/>
  <c r="C33" i="1" s="1"/>
  <c r="C36" i="1" s="1"/>
  <c r="E30" i="1"/>
  <c r="E33" i="1" s="1"/>
  <c r="E36" i="1" s="1"/>
  <c r="G30" i="1"/>
  <c r="G33" i="1" s="1"/>
  <c r="G36" i="1" s="1"/>
  <c r="I30" i="1"/>
  <c r="I33" i="1" s="1"/>
  <c r="I36" i="1" s="1"/>
  <c r="K30" i="1"/>
  <c r="K33" i="1" s="1"/>
  <c r="K36" i="1" s="1"/>
  <c r="M30" i="1"/>
  <c r="M33" i="1" s="1"/>
  <c r="M36" i="1" s="1"/>
  <c r="C44" i="1"/>
  <c r="C48" i="1" s="1"/>
  <c r="E44" i="1"/>
  <c r="E48" i="1" s="1"/>
  <c r="G44" i="1"/>
  <c r="G48" i="1" s="1"/>
  <c r="I44" i="1"/>
  <c r="I48" i="1" s="1"/>
  <c r="K44" i="1"/>
  <c r="K48" i="1" s="1"/>
  <c r="M44" i="1"/>
  <c r="M48" i="1" s="1"/>
  <c r="D48" i="1"/>
  <c r="F48" i="1"/>
  <c r="H48" i="1"/>
  <c r="J48" i="1"/>
  <c r="L48" i="1"/>
  <c r="C64" i="1"/>
  <c r="C67" i="1" s="1"/>
  <c r="E64" i="1"/>
  <c r="E67" i="1" s="1"/>
  <c r="G64" i="1"/>
  <c r="G67" i="1" s="1"/>
  <c r="I64" i="1"/>
  <c r="I67" i="1" s="1"/>
  <c r="K64" i="1"/>
  <c r="K67" i="1" s="1"/>
  <c r="M64" i="1"/>
  <c r="M67" i="1" s="1"/>
  <c r="D67" i="1"/>
  <c r="F67" i="1"/>
  <c r="H67" i="1"/>
  <c r="J67" i="1"/>
  <c r="L67" i="1"/>
  <c r="C82" i="1"/>
  <c r="C85" i="1" s="1"/>
  <c r="E82" i="1"/>
  <c r="E85" i="1" s="1"/>
  <c r="G82" i="1"/>
  <c r="G85" i="1" s="1"/>
  <c r="I82" i="1"/>
  <c r="I85" i="1" s="1"/>
  <c r="K82" i="1"/>
  <c r="K85" i="1" s="1"/>
  <c r="M82" i="1"/>
  <c r="M85" i="1" s="1"/>
  <c r="D85" i="1"/>
  <c r="F85" i="1"/>
  <c r="H85" i="1"/>
  <c r="J85" i="1"/>
  <c r="L85" i="1"/>
  <c r="C98" i="1"/>
  <c r="C101" i="1" s="1"/>
  <c r="E98" i="1"/>
  <c r="E101" i="1" s="1"/>
  <c r="G98" i="1"/>
  <c r="G101" i="1" s="1"/>
  <c r="I98" i="1"/>
  <c r="I101" i="1" s="1"/>
  <c r="K98" i="1"/>
  <c r="K101" i="1" s="1"/>
  <c r="M98" i="1"/>
  <c r="M101" i="1" s="1"/>
  <c r="D101" i="1"/>
  <c r="F101" i="1"/>
  <c r="H101" i="1"/>
  <c r="J101" i="1"/>
  <c r="L101" i="1"/>
  <c r="G22" i="2" l="1"/>
  <c r="DE70" i="1"/>
  <c r="DE73" i="1" s="1"/>
  <c r="DU29" i="1"/>
  <c r="DM29" i="1"/>
  <c r="AH104" i="1"/>
  <c r="AH107" i="1" s="1"/>
  <c r="AL88" i="1"/>
  <c r="AL91" i="1" s="1"/>
  <c r="BC11" i="5"/>
  <c r="BC13" i="5" s="1"/>
  <c r="BC16" i="5" s="1"/>
  <c r="AU11" i="5"/>
  <c r="AU13" i="5" s="1"/>
  <c r="AU16" i="5" s="1"/>
  <c r="DT12" i="4"/>
  <c r="DT13" i="4" s="1"/>
  <c r="DT17" i="4" s="1"/>
  <c r="DT20" i="4" s="1"/>
  <c r="DP12" i="4"/>
  <c r="DP13" i="4" s="1"/>
  <c r="DP17" i="4" s="1"/>
  <c r="DP20" i="4" s="1"/>
  <c r="DL12" i="4"/>
  <c r="DL13" i="4" s="1"/>
  <c r="DL17" i="4" s="1"/>
  <c r="DL20" i="4" s="1"/>
  <c r="AU29" i="5"/>
  <c r="AU30" i="5" s="1"/>
  <c r="AU32" i="5" s="1"/>
  <c r="AU35" i="5" s="1"/>
  <c r="AZ12" i="4"/>
  <c r="AZ13" i="4" s="1"/>
  <c r="AZ17" i="4" s="1"/>
  <c r="AZ20" i="4" s="1"/>
  <c r="AV12" i="4"/>
  <c r="AV13" i="4" s="1"/>
  <c r="AV17" i="4" s="1"/>
  <c r="AV20" i="4" s="1"/>
  <c r="BC29" i="5"/>
  <c r="BC30" i="5" s="1"/>
  <c r="BC32" i="5" s="1"/>
  <c r="BC35" i="5" s="1"/>
  <c r="DO29" i="1"/>
  <c r="DO30" i="1" s="1"/>
  <c r="DO33" i="1" s="1"/>
  <c r="DO36" i="1" s="1"/>
  <c r="BB12" i="4"/>
  <c r="BB13" i="4" s="1"/>
  <c r="BB17" i="4" s="1"/>
  <c r="BB20" i="4" s="1"/>
  <c r="AX12" i="4"/>
  <c r="AX13" i="4" s="1"/>
  <c r="AX17" i="4" s="1"/>
  <c r="AX20" i="4" s="1"/>
  <c r="AT12" i="4"/>
  <c r="AT13" i="4" s="1"/>
  <c r="AT17" i="4" s="1"/>
  <c r="AT20" i="4" s="1"/>
  <c r="AY29" i="5"/>
  <c r="AY30" i="5" s="1"/>
  <c r="AY32" i="5" s="1"/>
  <c r="AY35" i="5" s="1"/>
  <c r="AE29" i="1"/>
  <c r="AE30" i="1" s="1"/>
  <c r="AE33" i="1" s="1"/>
  <c r="AE36" i="1" s="1"/>
  <c r="CW30" i="1"/>
  <c r="CW33" i="1" s="1"/>
  <c r="CW36" i="1" s="1"/>
  <c r="DT23" i="2"/>
  <c r="DT25" i="2" s="1"/>
  <c r="DT28" i="2" s="1"/>
  <c r="DP23" i="2"/>
  <c r="DP25" i="2" s="1"/>
  <c r="DP28" i="2" s="1"/>
  <c r="AN23" i="2"/>
  <c r="AN25" i="2" s="1"/>
  <c r="AN28" i="2" s="1"/>
  <c r="AJ23" i="2"/>
  <c r="AJ25" i="2" s="1"/>
  <c r="AJ28" i="2" s="1"/>
  <c r="AF23" i="2"/>
  <c r="AF25" i="2" s="1"/>
  <c r="AF28" i="2" s="1"/>
  <c r="U11" i="5"/>
  <c r="U13" i="5" s="1"/>
  <c r="U16" i="5" s="1"/>
  <c r="W11" i="5"/>
  <c r="W13" i="5" s="1"/>
  <c r="W16" i="5" s="1"/>
  <c r="DR23" i="2"/>
  <c r="DR25" i="2" s="1"/>
  <c r="DR28" i="2" s="1"/>
  <c r="DN23" i="2"/>
  <c r="DN25" i="2" s="1"/>
  <c r="DN28" i="2" s="1"/>
  <c r="DF62" i="2"/>
  <c r="DF64" i="2" s="1"/>
  <c r="DF67" i="2" s="1"/>
  <c r="AY11" i="5"/>
  <c r="AY13" i="5" s="1"/>
  <c r="AY16" i="5" s="1"/>
  <c r="Y11" i="5"/>
  <c r="Y13" i="5" s="1"/>
  <c r="Y16" i="5" s="1"/>
  <c r="Q11" i="5"/>
  <c r="Q13" i="5" s="1"/>
  <c r="Q16" i="5" s="1"/>
  <c r="AA11" i="5"/>
  <c r="AA13" i="5" s="1"/>
  <c r="AA16" i="5" s="1"/>
  <c r="S11" i="5"/>
  <c r="S13" i="5" s="1"/>
  <c r="S16" i="5" s="1"/>
  <c r="BA39" i="2"/>
  <c r="BA20" i="2"/>
  <c r="AW39" i="2"/>
  <c r="AW41" i="2" s="1"/>
  <c r="AW20" i="2"/>
  <c r="AS39" i="2"/>
  <c r="AS41" i="2" s="1"/>
  <c r="AS42" i="2" s="1"/>
  <c r="AS44" i="2" s="1"/>
  <c r="AS47" i="2" s="1"/>
  <c r="AS20" i="2"/>
  <c r="BQ20" i="2"/>
  <c r="BQ22" i="2" s="1"/>
  <c r="BQ23" i="2" s="1"/>
  <c r="BQ25" i="2" s="1"/>
  <c r="BQ28" i="2" s="1"/>
  <c r="BQ39" i="2"/>
  <c r="BM20" i="2"/>
  <c r="BM39" i="2"/>
  <c r="BI20" i="2"/>
  <c r="BI22" i="2" s="1"/>
  <c r="BI39" i="2"/>
  <c r="BU29" i="1"/>
  <c r="BU30" i="1" s="1"/>
  <c r="BU33" i="1" s="1"/>
  <c r="BU36" i="1" s="1"/>
  <c r="BU20" i="2"/>
  <c r="BU39" i="2"/>
  <c r="BU41" i="2" s="1"/>
  <c r="BU42" i="2" s="1"/>
  <c r="BU44" i="2" s="1"/>
  <c r="BU47" i="2" s="1"/>
  <c r="BY20" i="2"/>
  <c r="BY39" i="2"/>
  <c r="CA39" i="2"/>
  <c r="CA20" i="2"/>
  <c r="CA22" i="2" s="1"/>
  <c r="CA23" i="2" s="1"/>
  <c r="CQ20" i="2"/>
  <c r="CQ22" i="2" s="1"/>
  <c r="CQ39" i="2"/>
  <c r="CQ41" i="2" s="1"/>
  <c r="CQ42" i="2" s="1"/>
  <c r="CM20" i="2"/>
  <c r="CM22" i="2" s="1"/>
  <c r="CM39" i="2"/>
  <c r="CM41" i="2" s="1"/>
  <c r="CI20" i="2"/>
  <c r="CI22" i="2" s="1"/>
  <c r="CI23" i="2" s="1"/>
  <c r="CI25" i="2" s="1"/>
  <c r="CI28" i="2" s="1"/>
  <c r="CI39" i="2"/>
  <c r="CI41" i="2" s="1"/>
  <c r="CI42" i="2" s="1"/>
  <c r="DA39" i="2"/>
  <c r="DA41" i="2" s="1"/>
  <c r="DA42" i="2" s="1"/>
  <c r="DA44" i="2" s="1"/>
  <c r="DA47" i="2" s="1"/>
  <c r="DA20" i="2"/>
  <c r="DA22" i="2" s="1"/>
  <c r="DA23" i="2" s="1"/>
  <c r="DA25" i="2" s="1"/>
  <c r="DA28" i="2" s="1"/>
  <c r="DS39" i="2"/>
  <c r="DS41" i="2" s="1"/>
  <c r="DS42" i="2" s="1"/>
  <c r="DS44" i="2" s="1"/>
  <c r="DS47" i="2" s="1"/>
  <c r="DS20" i="2"/>
  <c r="DS22" i="2" s="1"/>
  <c r="DS23" i="2" s="1"/>
  <c r="DS25" i="2" s="1"/>
  <c r="DS28" i="2" s="1"/>
  <c r="DU39" i="2"/>
  <c r="DU41" i="2" s="1"/>
  <c r="DU42" i="2" s="1"/>
  <c r="DU44" i="2" s="1"/>
  <c r="DU47" i="2" s="1"/>
  <c r="DU20" i="2"/>
  <c r="DU22" i="2" s="1"/>
  <c r="DU23" i="2" s="1"/>
  <c r="DU25" i="2" s="1"/>
  <c r="DU28" i="2" s="1"/>
  <c r="DM39" i="2"/>
  <c r="DM41" i="2" s="1"/>
  <c r="DM42" i="2" s="1"/>
  <c r="DM44" i="2" s="1"/>
  <c r="DM47" i="2" s="1"/>
  <c r="DM20" i="2"/>
  <c r="DM22" i="2" s="1"/>
  <c r="DM23" i="2" s="1"/>
  <c r="DM25" i="2" s="1"/>
  <c r="DM28" i="2" s="1"/>
  <c r="CD39" i="2"/>
  <c r="CD20" i="2"/>
  <c r="CD22" i="2" s="1"/>
  <c r="CD23" i="2" s="1"/>
  <c r="CD25" i="2" s="1"/>
  <c r="CD28" i="2" s="1"/>
  <c r="CB39" i="2"/>
  <c r="CB41" i="2" s="1"/>
  <c r="CB20" i="2"/>
  <c r="CB22" i="2" s="1"/>
  <c r="CB23" i="2" s="1"/>
  <c r="CB25" i="2" s="1"/>
  <c r="CB28" i="2" s="1"/>
  <c r="BZ39" i="2"/>
  <c r="BZ20" i="2"/>
  <c r="BZ22" i="2" s="1"/>
  <c r="BX39" i="2"/>
  <c r="BX20" i="2"/>
  <c r="BX22" i="2" s="1"/>
  <c r="BX23" i="2" s="1"/>
  <c r="BX25" i="2" s="1"/>
  <c r="BX28" i="2" s="1"/>
  <c r="BV39" i="2"/>
  <c r="BV20" i="2"/>
  <c r="BV22" i="2" s="1"/>
  <c r="BV23" i="2" s="1"/>
  <c r="BV25" i="2" s="1"/>
  <c r="BV28" i="2" s="1"/>
  <c r="BY29" i="1"/>
  <c r="BY30" i="1" s="1"/>
  <c r="BY33" i="1" s="1"/>
  <c r="BY36" i="1" s="1"/>
  <c r="BX41" i="2"/>
  <c r="BX42" i="2" s="1"/>
  <c r="CA41" i="2"/>
  <c r="CA42" i="2" s="1"/>
  <c r="CA44" i="2" s="1"/>
  <c r="CA47" i="2" s="1"/>
  <c r="CW53" i="1"/>
  <c r="CW56" i="1" s="1"/>
  <c r="DA29" i="1"/>
  <c r="DS29" i="1"/>
  <c r="DS30" i="1" s="1"/>
  <c r="DS33" i="1" s="1"/>
  <c r="DS36" i="1" s="1"/>
  <c r="DQ29" i="1"/>
  <c r="DU29" i="5"/>
  <c r="DU30" i="5" s="1"/>
  <c r="DU32" i="5" s="1"/>
  <c r="DU35" i="5" s="1"/>
  <c r="DQ29" i="5"/>
  <c r="DM29" i="5"/>
  <c r="DM30" i="5" s="1"/>
  <c r="DM32" i="5" s="1"/>
  <c r="DM35" i="5" s="1"/>
  <c r="BC39" i="2"/>
  <c r="BC41" i="2" s="1"/>
  <c r="BC42" i="2" s="1"/>
  <c r="BC44" i="2" s="1"/>
  <c r="BC47" i="2" s="1"/>
  <c r="BC20" i="2"/>
  <c r="BC22" i="2" s="1"/>
  <c r="BC23" i="2" s="1"/>
  <c r="BC25" i="2" s="1"/>
  <c r="BC28" i="2" s="1"/>
  <c r="AY39" i="2"/>
  <c r="AY41" i="2" s="1"/>
  <c r="AY42" i="2" s="1"/>
  <c r="AY44" i="2" s="1"/>
  <c r="AY47" i="2" s="1"/>
  <c r="AY20" i="2"/>
  <c r="AY22" i="2" s="1"/>
  <c r="AY23" i="2" s="1"/>
  <c r="AY25" i="2" s="1"/>
  <c r="AY28" i="2" s="1"/>
  <c r="AU39" i="2"/>
  <c r="AU41" i="2" s="1"/>
  <c r="AU42" i="2" s="1"/>
  <c r="AU44" i="2" s="1"/>
  <c r="AU47" i="2" s="1"/>
  <c r="AU20" i="2"/>
  <c r="AU22" i="2" s="1"/>
  <c r="AU23" i="2" s="1"/>
  <c r="AU25" i="2" s="1"/>
  <c r="AU28" i="2" s="1"/>
  <c r="BO39" i="2"/>
  <c r="BO41" i="2" s="1"/>
  <c r="BO20" i="2"/>
  <c r="BO22" i="2" s="1"/>
  <c r="BO23" i="2" s="1"/>
  <c r="BO25" i="2" s="1"/>
  <c r="BO28" i="2" s="1"/>
  <c r="BK39" i="2"/>
  <c r="BK41" i="2" s="1"/>
  <c r="BK42" i="2" s="1"/>
  <c r="BK44" i="2" s="1"/>
  <c r="BK47" i="2" s="1"/>
  <c r="BK20" i="2"/>
  <c r="BK22" i="2" s="1"/>
  <c r="BK23" i="2" s="1"/>
  <c r="BK25" i="2" s="1"/>
  <c r="BK28" i="2" s="1"/>
  <c r="BG39" i="2"/>
  <c r="BG41" i="2" s="1"/>
  <c r="BG20" i="2"/>
  <c r="BG22" i="2" s="1"/>
  <c r="BG23" i="2" s="1"/>
  <c r="BG25" i="2" s="1"/>
  <c r="BG28" i="2" s="1"/>
  <c r="CC20" i="2"/>
  <c r="CC39" i="2"/>
  <c r="CC41" i="2" s="1"/>
  <c r="CC42" i="2" s="1"/>
  <c r="CC44" i="2" s="1"/>
  <c r="CC47" i="2" s="1"/>
  <c r="CE29" i="1"/>
  <c r="CE30" i="1" s="1"/>
  <c r="CE33" i="1" s="1"/>
  <c r="CE36" i="1" s="1"/>
  <c r="CE39" i="2"/>
  <c r="CE41" i="2" s="1"/>
  <c r="CE42" i="2" s="1"/>
  <c r="CE44" i="2" s="1"/>
  <c r="CE47" i="2" s="1"/>
  <c r="CE20" i="2"/>
  <c r="CE22" i="2" s="1"/>
  <c r="BW29" i="1"/>
  <c r="BW30" i="1" s="1"/>
  <c r="BW33" i="1" s="1"/>
  <c r="BW36" i="1" s="1"/>
  <c r="BW39" i="2"/>
  <c r="BW41" i="2" s="1"/>
  <c r="BW20" i="2"/>
  <c r="BW22" i="2" s="1"/>
  <c r="CS20" i="2"/>
  <c r="CS22" i="2" s="1"/>
  <c r="CS39" i="2"/>
  <c r="CO20" i="2"/>
  <c r="CO22" i="2" s="1"/>
  <c r="CO39" i="2"/>
  <c r="CO41" i="2" s="1"/>
  <c r="CO42" i="2" s="1"/>
  <c r="CK20" i="2"/>
  <c r="CK22" i="2" s="1"/>
  <c r="CK39" i="2"/>
  <c r="CK41" i="2" s="1"/>
  <c r="CW39" i="2"/>
  <c r="CW41" i="2" s="1"/>
  <c r="CW42" i="2" s="1"/>
  <c r="CW44" i="2" s="1"/>
  <c r="CW47" i="2" s="1"/>
  <c r="CW20" i="2"/>
  <c r="CW22" i="2" s="1"/>
  <c r="CW23" i="2" s="1"/>
  <c r="CW25" i="2" s="1"/>
  <c r="CW28" i="2" s="1"/>
  <c r="DE39" i="2"/>
  <c r="DE41" i="2" s="1"/>
  <c r="DE42" i="2" s="1"/>
  <c r="DE44" i="2" s="1"/>
  <c r="DE47" i="2" s="1"/>
  <c r="DE20" i="2"/>
  <c r="DE22" i="2" s="1"/>
  <c r="DE23" i="2" s="1"/>
  <c r="DE25" i="2" s="1"/>
  <c r="DE28" i="2" s="1"/>
  <c r="DO39" i="2"/>
  <c r="DO41" i="2" s="1"/>
  <c r="DO42" i="2" s="1"/>
  <c r="DO44" i="2" s="1"/>
  <c r="DO47" i="2" s="1"/>
  <c r="DO20" i="2"/>
  <c r="DO22" i="2" s="1"/>
  <c r="DO23" i="2" s="1"/>
  <c r="DO25" i="2" s="1"/>
  <c r="DO28" i="2" s="1"/>
  <c r="DQ39" i="2"/>
  <c r="DQ41" i="2" s="1"/>
  <c r="DQ42" i="2" s="1"/>
  <c r="DQ44" i="2" s="1"/>
  <c r="DQ47" i="2" s="1"/>
  <c r="DQ20" i="2"/>
  <c r="DQ22" i="2" s="1"/>
  <c r="DQ23" i="2" s="1"/>
  <c r="DQ25" i="2" s="1"/>
  <c r="DQ28" i="2" s="1"/>
  <c r="CR39" i="2"/>
  <c r="CR41" i="2" s="1"/>
  <c r="CR20" i="2"/>
  <c r="CR22" i="2" s="1"/>
  <c r="CP39" i="2"/>
  <c r="CP41" i="2" s="1"/>
  <c r="CP20" i="2"/>
  <c r="CP22" i="2" s="1"/>
  <c r="CP23" i="2" s="1"/>
  <c r="CP25" i="2" s="1"/>
  <c r="CP28" i="2" s="1"/>
  <c r="CN39" i="2"/>
  <c r="CN41" i="2" s="1"/>
  <c r="CN20" i="2"/>
  <c r="CN22" i="2" s="1"/>
  <c r="CL39" i="2"/>
  <c r="CL41" i="2" s="1"/>
  <c r="CL20" i="2"/>
  <c r="CL22" i="2" s="1"/>
  <c r="CL23" i="2" s="1"/>
  <c r="CL25" i="2" s="1"/>
  <c r="CL28" i="2" s="1"/>
  <c r="CJ39" i="2"/>
  <c r="CJ41" i="2" s="1"/>
  <c r="CJ42" i="2" s="1"/>
  <c r="CJ44" i="2" s="1"/>
  <c r="CJ47" i="2" s="1"/>
  <c r="CJ20" i="2"/>
  <c r="CJ22" i="2" s="1"/>
  <c r="DK39" i="2"/>
  <c r="DK41" i="2" s="1"/>
  <c r="DK42" i="2" s="1"/>
  <c r="DK44" i="2" s="1"/>
  <c r="DK47" i="2" s="1"/>
  <c r="DK20" i="2"/>
  <c r="BA22" i="2"/>
  <c r="AW22" i="2"/>
  <c r="AW23" i="2" s="1"/>
  <c r="AW25" i="2" s="1"/>
  <c r="AW28" i="2" s="1"/>
  <c r="AS22" i="2"/>
  <c r="BA41" i="2"/>
  <c r="BA42" i="2" s="1"/>
  <c r="BA44" i="2" s="1"/>
  <c r="BA47" i="2" s="1"/>
  <c r="BM22" i="2"/>
  <c r="BM23" i="2" s="1"/>
  <c r="BM25" i="2" s="1"/>
  <c r="BM28" i="2" s="1"/>
  <c r="BQ41" i="2"/>
  <c r="BM41" i="2"/>
  <c r="BI41" i="2"/>
  <c r="CC29" i="1"/>
  <c r="CC30" i="1" s="1"/>
  <c r="CC33" i="1" s="1"/>
  <c r="CC36" i="1" s="1"/>
  <c r="CA29" i="1"/>
  <c r="CA30" i="1" s="1"/>
  <c r="CA33" i="1" s="1"/>
  <c r="CA36" i="1" s="1"/>
  <c r="CD41" i="2"/>
  <c r="BZ41" i="2"/>
  <c r="BV41" i="2"/>
  <c r="CC22" i="2"/>
  <c r="CC23" i="2" s="1"/>
  <c r="CC25" i="2" s="1"/>
  <c r="CC28" i="2" s="1"/>
  <c r="BY22" i="2"/>
  <c r="BU22" i="2"/>
  <c r="BU23" i="2" s="1"/>
  <c r="BU25" i="2" s="1"/>
  <c r="BU28" i="2" s="1"/>
  <c r="BY41" i="2"/>
  <c r="BY42" i="2" s="1"/>
  <c r="BY44" i="2" s="1"/>
  <c r="BY47" i="2" s="1"/>
  <c r="CS41" i="2"/>
  <c r="CS42" i="2" s="1"/>
  <c r="DE29" i="1"/>
  <c r="DK22" i="2"/>
  <c r="DK23" i="2" s="1"/>
  <c r="DK25" i="2" s="1"/>
  <c r="DK28" i="2" s="1"/>
  <c r="DR30" i="5"/>
  <c r="DR32" i="5" s="1"/>
  <c r="DR35" i="5" s="1"/>
  <c r="DN30" i="5"/>
  <c r="DN32" i="5" s="1"/>
  <c r="DN35" i="5" s="1"/>
  <c r="DQ30" i="5"/>
  <c r="DQ32" i="5" s="1"/>
  <c r="DQ35" i="5" s="1"/>
  <c r="DS11" i="5"/>
  <c r="DS13" i="5" s="1"/>
  <c r="DS16" i="5" s="1"/>
  <c r="DO11" i="5"/>
  <c r="DO13" i="5" s="1"/>
  <c r="DO16" i="5" s="1"/>
  <c r="DK11" i="5"/>
  <c r="DK13" i="5" s="1"/>
  <c r="DK16" i="5" s="1"/>
  <c r="DP30" i="5"/>
  <c r="DP32" i="5" s="1"/>
  <c r="DP35" i="5" s="1"/>
  <c r="DL30" i="5"/>
  <c r="DL32" i="5" s="1"/>
  <c r="DL35" i="5" s="1"/>
  <c r="DS30" i="5"/>
  <c r="DS32" i="5" s="1"/>
  <c r="DS35" i="5" s="1"/>
  <c r="DO30" i="5"/>
  <c r="DO32" i="5" s="1"/>
  <c r="DO35" i="5" s="1"/>
  <c r="DK30" i="5"/>
  <c r="DK32" i="5" s="1"/>
  <c r="DK35" i="5" s="1"/>
  <c r="DU11" i="5"/>
  <c r="DU13" i="5" s="1"/>
  <c r="DU16" i="5" s="1"/>
  <c r="DQ11" i="5"/>
  <c r="DQ13" i="5" s="1"/>
  <c r="DQ16" i="5" s="1"/>
  <c r="DM11" i="5"/>
  <c r="DM13" i="5" s="1"/>
  <c r="DM16" i="5" s="1"/>
  <c r="DT30" i="5"/>
  <c r="DT32" i="5" s="1"/>
  <c r="DT35" i="5" s="1"/>
  <c r="DT11" i="5"/>
  <c r="DT13" i="5" s="1"/>
  <c r="DT16" i="5" s="1"/>
  <c r="DP11" i="5"/>
  <c r="DP13" i="5" s="1"/>
  <c r="DP16" i="5" s="1"/>
  <c r="DL11" i="5"/>
  <c r="DL13" i="5" s="1"/>
  <c r="DL16" i="5" s="1"/>
  <c r="DR11" i="5"/>
  <c r="DR13" i="5" s="1"/>
  <c r="DR16" i="5" s="1"/>
  <c r="DN11" i="5"/>
  <c r="DN13" i="5" s="1"/>
  <c r="DN16" i="5" s="1"/>
  <c r="DU13" i="4"/>
  <c r="DU17" i="4" s="1"/>
  <c r="DU20" i="4" s="1"/>
  <c r="DQ13" i="4"/>
  <c r="DQ17" i="4" s="1"/>
  <c r="DQ20" i="4" s="1"/>
  <c r="DM13" i="4"/>
  <c r="DM17" i="4" s="1"/>
  <c r="DM20" i="4" s="1"/>
  <c r="DS13" i="4"/>
  <c r="DS17" i="4" s="1"/>
  <c r="DS20" i="4" s="1"/>
  <c r="DO13" i="4"/>
  <c r="DO17" i="4" s="1"/>
  <c r="DO20" i="4" s="1"/>
  <c r="DK13" i="4"/>
  <c r="DK17" i="4" s="1"/>
  <c r="DK20" i="4" s="1"/>
  <c r="DS79" i="2"/>
  <c r="DS81" i="2" s="1"/>
  <c r="DS84" i="2" s="1"/>
  <c r="DO79" i="2"/>
  <c r="DO81" i="2" s="1"/>
  <c r="DO84" i="2" s="1"/>
  <c r="DK79" i="2"/>
  <c r="DK81" i="2" s="1"/>
  <c r="DK84" i="2" s="1"/>
  <c r="DU79" i="2"/>
  <c r="DU81" i="2" s="1"/>
  <c r="DU84" i="2" s="1"/>
  <c r="DQ79" i="2"/>
  <c r="DQ81" i="2" s="1"/>
  <c r="DQ84" i="2" s="1"/>
  <c r="DM79" i="2"/>
  <c r="DM81" i="2" s="1"/>
  <c r="DM84" i="2" s="1"/>
  <c r="DT42" i="2"/>
  <c r="DT44" i="2" s="1"/>
  <c r="DT47" i="2" s="1"/>
  <c r="DP42" i="2"/>
  <c r="DP44" i="2" s="1"/>
  <c r="DP47" i="2" s="1"/>
  <c r="DL42" i="2"/>
  <c r="DL44" i="2" s="1"/>
  <c r="DL47" i="2" s="1"/>
  <c r="DS62" i="2"/>
  <c r="DS64" i="2" s="1"/>
  <c r="DS67" i="2" s="1"/>
  <c r="DO62" i="2"/>
  <c r="DO64" i="2" s="1"/>
  <c r="DO67" i="2" s="1"/>
  <c r="DK62" i="2"/>
  <c r="DK64" i="2" s="1"/>
  <c r="DK67" i="2" s="1"/>
  <c r="DR42" i="2"/>
  <c r="DR44" i="2" s="1"/>
  <c r="DR47" i="2" s="1"/>
  <c r="DN42" i="2"/>
  <c r="DN44" i="2" s="1"/>
  <c r="DN47" i="2" s="1"/>
  <c r="DU62" i="2"/>
  <c r="DU64" i="2" s="1"/>
  <c r="DU67" i="2" s="1"/>
  <c r="DQ62" i="2"/>
  <c r="DQ64" i="2" s="1"/>
  <c r="DQ67" i="2" s="1"/>
  <c r="DM62" i="2"/>
  <c r="DM64" i="2" s="1"/>
  <c r="DM67" i="2" s="1"/>
  <c r="DQ104" i="1"/>
  <c r="DQ107" i="1" s="1"/>
  <c r="DU70" i="1"/>
  <c r="DU73" i="1" s="1"/>
  <c r="DU104" i="1"/>
  <c r="DU107" i="1" s="1"/>
  <c r="DM104" i="1"/>
  <c r="DM107" i="1" s="1"/>
  <c r="DM70" i="1"/>
  <c r="DM73" i="1" s="1"/>
  <c r="DS102" i="1"/>
  <c r="DS104" i="1" s="1"/>
  <c r="DS107" i="1" s="1"/>
  <c r="DO86" i="1"/>
  <c r="DO88" i="1" s="1"/>
  <c r="DO91" i="1" s="1"/>
  <c r="DQ68" i="1"/>
  <c r="DQ70" i="1" s="1"/>
  <c r="DQ73" i="1" s="1"/>
  <c r="DU49" i="1"/>
  <c r="DU53" i="1" s="1"/>
  <c r="DU56" i="1" s="1"/>
  <c r="DM49" i="1"/>
  <c r="DM53" i="1" s="1"/>
  <c r="DM56" i="1" s="1"/>
  <c r="DQ86" i="1"/>
  <c r="DQ88" i="1" s="1"/>
  <c r="DQ91" i="1" s="1"/>
  <c r="DO68" i="1"/>
  <c r="DO70" i="1" s="1"/>
  <c r="DO73" i="1" s="1"/>
  <c r="DU30" i="1"/>
  <c r="DU33" i="1" s="1"/>
  <c r="DU36" i="1" s="1"/>
  <c r="DM30" i="1"/>
  <c r="DM33" i="1" s="1"/>
  <c r="DM36" i="1" s="1"/>
  <c r="DO102" i="1"/>
  <c r="DO104" i="1" s="1"/>
  <c r="DO107" i="1" s="1"/>
  <c r="DQ49" i="1"/>
  <c r="DQ53" i="1" s="1"/>
  <c r="DQ56" i="1" s="1"/>
  <c r="DU86" i="1"/>
  <c r="DU88" i="1" s="1"/>
  <c r="DU91" i="1" s="1"/>
  <c r="DM86" i="1"/>
  <c r="DM88" i="1" s="1"/>
  <c r="DM91" i="1" s="1"/>
  <c r="DS68" i="1"/>
  <c r="DS70" i="1" s="1"/>
  <c r="DS73" i="1" s="1"/>
  <c r="DQ30" i="1"/>
  <c r="DQ33" i="1" s="1"/>
  <c r="DQ36" i="1" s="1"/>
  <c r="DK102" i="1"/>
  <c r="DK104" i="1" s="1"/>
  <c r="DK107" i="1" s="1"/>
  <c r="DK68" i="1"/>
  <c r="DK70" i="1" s="1"/>
  <c r="DK73" i="1" s="1"/>
  <c r="DK30" i="1"/>
  <c r="DK33" i="1" s="1"/>
  <c r="DK36" i="1" s="1"/>
  <c r="DT30" i="1"/>
  <c r="DT33" i="1" s="1"/>
  <c r="DT36" i="1" s="1"/>
  <c r="DL30" i="1"/>
  <c r="DL33" i="1" s="1"/>
  <c r="DL36" i="1" s="1"/>
  <c r="DR30" i="1"/>
  <c r="DR33" i="1" s="1"/>
  <c r="DR36" i="1" s="1"/>
  <c r="DN30" i="1"/>
  <c r="DN33" i="1" s="1"/>
  <c r="DN36" i="1" s="1"/>
  <c r="DT102" i="1"/>
  <c r="DT104" i="1" s="1"/>
  <c r="DT107" i="1" s="1"/>
  <c r="DL102" i="1"/>
  <c r="DL104" i="1" s="1"/>
  <c r="DL107" i="1" s="1"/>
  <c r="DN86" i="1"/>
  <c r="DN88" i="1" s="1"/>
  <c r="DN91" i="1" s="1"/>
  <c r="DN68" i="1"/>
  <c r="DN70" i="1" s="1"/>
  <c r="DN73" i="1" s="1"/>
  <c r="DN49" i="1"/>
  <c r="DN53" i="1" s="1"/>
  <c r="DN56" i="1" s="1"/>
  <c r="DP30" i="1"/>
  <c r="DP33" i="1" s="1"/>
  <c r="DP36" i="1" s="1"/>
  <c r="DR102" i="1"/>
  <c r="DR104" i="1" s="1"/>
  <c r="DR107" i="1" s="1"/>
  <c r="DT86" i="1"/>
  <c r="DT88" i="1" s="1"/>
  <c r="DT91" i="1" s="1"/>
  <c r="DL86" i="1"/>
  <c r="DL88" i="1" s="1"/>
  <c r="DL91" i="1" s="1"/>
  <c r="DP68" i="1"/>
  <c r="DP70" i="1" s="1"/>
  <c r="DP73" i="1" s="1"/>
  <c r="DT49" i="1"/>
  <c r="DT53" i="1" s="1"/>
  <c r="DT56" i="1" s="1"/>
  <c r="DL49" i="1"/>
  <c r="DL53" i="1" s="1"/>
  <c r="DL56" i="1" s="1"/>
  <c r="DP102" i="1"/>
  <c r="DP104" i="1" s="1"/>
  <c r="DP107" i="1" s="1"/>
  <c r="DR86" i="1"/>
  <c r="DR88" i="1" s="1"/>
  <c r="DR91" i="1" s="1"/>
  <c r="DR68" i="1"/>
  <c r="DR70" i="1" s="1"/>
  <c r="DR73" i="1" s="1"/>
  <c r="DR49" i="1"/>
  <c r="DR53" i="1" s="1"/>
  <c r="DR56" i="1" s="1"/>
  <c r="DN102" i="1"/>
  <c r="DN104" i="1" s="1"/>
  <c r="DN107" i="1" s="1"/>
  <c r="DP86" i="1"/>
  <c r="DP88" i="1" s="1"/>
  <c r="DP91" i="1" s="1"/>
  <c r="DT68" i="1"/>
  <c r="DT70" i="1" s="1"/>
  <c r="DT73" i="1" s="1"/>
  <c r="DL68" i="1"/>
  <c r="DL70" i="1" s="1"/>
  <c r="DL73" i="1" s="1"/>
  <c r="DP49" i="1"/>
  <c r="DP53" i="1" s="1"/>
  <c r="DP56" i="1" s="1"/>
  <c r="DG30" i="5"/>
  <c r="DG32" i="5" s="1"/>
  <c r="DG35" i="5" s="1"/>
  <c r="DC30" i="5"/>
  <c r="DC32" i="5" s="1"/>
  <c r="DC35" i="5" s="1"/>
  <c r="CY30" i="5"/>
  <c r="CY32" i="5" s="1"/>
  <c r="CY35" i="5" s="1"/>
  <c r="DE11" i="5"/>
  <c r="DE13" i="5" s="1"/>
  <c r="DE16" i="5" s="1"/>
  <c r="DA11" i="5"/>
  <c r="DA13" i="5" s="1"/>
  <c r="DA16" i="5" s="1"/>
  <c r="CW11" i="5"/>
  <c r="CW13" i="5" s="1"/>
  <c r="CW16" i="5" s="1"/>
  <c r="DE30" i="5"/>
  <c r="DE32" i="5" s="1"/>
  <c r="DE35" i="5" s="1"/>
  <c r="DA30" i="5"/>
  <c r="DA32" i="5" s="1"/>
  <c r="DA35" i="5" s="1"/>
  <c r="CW30" i="5"/>
  <c r="CW32" i="5" s="1"/>
  <c r="CW35" i="5" s="1"/>
  <c r="DG11" i="5"/>
  <c r="DG13" i="5" s="1"/>
  <c r="DG16" i="5" s="1"/>
  <c r="DC11" i="5"/>
  <c r="DC13" i="5" s="1"/>
  <c r="DC16" i="5" s="1"/>
  <c r="CY11" i="5"/>
  <c r="CY13" i="5" s="1"/>
  <c r="CY16" i="5" s="1"/>
  <c r="DD30" i="5"/>
  <c r="DD32" i="5" s="1"/>
  <c r="DD35" i="5" s="1"/>
  <c r="CZ30" i="5"/>
  <c r="CZ32" i="5" s="1"/>
  <c r="CZ35" i="5" s="1"/>
  <c r="DF11" i="5"/>
  <c r="DF13" i="5" s="1"/>
  <c r="DF16" i="5" s="1"/>
  <c r="DB11" i="5"/>
  <c r="DB13" i="5" s="1"/>
  <c r="DB16" i="5" s="1"/>
  <c r="CX11" i="5"/>
  <c r="CX13" i="5" s="1"/>
  <c r="CX16" i="5" s="1"/>
  <c r="DF30" i="5"/>
  <c r="DF32" i="5" s="1"/>
  <c r="DF35" i="5" s="1"/>
  <c r="DB30" i="5"/>
  <c r="DB32" i="5" s="1"/>
  <c r="DB35" i="5" s="1"/>
  <c r="CX30" i="5"/>
  <c r="CX32" i="5" s="1"/>
  <c r="CX35" i="5" s="1"/>
  <c r="DD11" i="5"/>
  <c r="DD13" i="5" s="1"/>
  <c r="DD16" i="5" s="1"/>
  <c r="CZ11" i="5"/>
  <c r="CZ13" i="5" s="1"/>
  <c r="CZ16" i="5" s="1"/>
  <c r="DG13" i="4"/>
  <c r="DG17" i="4" s="1"/>
  <c r="DG20" i="4" s="1"/>
  <c r="DC13" i="4"/>
  <c r="DC17" i="4" s="1"/>
  <c r="DC20" i="4" s="1"/>
  <c r="CY13" i="4"/>
  <c r="CY17" i="4" s="1"/>
  <c r="CY20" i="4" s="1"/>
  <c r="DE13" i="4"/>
  <c r="DE17" i="4" s="1"/>
  <c r="DE20" i="4" s="1"/>
  <c r="DA13" i="4"/>
  <c r="DA17" i="4" s="1"/>
  <c r="DA20" i="4" s="1"/>
  <c r="CW13" i="4"/>
  <c r="CW17" i="4" s="1"/>
  <c r="CW20" i="4" s="1"/>
  <c r="DG79" i="2"/>
  <c r="DG81" i="2" s="1"/>
  <c r="DG84" i="2" s="1"/>
  <c r="DC79" i="2"/>
  <c r="DC81" i="2" s="1"/>
  <c r="DC84" i="2" s="1"/>
  <c r="CY79" i="2"/>
  <c r="CY81" i="2" s="1"/>
  <c r="CY84" i="2" s="1"/>
  <c r="DE79" i="2"/>
  <c r="DE81" i="2" s="1"/>
  <c r="DE84" i="2" s="1"/>
  <c r="DA79" i="2"/>
  <c r="DA81" i="2" s="1"/>
  <c r="DA84" i="2" s="1"/>
  <c r="CW79" i="2"/>
  <c r="CW81" i="2" s="1"/>
  <c r="CW84" i="2" s="1"/>
  <c r="DD42" i="2"/>
  <c r="DD44" i="2" s="1"/>
  <c r="DD47" i="2" s="1"/>
  <c r="CZ42" i="2"/>
  <c r="CZ44" i="2" s="1"/>
  <c r="CZ47" i="2" s="1"/>
  <c r="DG23" i="2"/>
  <c r="DG25" i="2" s="1"/>
  <c r="DG28" i="2" s="1"/>
  <c r="DC23" i="2"/>
  <c r="DC25" i="2" s="1"/>
  <c r="DC28" i="2" s="1"/>
  <c r="CY23" i="2"/>
  <c r="CY25" i="2" s="1"/>
  <c r="CY28" i="2" s="1"/>
  <c r="DG62" i="2"/>
  <c r="DG64" i="2" s="1"/>
  <c r="DG67" i="2" s="1"/>
  <c r="DC62" i="2"/>
  <c r="DC64" i="2" s="1"/>
  <c r="DC67" i="2" s="1"/>
  <c r="CY62" i="2"/>
  <c r="CY64" i="2" s="1"/>
  <c r="CY67" i="2" s="1"/>
  <c r="DF42" i="2"/>
  <c r="DF44" i="2" s="1"/>
  <c r="DF47" i="2" s="1"/>
  <c r="DB42" i="2"/>
  <c r="DB44" i="2" s="1"/>
  <c r="DB47" i="2" s="1"/>
  <c r="CX42" i="2"/>
  <c r="CX44" i="2" s="1"/>
  <c r="CX47" i="2" s="1"/>
  <c r="DE62" i="2"/>
  <c r="DE64" i="2" s="1"/>
  <c r="DE67" i="2" s="1"/>
  <c r="DA62" i="2"/>
  <c r="DA64" i="2" s="1"/>
  <c r="DA67" i="2" s="1"/>
  <c r="CW62" i="2"/>
  <c r="CW64" i="2" s="1"/>
  <c r="CW67" i="2" s="1"/>
  <c r="DE102" i="1"/>
  <c r="DE104" i="1" s="1"/>
  <c r="DE107" i="1" s="1"/>
  <c r="DG86" i="1"/>
  <c r="DG88" i="1" s="1"/>
  <c r="DG91" i="1" s="1"/>
  <c r="CY86" i="1"/>
  <c r="CY88" i="1" s="1"/>
  <c r="CY91" i="1" s="1"/>
  <c r="DC68" i="1"/>
  <c r="DC70" i="1" s="1"/>
  <c r="DC73" i="1" s="1"/>
  <c r="DE49" i="1"/>
  <c r="DE53" i="1" s="1"/>
  <c r="DE56" i="1" s="1"/>
  <c r="DE30" i="1"/>
  <c r="DE33" i="1" s="1"/>
  <c r="DE36" i="1" s="1"/>
  <c r="DC102" i="1"/>
  <c r="DC104" i="1" s="1"/>
  <c r="DC107" i="1" s="1"/>
  <c r="DE86" i="1"/>
  <c r="DE88" i="1" s="1"/>
  <c r="DE91" i="1" s="1"/>
  <c r="DA102" i="1"/>
  <c r="DA104" i="1" s="1"/>
  <c r="DA107" i="1" s="1"/>
  <c r="DC86" i="1"/>
  <c r="DC88" i="1" s="1"/>
  <c r="DC91" i="1" s="1"/>
  <c r="DG68" i="1"/>
  <c r="DG70" i="1" s="1"/>
  <c r="DG73" i="1" s="1"/>
  <c r="CY68" i="1"/>
  <c r="CY70" i="1" s="1"/>
  <c r="CY73" i="1" s="1"/>
  <c r="DA49" i="1"/>
  <c r="DA53" i="1" s="1"/>
  <c r="DA56" i="1" s="1"/>
  <c r="DA30" i="1"/>
  <c r="DA33" i="1"/>
  <c r="DA36" i="1" s="1"/>
  <c r="DG102" i="1"/>
  <c r="DG104" i="1" s="1"/>
  <c r="DG107" i="1" s="1"/>
  <c r="CY102" i="1"/>
  <c r="CY104" i="1" s="1"/>
  <c r="CY107" i="1" s="1"/>
  <c r="DA86" i="1"/>
  <c r="DA88" i="1"/>
  <c r="DA91" i="1" s="1"/>
  <c r="DD30" i="1"/>
  <c r="DD33" i="1" s="1"/>
  <c r="DD36" i="1" s="1"/>
  <c r="CZ30" i="1"/>
  <c r="CZ33" i="1" s="1"/>
  <c r="CZ36" i="1" s="1"/>
  <c r="DF102" i="1"/>
  <c r="DF104" i="1"/>
  <c r="DF107" i="1" s="1"/>
  <c r="DB102" i="1"/>
  <c r="DB104" i="1"/>
  <c r="DB107" i="1" s="1"/>
  <c r="CX102" i="1"/>
  <c r="CX104" i="1"/>
  <c r="CX107" i="1" s="1"/>
  <c r="DD86" i="1"/>
  <c r="DD88" i="1"/>
  <c r="DD91" i="1" s="1"/>
  <c r="CZ86" i="1"/>
  <c r="CZ88" i="1"/>
  <c r="CZ91" i="1" s="1"/>
  <c r="DF68" i="1"/>
  <c r="DF70" i="1"/>
  <c r="DF73" i="1" s="1"/>
  <c r="DB68" i="1"/>
  <c r="DB70" i="1"/>
  <c r="DB73" i="1" s="1"/>
  <c r="CX68" i="1"/>
  <c r="CX70" i="1"/>
  <c r="CX73" i="1" s="1"/>
  <c r="DD49" i="1"/>
  <c r="DD53" i="1"/>
  <c r="DD56" i="1" s="1"/>
  <c r="CZ49" i="1"/>
  <c r="CZ53" i="1"/>
  <c r="CZ56" i="1" s="1"/>
  <c r="DF30" i="1"/>
  <c r="DF33" i="1"/>
  <c r="DF36" i="1" s="1"/>
  <c r="DB30" i="1"/>
  <c r="DB33" i="1"/>
  <c r="DB36" i="1" s="1"/>
  <c r="CX30" i="1"/>
  <c r="CX33" i="1"/>
  <c r="CX36" i="1" s="1"/>
  <c r="DD102" i="1"/>
  <c r="DD104" i="1"/>
  <c r="DD107" i="1" s="1"/>
  <c r="CZ102" i="1"/>
  <c r="CZ104" i="1"/>
  <c r="CZ107" i="1" s="1"/>
  <c r="DF86" i="1"/>
  <c r="DF88" i="1"/>
  <c r="DF91" i="1" s="1"/>
  <c r="DB86" i="1"/>
  <c r="DB88" i="1"/>
  <c r="DB91" i="1" s="1"/>
  <c r="CX86" i="1"/>
  <c r="CX88" i="1"/>
  <c r="CX91" i="1" s="1"/>
  <c r="DD68" i="1"/>
  <c r="DD70" i="1"/>
  <c r="DD73" i="1" s="1"/>
  <c r="CZ68" i="1"/>
  <c r="CZ70" i="1"/>
  <c r="CZ73" i="1" s="1"/>
  <c r="DF49" i="1"/>
  <c r="DF53" i="1"/>
  <c r="DF56" i="1" s="1"/>
  <c r="DB49" i="1"/>
  <c r="DB53" i="1"/>
  <c r="DB56" i="1" s="1"/>
  <c r="CX49" i="1"/>
  <c r="CX53" i="1"/>
  <c r="CX56" i="1" s="1"/>
  <c r="CQ11" i="5"/>
  <c r="CQ13" i="5" s="1"/>
  <c r="CQ16" i="5" s="1"/>
  <c r="CM11" i="5"/>
  <c r="CM13" i="5" s="1"/>
  <c r="CM16" i="5" s="1"/>
  <c r="CI11" i="5"/>
  <c r="CI13" i="5" s="1"/>
  <c r="CI16" i="5" s="1"/>
  <c r="CQ30" i="5"/>
  <c r="CQ32" i="5" s="1"/>
  <c r="CQ35" i="5" s="1"/>
  <c r="CM30" i="5"/>
  <c r="CM32" i="5" s="1"/>
  <c r="CM35" i="5" s="1"/>
  <c r="CI30" i="5"/>
  <c r="CI32" i="5" s="1"/>
  <c r="CI35" i="5" s="1"/>
  <c r="CS11" i="5"/>
  <c r="CS13" i="5" s="1"/>
  <c r="CS16" i="5" s="1"/>
  <c r="CO11" i="5"/>
  <c r="CO13" i="5" s="1"/>
  <c r="CO16" i="5" s="1"/>
  <c r="CK11" i="5"/>
  <c r="CK13" i="5" s="1"/>
  <c r="CK16" i="5" s="1"/>
  <c r="CR30" i="5"/>
  <c r="CR32" i="5" s="1"/>
  <c r="CR35" i="5" s="1"/>
  <c r="CN30" i="5"/>
  <c r="CN32" i="5" s="1"/>
  <c r="CN35" i="5" s="1"/>
  <c r="CJ30" i="5"/>
  <c r="CJ32" i="5" s="1"/>
  <c r="CJ35" i="5" s="1"/>
  <c r="CP11" i="5"/>
  <c r="CP13" i="5" s="1"/>
  <c r="CP16" i="5" s="1"/>
  <c r="CL11" i="5"/>
  <c r="CL13" i="5" s="1"/>
  <c r="CL16" i="5" s="1"/>
  <c r="CS30" i="5"/>
  <c r="CS32" i="5" s="1"/>
  <c r="CS35" i="5" s="1"/>
  <c r="CO30" i="5"/>
  <c r="CO32" i="5" s="1"/>
  <c r="CO35" i="5" s="1"/>
  <c r="CK30" i="5"/>
  <c r="CK32" i="5" s="1"/>
  <c r="CK35" i="5" s="1"/>
  <c r="CP30" i="5"/>
  <c r="CP32" i="5" s="1"/>
  <c r="CP35" i="5" s="1"/>
  <c r="CL30" i="5"/>
  <c r="CL32" i="5" s="1"/>
  <c r="CL35" i="5" s="1"/>
  <c r="CR11" i="5"/>
  <c r="CR13" i="5" s="1"/>
  <c r="CR16" i="5" s="1"/>
  <c r="CN11" i="5"/>
  <c r="CN13" i="5" s="1"/>
  <c r="CN16" i="5" s="1"/>
  <c r="CJ11" i="5"/>
  <c r="CJ13" i="5" s="1"/>
  <c r="CJ16" i="5" s="1"/>
  <c r="CS13" i="4"/>
  <c r="CS17" i="4" s="1"/>
  <c r="CS20" i="4" s="1"/>
  <c r="CO13" i="4"/>
  <c r="CO17" i="4" s="1"/>
  <c r="CO20" i="4" s="1"/>
  <c r="CK13" i="4"/>
  <c r="CK17" i="4" s="1"/>
  <c r="CK20" i="4" s="1"/>
  <c r="CR13" i="4"/>
  <c r="CR17" i="4" s="1"/>
  <c r="CR20" i="4" s="1"/>
  <c r="CN13" i="4"/>
  <c r="CN17" i="4" s="1"/>
  <c r="CN20" i="4" s="1"/>
  <c r="CJ13" i="4"/>
  <c r="CJ17" i="4" s="1"/>
  <c r="CJ20" i="4" s="1"/>
  <c r="CQ13" i="4"/>
  <c r="CQ17" i="4" s="1"/>
  <c r="CQ20" i="4" s="1"/>
  <c r="CM13" i="4"/>
  <c r="CM17" i="4" s="1"/>
  <c r="CM20" i="4" s="1"/>
  <c r="CI13" i="4"/>
  <c r="CI17" i="4" s="1"/>
  <c r="CI20" i="4" s="1"/>
  <c r="CP13" i="4"/>
  <c r="CP17" i="4" s="1"/>
  <c r="CP20" i="4" s="1"/>
  <c r="CL13" i="4"/>
  <c r="CL17" i="4" s="1"/>
  <c r="CL20" i="4" s="1"/>
  <c r="CR79" i="2"/>
  <c r="CR81" i="2" s="1"/>
  <c r="CR84" i="2" s="1"/>
  <c r="CN79" i="2"/>
  <c r="CN81" i="2" s="1"/>
  <c r="CN84" i="2" s="1"/>
  <c r="CJ79" i="2"/>
  <c r="CJ81" i="2" s="1"/>
  <c r="CJ84" i="2" s="1"/>
  <c r="CP62" i="2"/>
  <c r="CP64" i="2" s="1"/>
  <c r="CP67" i="2" s="1"/>
  <c r="CL62" i="2"/>
  <c r="CL64" i="2" s="1"/>
  <c r="CL67" i="2" s="1"/>
  <c r="CS44" i="2"/>
  <c r="CS47" i="2" s="1"/>
  <c r="CQ79" i="2"/>
  <c r="CQ81" i="2" s="1"/>
  <c r="CQ84" i="2" s="1"/>
  <c r="CM79" i="2"/>
  <c r="CM81" i="2" s="1"/>
  <c r="CM84" i="2" s="1"/>
  <c r="CI79" i="2"/>
  <c r="CI81" i="2" s="1"/>
  <c r="CI84" i="2" s="1"/>
  <c r="CP79" i="2"/>
  <c r="CP81" i="2" s="1"/>
  <c r="CP84" i="2" s="1"/>
  <c r="CL79" i="2"/>
  <c r="CL81" i="2" s="1"/>
  <c r="CL84" i="2" s="1"/>
  <c r="CR62" i="2"/>
  <c r="CR64" i="2" s="1"/>
  <c r="CR67" i="2" s="1"/>
  <c r="CN62" i="2"/>
  <c r="CN64" i="2" s="1"/>
  <c r="CN67" i="2" s="1"/>
  <c r="CJ62" i="2"/>
  <c r="CJ64" i="2" s="1"/>
  <c r="CJ67" i="2" s="1"/>
  <c r="CS79" i="2"/>
  <c r="CS81" i="2" s="1"/>
  <c r="CS84" i="2" s="1"/>
  <c r="CO79" i="2"/>
  <c r="CO81" i="2" s="1"/>
  <c r="CO84" i="2" s="1"/>
  <c r="CK79" i="2"/>
  <c r="CK81" i="2" s="1"/>
  <c r="CK84" i="2" s="1"/>
  <c r="CQ29" i="1"/>
  <c r="CQ30" i="1" s="1"/>
  <c r="CM29" i="1"/>
  <c r="CS29" i="1"/>
  <c r="CS30" i="1" s="1"/>
  <c r="CS33" i="1" s="1"/>
  <c r="CS36" i="1" s="1"/>
  <c r="CO29" i="1"/>
  <c r="CO30" i="1" s="1"/>
  <c r="CO33" i="1" s="1"/>
  <c r="CO36" i="1" s="1"/>
  <c r="CK29" i="1"/>
  <c r="CK30" i="1" s="1"/>
  <c r="CK33" i="1" s="1"/>
  <c r="CK36" i="1" s="1"/>
  <c r="CI29" i="1"/>
  <c r="CR30" i="1"/>
  <c r="CR33" i="1" s="1"/>
  <c r="CR36" i="1" s="1"/>
  <c r="CN30" i="1"/>
  <c r="CN33" i="1" s="1"/>
  <c r="CN36" i="1" s="1"/>
  <c r="CJ30" i="1"/>
  <c r="CJ33" i="1" s="1"/>
  <c r="CJ36" i="1" s="1"/>
  <c r="CS102" i="1"/>
  <c r="CS104" i="1" s="1"/>
  <c r="CS107" i="1" s="1"/>
  <c r="CO102" i="1"/>
  <c r="CO104" i="1" s="1"/>
  <c r="CO107" i="1" s="1"/>
  <c r="CK102" i="1"/>
  <c r="CK104" i="1" s="1"/>
  <c r="CK107" i="1" s="1"/>
  <c r="CQ86" i="1"/>
  <c r="CQ88" i="1" s="1"/>
  <c r="CQ91" i="1" s="1"/>
  <c r="CM86" i="1"/>
  <c r="CM88" i="1" s="1"/>
  <c r="CM91" i="1" s="1"/>
  <c r="CI86" i="1"/>
  <c r="CI88" i="1" s="1"/>
  <c r="CI91" i="1" s="1"/>
  <c r="CS68" i="1"/>
  <c r="CS70" i="1" s="1"/>
  <c r="CS73" i="1" s="1"/>
  <c r="CO68" i="1"/>
  <c r="CO70" i="1" s="1"/>
  <c r="CO73" i="1" s="1"/>
  <c r="CK68" i="1"/>
  <c r="CK70" i="1" s="1"/>
  <c r="CK73" i="1" s="1"/>
  <c r="CQ49" i="1"/>
  <c r="CQ53" i="1" s="1"/>
  <c r="CQ56" i="1" s="1"/>
  <c r="CM49" i="1"/>
  <c r="CM53" i="1" s="1"/>
  <c r="CM56" i="1" s="1"/>
  <c r="CI49" i="1"/>
  <c r="CI53" i="1" s="1"/>
  <c r="CI56" i="1" s="1"/>
  <c r="CM30" i="1"/>
  <c r="CM33" i="1" s="1"/>
  <c r="CM36" i="1" s="1"/>
  <c r="CI30" i="1"/>
  <c r="CI33" i="1" s="1"/>
  <c r="CI36" i="1" s="1"/>
  <c r="CP30" i="1"/>
  <c r="CP33" i="1" s="1"/>
  <c r="CP36" i="1" s="1"/>
  <c r="CL30" i="1"/>
  <c r="CL33" i="1" s="1"/>
  <c r="CL36" i="1" s="1"/>
  <c r="CQ102" i="1"/>
  <c r="CQ104" i="1" s="1"/>
  <c r="CQ107" i="1" s="1"/>
  <c r="CM102" i="1"/>
  <c r="CM104" i="1" s="1"/>
  <c r="CM107" i="1" s="1"/>
  <c r="CI102" i="1"/>
  <c r="CI104" i="1" s="1"/>
  <c r="CI107" i="1" s="1"/>
  <c r="CS86" i="1"/>
  <c r="CS88" i="1" s="1"/>
  <c r="CS91" i="1" s="1"/>
  <c r="CO86" i="1"/>
  <c r="CO88" i="1" s="1"/>
  <c r="CO91" i="1" s="1"/>
  <c r="CK86" i="1"/>
  <c r="CK88" i="1" s="1"/>
  <c r="CK91" i="1" s="1"/>
  <c r="CQ68" i="1"/>
  <c r="CQ70" i="1" s="1"/>
  <c r="CQ73" i="1" s="1"/>
  <c r="CM68" i="1"/>
  <c r="CM70" i="1" s="1"/>
  <c r="CM73" i="1" s="1"/>
  <c r="CI68" i="1"/>
  <c r="CI70" i="1" s="1"/>
  <c r="CI73" i="1" s="1"/>
  <c r="CS49" i="1"/>
  <c r="CS53" i="1" s="1"/>
  <c r="CS56" i="1" s="1"/>
  <c r="CO49" i="1"/>
  <c r="CO53" i="1" s="1"/>
  <c r="CO56" i="1" s="1"/>
  <c r="CK49" i="1"/>
  <c r="CK53" i="1" s="1"/>
  <c r="CK56" i="1" s="1"/>
  <c r="CR102" i="1"/>
  <c r="CR104" i="1" s="1"/>
  <c r="CR107" i="1" s="1"/>
  <c r="CN102" i="1"/>
  <c r="CN104" i="1" s="1"/>
  <c r="CN107" i="1" s="1"/>
  <c r="CJ102" i="1"/>
  <c r="CJ104" i="1" s="1"/>
  <c r="CJ107" i="1" s="1"/>
  <c r="CP86" i="1"/>
  <c r="CP88" i="1" s="1"/>
  <c r="CP91" i="1" s="1"/>
  <c r="CL86" i="1"/>
  <c r="CL88" i="1" s="1"/>
  <c r="CL91" i="1" s="1"/>
  <c r="CR68" i="1"/>
  <c r="CR70" i="1" s="1"/>
  <c r="CR73" i="1" s="1"/>
  <c r="CN68" i="1"/>
  <c r="CN70" i="1" s="1"/>
  <c r="CN73" i="1" s="1"/>
  <c r="CJ68" i="1"/>
  <c r="CJ70" i="1" s="1"/>
  <c r="CJ73" i="1" s="1"/>
  <c r="CP49" i="1"/>
  <c r="CP53" i="1" s="1"/>
  <c r="CP56" i="1" s="1"/>
  <c r="CL49" i="1"/>
  <c r="CL53" i="1" s="1"/>
  <c r="CL56" i="1" s="1"/>
  <c r="CP102" i="1"/>
  <c r="CP104" i="1" s="1"/>
  <c r="CP107" i="1" s="1"/>
  <c r="CL102" i="1"/>
  <c r="CL104" i="1" s="1"/>
  <c r="CL107" i="1" s="1"/>
  <c r="CR86" i="1"/>
  <c r="CR88" i="1" s="1"/>
  <c r="CR91" i="1" s="1"/>
  <c r="CN86" i="1"/>
  <c r="CN88" i="1" s="1"/>
  <c r="CN91" i="1" s="1"/>
  <c r="CJ86" i="1"/>
  <c r="CJ88" i="1" s="1"/>
  <c r="CJ91" i="1" s="1"/>
  <c r="CP68" i="1"/>
  <c r="CP70" i="1" s="1"/>
  <c r="CP73" i="1" s="1"/>
  <c r="CL68" i="1"/>
  <c r="CL70" i="1" s="1"/>
  <c r="CL73" i="1" s="1"/>
  <c r="CR49" i="1"/>
  <c r="CR53" i="1" s="1"/>
  <c r="CR56" i="1" s="1"/>
  <c r="CN49" i="1"/>
  <c r="CN53" i="1" s="1"/>
  <c r="CN56" i="1" s="1"/>
  <c r="CJ49" i="1"/>
  <c r="CJ53" i="1" s="1"/>
  <c r="CJ56" i="1" s="1"/>
  <c r="CE30" i="5"/>
  <c r="CE32" i="5" s="1"/>
  <c r="CE35" i="5" s="1"/>
  <c r="CA30" i="5"/>
  <c r="CA32" i="5" s="1"/>
  <c r="CA35" i="5" s="1"/>
  <c r="BW30" i="5"/>
  <c r="BW32" i="5" s="1"/>
  <c r="BW35" i="5" s="1"/>
  <c r="CE11" i="5"/>
  <c r="CE13" i="5" s="1"/>
  <c r="CE16" i="5" s="1"/>
  <c r="CA11" i="5"/>
  <c r="CA13" i="5" s="1"/>
  <c r="CA16" i="5" s="1"/>
  <c r="BW11" i="5"/>
  <c r="BW13" i="5" s="1"/>
  <c r="BW16" i="5" s="1"/>
  <c r="CC30" i="5"/>
  <c r="CC32" i="5" s="1"/>
  <c r="CC35" i="5" s="1"/>
  <c r="BY30" i="5"/>
  <c r="BY32" i="5" s="1"/>
  <c r="BY35" i="5" s="1"/>
  <c r="BU30" i="5"/>
  <c r="BU32" i="5" s="1"/>
  <c r="BU35" i="5" s="1"/>
  <c r="CC11" i="5"/>
  <c r="CC13" i="5" s="1"/>
  <c r="CC16" i="5" s="1"/>
  <c r="BY11" i="5"/>
  <c r="BY13" i="5" s="1"/>
  <c r="BY16" i="5" s="1"/>
  <c r="BU11" i="5"/>
  <c r="BU13" i="5" s="1"/>
  <c r="BU16" i="5" s="1"/>
  <c r="CE13" i="4"/>
  <c r="CE17" i="4" s="1"/>
  <c r="CE20" i="4" s="1"/>
  <c r="CA13" i="4"/>
  <c r="CA17" i="4" s="1"/>
  <c r="CA20" i="4" s="1"/>
  <c r="BW13" i="4"/>
  <c r="BW17" i="4" s="1"/>
  <c r="BW20" i="4" s="1"/>
  <c r="CD13" i="4"/>
  <c r="CD17" i="4"/>
  <c r="CD20" i="4" s="1"/>
  <c r="BZ13" i="4"/>
  <c r="BZ17" i="4"/>
  <c r="BZ20" i="4" s="1"/>
  <c r="BV13" i="4"/>
  <c r="BV17" i="4"/>
  <c r="BV20" i="4" s="1"/>
  <c r="CC13" i="4"/>
  <c r="CC17" i="4" s="1"/>
  <c r="CC20" i="4" s="1"/>
  <c r="BY13" i="4"/>
  <c r="BY17" i="4" s="1"/>
  <c r="BY20" i="4" s="1"/>
  <c r="BU13" i="4"/>
  <c r="BU17" i="4" s="1"/>
  <c r="BU20" i="4" s="1"/>
  <c r="CB13" i="4"/>
  <c r="CB17" i="4" s="1"/>
  <c r="CB20" i="4" s="1"/>
  <c r="BX13" i="4"/>
  <c r="BX17" i="4" s="1"/>
  <c r="BX20" i="4" s="1"/>
  <c r="CC81" i="2"/>
  <c r="CC84" i="2" s="1"/>
  <c r="CC79" i="2"/>
  <c r="BY81" i="2"/>
  <c r="BY84" i="2" s="1"/>
  <c r="BY79" i="2"/>
  <c r="BU81" i="2"/>
  <c r="BU84" i="2" s="1"/>
  <c r="BU79" i="2"/>
  <c r="BX44" i="2"/>
  <c r="BX47" i="2" s="1"/>
  <c r="CD79" i="2"/>
  <c r="CD81" i="2" s="1"/>
  <c r="CD84" i="2" s="1"/>
  <c r="BZ79" i="2"/>
  <c r="BZ81" i="2" s="1"/>
  <c r="BZ84" i="2" s="1"/>
  <c r="BV79" i="2"/>
  <c r="BV81" i="2" s="1"/>
  <c r="BV84" i="2" s="1"/>
  <c r="CB62" i="2"/>
  <c r="CB64" i="2" s="1"/>
  <c r="CB67" i="2" s="1"/>
  <c r="BX62" i="2"/>
  <c r="BX64" i="2" s="1"/>
  <c r="BX67" i="2" s="1"/>
  <c r="BW42" i="2"/>
  <c r="BW44" i="2" s="1"/>
  <c r="BW47" i="2" s="1"/>
  <c r="BZ23" i="2"/>
  <c r="BZ25" i="2" s="1"/>
  <c r="BZ28" i="2" s="1"/>
  <c r="CE79" i="2"/>
  <c r="CE81" i="2" s="1"/>
  <c r="CE84" i="2" s="1"/>
  <c r="CA79" i="2"/>
  <c r="CA81" i="2" s="1"/>
  <c r="CA84" i="2" s="1"/>
  <c r="BW79" i="2"/>
  <c r="BW81" i="2" s="1"/>
  <c r="BW84" i="2" s="1"/>
  <c r="CD42" i="2"/>
  <c r="CD44" i="2" s="1"/>
  <c r="CD47" i="2" s="1"/>
  <c r="BZ42" i="2"/>
  <c r="BV42" i="2"/>
  <c r="BV44" i="2" s="1"/>
  <c r="BV47" i="2" s="1"/>
  <c r="BY23" i="2"/>
  <c r="BY25" i="2" s="1"/>
  <c r="BY28" i="2" s="1"/>
  <c r="CB79" i="2"/>
  <c r="CB81" i="2" s="1"/>
  <c r="CB84" i="2" s="1"/>
  <c r="BX79" i="2"/>
  <c r="BX81" i="2" s="1"/>
  <c r="BX84" i="2" s="1"/>
  <c r="CD62" i="2"/>
  <c r="CD64" i="2" s="1"/>
  <c r="CD67" i="2" s="1"/>
  <c r="BZ62" i="2"/>
  <c r="BZ64" i="2" s="1"/>
  <c r="BZ67" i="2" s="1"/>
  <c r="BV62" i="2"/>
  <c r="BV64" i="2" s="1"/>
  <c r="BV67" i="2" s="1"/>
  <c r="CC62" i="2"/>
  <c r="CC64" i="2" s="1"/>
  <c r="CC67" i="2" s="1"/>
  <c r="BY62" i="2"/>
  <c r="BY64" i="2" s="1"/>
  <c r="BY67" i="2" s="1"/>
  <c r="BU62" i="2"/>
  <c r="BU64" i="2" s="1"/>
  <c r="BU67" i="2" s="1"/>
  <c r="CE62" i="2"/>
  <c r="CE64" i="2" s="1"/>
  <c r="CE67" i="2" s="1"/>
  <c r="CA62" i="2"/>
  <c r="CA64" i="2" s="1"/>
  <c r="CA67" i="2" s="1"/>
  <c r="BW62" i="2"/>
  <c r="BW64" i="2" s="1"/>
  <c r="BW67" i="2" s="1"/>
  <c r="CC86" i="1"/>
  <c r="CC88" i="1" s="1"/>
  <c r="CC91" i="1" s="1"/>
  <c r="BY86" i="1"/>
  <c r="BY88" i="1" s="1"/>
  <c r="BY91" i="1" s="1"/>
  <c r="CA86" i="1"/>
  <c r="CA88" i="1" s="1"/>
  <c r="CA91" i="1" s="1"/>
  <c r="CB30" i="1"/>
  <c r="CB33" i="1" s="1"/>
  <c r="CB36" i="1" s="1"/>
  <c r="BX30" i="1"/>
  <c r="BX33" i="1" s="1"/>
  <c r="BX36" i="1" s="1"/>
  <c r="CD30" i="1"/>
  <c r="CD33" i="1" s="1"/>
  <c r="CD36" i="1" s="1"/>
  <c r="BZ30" i="1"/>
  <c r="BZ33" i="1" s="1"/>
  <c r="BZ36" i="1" s="1"/>
  <c r="BV30" i="1"/>
  <c r="BV33" i="1" s="1"/>
  <c r="BV36" i="1" s="1"/>
  <c r="CD102" i="1"/>
  <c r="CD104" i="1" s="1"/>
  <c r="CD107" i="1" s="1"/>
  <c r="BZ102" i="1"/>
  <c r="BZ104" i="1" s="1"/>
  <c r="BZ107" i="1" s="1"/>
  <c r="BV102" i="1"/>
  <c r="BV104" i="1" s="1"/>
  <c r="BV107" i="1" s="1"/>
  <c r="CB86" i="1"/>
  <c r="CB88" i="1" s="1"/>
  <c r="CB91" i="1" s="1"/>
  <c r="BX86" i="1"/>
  <c r="BX88" i="1" s="1"/>
  <c r="BX91" i="1" s="1"/>
  <c r="CD68" i="1"/>
  <c r="CD70" i="1" s="1"/>
  <c r="CD73" i="1" s="1"/>
  <c r="BZ68" i="1"/>
  <c r="BZ70" i="1" s="1"/>
  <c r="BZ73" i="1" s="1"/>
  <c r="BV68" i="1"/>
  <c r="BV70" i="1" s="1"/>
  <c r="BV73" i="1" s="1"/>
  <c r="CB49" i="1"/>
  <c r="CB53" i="1" s="1"/>
  <c r="CB56" i="1" s="1"/>
  <c r="BX49" i="1"/>
  <c r="BX53" i="1"/>
  <c r="BX56" i="1" s="1"/>
  <c r="CB102" i="1"/>
  <c r="CB104" i="1"/>
  <c r="CB107" i="1" s="1"/>
  <c r="BX102" i="1"/>
  <c r="BX104" i="1"/>
  <c r="BX107" i="1" s="1"/>
  <c r="CD86" i="1"/>
  <c r="CD88" i="1"/>
  <c r="CD91" i="1" s="1"/>
  <c r="BZ86" i="1"/>
  <c r="BZ88" i="1"/>
  <c r="BZ91" i="1" s="1"/>
  <c r="BV86" i="1"/>
  <c r="BV88" i="1"/>
  <c r="BV91" i="1" s="1"/>
  <c r="CB68" i="1"/>
  <c r="CB70" i="1"/>
  <c r="CB73" i="1" s="1"/>
  <c r="BX68" i="1"/>
  <c r="BX70" i="1"/>
  <c r="BX73" i="1" s="1"/>
  <c r="CD49" i="1"/>
  <c r="CD53" i="1"/>
  <c r="CD56" i="1" s="1"/>
  <c r="BZ49" i="1"/>
  <c r="BZ53" i="1"/>
  <c r="BZ56" i="1" s="1"/>
  <c r="BV49" i="1"/>
  <c r="BV53" i="1"/>
  <c r="BV56" i="1" s="1"/>
  <c r="BQ30" i="5"/>
  <c r="BQ32" i="5" s="1"/>
  <c r="BQ35" i="5" s="1"/>
  <c r="BM32" i="5"/>
  <c r="BM35" i="5" s="1"/>
  <c r="BM30" i="5"/>
  <c r="BI32" i="5"/>
  <c r="BI35" i="5" s="1"/>
  <c r="BI30" i="5"/>
  <c r="BO13" i="5"/>
  <c r="BO16" i="5" s="1"/>
  <c r="BO11" i="5"/>
  <c r="BK13" i="5"/>
  <c r="BK16" i="5" s="1"/>
  <c r="BK11" i="5"/>
  <c r="BG13" i="5"/>
  <c r="BG16" i="5" s="1"/>
  <c r="BG11" i="5"/>
  <c r="BO32" i="5"/>
  <c r="BO35" i="5" s="1"/>
  <c r="BO30" i="5"/>
  <c r="BK32" i="5"/>
  <c r="BK35" i="5" s="1"/>
  <c r="BK30" i="5"/>
  <c r="BG30" i="5"/>
  <c r="BG32" i="5" s="1"/>
  <c r="BG35" i="5" s="1"/>
  <c r="BQ11" i="5"/>
  <c r="BQ13" i="5" s="1"/>
  <c r="BQ16" i="5" s="1"/>
  <c r="BM11" i="5"/>
  <c r="BM13" i="5" s="1"/>
  <c r="BM16" i="5" s="1"/>
  <c r="BI11" i="5"/>
  <c r="BI13" i="5" s="1"/>
  <c r="BI16" i="5" s="1"/>
  <c r="BN30" i="5"/>
  <c r="BN32" i="5" s="1"/>
  <c r="BN35" i="5" s="1"/>
  <c r="BJ30" i="5"/>
  <c r="BJ32" i="5" s="1"/>
  <c r="BJ35" i="5" s="1"/>
  <c r="BP11" i="5"/>
  <c r="BP13" i="5" s="1"/>
  <c r="BP16" i="5" s="1"/>
  <c r="BL11" i="5"/>
  <c r="BL13" i="5" s="1"/>
  <c r="BL16" i="5" s="1"/>
  <c r="BH11" i="5"/>
  <c r="BH13" i="5" s="1"/>
  <c r="BH16" i="5" s="1"/>
  <c r="BP30" i="5"/>
  <c r="BP32" i="5" s="1"/>
  <c r="BP35" i="5" s="1"/>
  <c r="BL30" i="5"/>
  <c r="BL32" i="5" s="1"/>
  <c r="BL35" i="5" s="1"/>
  <c r="BH30" i="5"/>
  <c r="BH32" i="5" s="1"/>
  <c r="BH35" i="5" s="1"/>
  <c r="BN11" i="5"/>
  <c r="BN13" i="5" s="1"/>
  <c r="BN16" i="5" s="1"/>
  <c r="BJ11" i="5"/>
  <c r="BJ13" i="5" s="1"/>
  <c r="BJ16" i="5" s="1"/>
  <c r="BN13" i="4"/>
  <c r="BN17" i="4" s="1"/>
  <c r="BN20" i="4" s="1"/>
  <c r="BJ13" i="4"/>
  <c r="BJ17" i="4" s="1"/>
  <c r="BJ20" i="4" s="1"/>
  <c r="BP13" i="4"/>
  <c r="BP17" i="4" s="1"/>
  <c r="BP20" i="4" s="1"/>
  <c r="BL13" i="4"/>
  <c r="BL17" i="4" s="1"/>
  <c r="BL20" i="4" s="1"/>
  <c r="BH13" i="4"/>
  <c r="BH17" i="4" s="1"/>
  <c r="BH20" i="4" s="1"/>
  <c r="BO79" i="2"/>
  <c r="BO81" i="2" s="1"/>
  <c r="BO84" i="2" s="1"/>
  <c r="BK79" i="2"/>
  <c r="BK81" i="2" s="1"/>
  <c r="BK84" i="2" s="1"/>
  <c r="BG79" i="2"/>
  <c r="BG81" i="2" s="1"/>
  <c r="BG84" i="2" s="1"/>
  <c r="BN42" i="2"/>
  <c r="BN44" i="2" s="1"/>
  <c r="BN47" i="2" s="1"/>
  <c r="BJ42" i="2"/>
  <c r="BJ44" i="2" s="1"/>
  <c r="BJ47" i="2" s="1"/>
  <c r="BI23" i="2"/>
  <c r="BI25" i="2" s="1"/>
  <c r="BI28" i="2" s="1"/>
  <c r="BP79" i="2"/>
  <c r="BP81" i="2" s="1"/>
  <c r="BP84" i="2" s="1"/>
  <c r="BL79" i="2"/>
  <c r="BL81" i="2" s="1"/>
  <c r="BL84" i="2" s="1"/>
  <c r="BH79" i="2"/>
  <c r="BH81" i="2" s="1"/>
  <c r="BH84" i="2" s="1"/>
  <c r="BN62" i="2"/>
  <c r="BN64" i="2" s="1"/>
  <c r="BN67" i="2" s="1"/>
  <c r="BJ62" i="2"/>
  <c r="BJ64" i="2" s="1"/>
  <c r="BJ67" i="2" s="1"/>
  <c r="BQ42" i="2"/>
  <c r="BQ44" i="2" s="1"/>
  <c r="BQ47" i="2" s="1"/>
  <c r="BM42" i="2"/>
  <c r="BM44" i="2" s="1"/>
  <c r="BM47" i="2" s="1"/>
  <c r="BI42" i="2"/>
  <c r="BI44" i="2" s="1"/>
  <c r="BI47" i="2" s="1"/>
  <c r="BP23" i="2"/>
  <c r="BP25" i="2" s="1"/>
  <c r="BP28" i="2" s="1"/>
  <c r="BL23" i="2"/>
  <c r="BL25" i="2" s="1"/>
  <c r="BL28" i="2" s="1"/>
  <c r="BH23" i="2"/>
  <c r="BH25" i="2" s="1"/>
  <c r="BH28" i="2" s="1"/>
  <c r="BQ79" i="2"/>
  <c r="BQ81" i="2" s="1"/>
  <c r="BQ84" i="2" s="1"/>
  <c r="BM79" i="2"/>
  <c r="BM81" i="2" s="1"/>
  <c r="BM84" i="2" s="1"/>
  <c r="BI79" i="2"/>
  <c r="BI81" i="2" s="1"/>
  <c r="BI84" i="2" s="1"/>
  <c r="BP42" i="2"/>
  <c r="BP44" i="2" s="1"/>
  <c r="BP47" i="2" s="1"/>
  <c r="BL42" i="2"/>
  <c r="BL44" i="2" s="1"/>
  <c r="BL47" i="2" s="1"/>
  <c r="BH42" i="2"/>
  <c r="BH44" i="2" s="1"/>
  <c r="BH47" i="2" s="1"/>
  <c r="BN79" i="2"/>
  <c r="BN81" i="2" s="1"/>
  <c r="BN84" i="2" s="1"/>
  <c r="BJ79" i="2"/>
  <c r="BJ81" i="2" s="1"/>
  <c r="BJ84" i="2" s="1"/>
  <c r="BP62" i="2"/>
  <c r="BP64" i="2" s="1"/>
  <c r="BP67" i="2" s="1"/>
  <c r="BL62" i="2"/>
  <c r="BL64" i="2" s="1"/>
  <c r="BL67" i="2" s="1"/>
  <c r="BH62" i="2"/>
  <c r="BH64" i="2" s="1"/>
  <c r="BH67" i="2" s="1"/>
  <c r="BN23" i="2"/>
  <c r="BN25" i="2" s="1"/>
  <c r="BN28" i="2" s="1"/>
  <c r="BJ23" i="2"/>
  <c r="BJ25" i="2" s="1"/>
  <c r="BJ28" i="2" s="1"/>
  <c r="BO62" i="2"/>
  <c r="BO64" i="2" s="1"/>
  <c r="BO67" i="2" s="1"/>
  <c r="BK62" i="2"/>
  <c r="BK64" i="2" s="1"/>
  <c r="BK67" i="2" s="1"/>
  <c r="BG62" i="2"/>
  <c r="BG64" i="2" s="1"/>
  <c r="BG67" i="2" s="1"/>
  <c r="BQ62" i="2"/>
  <c r="BQ64" i="2" s="1"/>
  <c r="BQ67" i="2" s="1"/>
  <c r="BM62" i="2"/>
  <c r="BM64" i="2" s="1"/>
  <c r="BM67" i="2" s="1"/>
  <c r="BI62" i="2"/>
  <c r="BI64" i="2" s="1"/>
  <c r="BI67" i="2" s="1"/>
  <c r="BO29" i="1"/>
  <c r="BO30" i="1" s="1"/>
  <c r="BO33" i="1" s="1"/>
  <c r="BO36" i="1" s="1"/>
  <c r="BK29" i="1"/>
  <c r="BQ29" i="1"/>
  <c r="BM29" i="1"/>
  <c r="BI29" i="1"/>
  <c r="BG29" i="1"/>
  <c r="BP30" i="1"/>
  <c r="BP33" i="1" s="1"/>
  <c r="BP36" i="1" s="1"/>
  <c r="BL30" i="1"/>
  <c r="BL33" i="1" s="1"/>
  <c r="BL36" i="1" s="1"/>
  <c r="BH30" i="1"/>
  <c r="BH33" i="1" s="1"/>
  <c r="BH36" i="1" s="1"/>
  <c r="BQ102" i="1"/>
  <c r="BQ104" i="1" s="1"/>
  <c r="BQ107" i="1" s="1"/>
  <c r="BM102" i="1"/>
  <c r="BM104" i="1" s="1"/>
  <c r="BM107" i="1" s="1"/>
  <c r="BI102" i="1"/>
  <c r="BI104" i="1" s="1"/>
  <c r="BI107" i="1" s="1"/>
  <c r="BO86" i="1"/>
  <c r="BO88" i="1" s="1"/>
  <c r="BO91" i="1" s="1"/>
  <c r="BK86" i="1"/>
  <c r="BK88" i="1" s="1"/>
  <c r="BK91" i="1" s="1"/>
  <c r="BG86" i="1"/>
  <c r="BG88" i="1" s="1"/>
  <c r="BG91" i="1" s="1"/>
  <c r="BQ68" i="1"/>
  <c r="BQ70" i="1" s="1"/>
  <c r="BQ73" i="1" s="1"/>
  <c r="BM68" i="1"/>
  <c r="BM70" i="1" s="1"/>
  <c r="BM73" i="1" s="1"/>
  <c r="BI68" i="1"/>
  <c r="BI70" i="1" s="1"/>
  <c r="BI73" i="1" s="1"/>
  <c r="BO49" i="1"/>
  <c r="BO53" i="1" s="1"/>
  <c r="BO56" i="1" s="1"/>
  <c r="BK49" i="1"/>
  <c r="BK53" i="1" s="1"/>
  <c r="BK56" i="1" s="1"/>
  <c r="BG49" i="1"/>
  <c r="BG53" i="1" s="1"/>
  <c r="BG56" i="1" s="1"/>
  <c r="BK30" i="1"/>
  <c r="BK33" i="1" s="1"/>
  <c r="BK36" i="1" s="1"/>
  <c r="BG30" i="1"/>
  <c r="BG33" i="1" s="1"/>
  <c r="BG36" i="1" s="1"/>
  <c r="BN30" i="1"/>
  <c r="BN33" i="1" s="1"/>
  <c r="BN36" i="1" s="1"/>
  <c r="BJ30" i="1"/>
  <c r="BJ33" i="1" s="1"/>
  <c r="BJ36" i="1" s="1"/>
  <c r="BO102" i="1"/>
  <c r="BO104" i="1" s="1"/>
  <c r="BO107" i="1" s="1"/>
  <c r="BK102" i="1"/>
  <c r="BK104" i="1" s="1"/>
  <c r="BK107" i="1" s="1"/>
  <c r="BG102" i="1"/>
  <c r="BG104" i="1" s="1"/>
  <c r="BG107" i="1" s="1"/>
  <c r="BQ86" i="1"/>
  <c r="BQ88" i="1" s="1"/>
  <c r="BQ91" i="1" s="1"/>
  <c r="BM86" i="1"/>
  <c r="BM88" i="1" s="1"/>
  <c r="BM91" i="1" s="1"/>
  <c r="BI86" i="1"/>
  <c r="BI88" i="1" s="1"/>
  <c r="BI91" i="1" s="1"/>
  <c r="BO68" i="1"/>
  <c r="BO70" i="1" s="1"/>
  <c r="BO73" i="1" s="1"/>
  <c r="BK68" i="1"/>
  <c r="BK70" i="1" s="1"/>
  <c r="BK73" i="1" s="1"/>
  <c r="BG68" i="1"/>
  <c r="BG70" i="1" s="1"/>
  <c r="BG73" i="1" s="1"/>
  <c r="BQ49" i="1"/>
  <c r="BQ53" i="1" s="1"/>
  <c r="BQ56" i="1" s="1"/>
  <c r="BM49" i="1"/>
  <c r="BM53" i="1" s="1"/>
  <c r="BM56" i="1" s="1"/>
  <c r="BI49" i="1"/>
  <c r="BI53" i="1" s="1"/>
  <c r="BI56" i="1" s="1"/>
  <c r="BQ30" i="1"/>
  <c r="BQ33" i="1" s="1"/>
  <c r="BQ36" i="1" s="1"/>
  <c r="BM30" i="1"/>
  <c r="BM33" i="1" s="1"/>
  <c r="BM36" i="1" s="1"/>
  <c r="BI30" i="1"/>
  <c r="BI33" i="1" s="1"/>
  <c r="BI36" i="1" s="1"/>
  <c r="BP102" i="1"/>
  <c r="BP104" i="1" s="1"/>
  <c r="BP107" i="1" s="1"/>
  <c r="BL102" i="1"/>
  <c r="BL104" i="1" s="1"/>
  <c r="BL107" i="1" s="1"/>
  <c r="BH102" i="1"/>
  <c r="BH104" i="1" s="1"/>
  <c r="BH107" i="1" s="1"/>
  <c r="BN86" i="1"/>
  <c r="BN88" i="1" s="1"/>
  <c r="BN91" i="1" s="1"/>
  <c r="BJ86" i="1"/>
  <c r="BJ88" i="1" s="1"/>
  <c r="BJ91" i="1" s="1"/>
  <c r="BP68" i="1"/>
  <c r="BP70" i="1" s="1"/>
  <c r="BP73" i="1" s="1"/>
  <c r="BL68" i="1"/>
  <c r="BL70" i="1" s="1"/>
  <c r="BL73" i="1" s="1"/>
  <c r="BH68" i="1"/>
  <c r="BH70" i="1" s="1"/>
  <c r="BH73" i="1" s="1"/>
  <c r="BN49" i="1"/>
  <c r="BN53" i="1" s="1"/>
  <c r="BN56" i="1" s="1"/>
  <c r="BJ49" i="1"/>
  <c r="BJ53" i="1" s="1"/>
  <c r="BJ56" i="1" s="1"/>
  <c r="BN102" i="1"/>
  <c r="BN104" i="1" s="1"/>
  <c r="BN107" i="1" s="1"/>
  <c r="BJ102" i="1"/>
  <c r="BJ104" i="1" s="1"/>
  <c r="BJ107" i="1" s="1"/>
  <c r="BP86" i="1"/>
  <c r="BP88" i="1" s="1"/>
  <c r="BP91" i="1" s="1"/>
  <c r="BL86" i="1"/>
  <c r="BL88" i="1" s="1"/>
  <c r="BL91" i="1" s="1"/>
  <c r="BH86" i="1"/>
  <c r="BH88" i="1" s="1"/>
  <c r="BH91" i="1" s="1"/>
  <c r="BN68" i="1"/>
  <c r="BN70" i="1" s="1"/>
  <c r="BN73" i="1" s="1"/>
  <c r="BJ68" i="1"/>
  <c r="BJ70" i="1" s="1"/>
  <c r="BJ73" i="1" s="1"/>
  <c r="BP49" i="1"/>
  <c r="BP53" i="1" s="1"/>
  <c r="BP56" i="1" s="1"/>
  <c r="BL49" i="1"/>
  <c r="BL53" i="1" s="1"/>
  <c r="BL56" i="1" s="1"/>
  <c r="BH49" i="1"/>
  <c r="BH53" i="1" s="1"/>
  <c r="BH56" i="1" s="1"/>
  <c r="AZ30" i="5"/>
  <c r="AZ32" i="5" s="1"/>
  <c r="AZ35" i="5" s="1"/>
  <c r="AV30" i="5"/>
  <c r="AV32" i="5" s="1"/>
  <c r="AV35" i="5" s="1"/>
  <c r="BB11" i="5"/>
  <c r="BB13" i="5" s="1"/>
  <c r="BB16" i="5" s="1"/>
  <c r="AX11" i="5"/>
  <c r="AX13" i="5" s="1"/>
  <c r="AX16" i="5" s="1"/>
  <c r="AT11" i="5"/>
  <c r="AT13" i="5" s="1"/>
  <c r="AT16" i="5" s="1"/>
  <c r="BB30" i="5"/>
  <c r="BB32" i="5" s="1"/>
  <c r="BB35" i="5" s="1"/>
  <c r="AX30" i="5"/>
  <c r="AX32" i="5" s="1"/>
  <c r="AX35" i="5" s="1"/>
  <c r="AT30" i="5"/>
  <c r="AT32" i="5" s="1"/>
  <c r="AT35" i="5" s="1"/>
  <c r="AZ11" i="5"/>
  <c r="AZ13" i="5" s="1"/>
  <c r="AZ16" i="5" s="1"/>
  <c r="AV11" i="5"/>
  <c r="AV13" i="5" s="1"/>
  <c r="AV16" i="5" s="1"/>
  <c r="BC13" i="4"/>
  <c r="BC17" i="4" s="1"/>
  <c r="BC20" i="4" s="1"/>
  <c r="AY13" i="4"/>
  <c r="AY17" i="4" s="1"/>
  <c r="AY20" i="4" s="1"/>
  <c r="AU13" i="4"/>
  <c r="AU17" i="4" s="1"/>
  <c r="AU20" i="4" s="1"/>
  <c r="BA13" i="4"/>
  <c r="BA17" i="4" s="1"/>
  <c r="BA20" i="4" s="1"/>
  <c r="AW13" i="4"/>
  <c r="AW17" i="4" s="1"/>
  <c r="AW20" i="4" s="1"/>
  <c r="AS13" i="4"/>
  <c r="AS17" i="4" s="1"/>
  <c r="AS20" i="4" s="1"/>
  <c r="I22" i="2"/>
  <c r="BA79" i="2"/>
  <c r="BA81" i="2" s="1"/>
  <c r="BA84" i="2" s="1"/>
  <c r="AW79" i="2"/>
  <c r="AW81" i="2" s="1"/>
  <c r="AW84" i="2" s="1"/>
  <c r="AS79" i="2"/>
  <c r="AS81" i="2" s="1"/>
  <c r="AS84" i="2" s="1"/>
  <c r="AZ42" i="2"/>
  <c r="AZ44" i="2" s="1"/>
  <c r="AZ47" i="2" s="1"/>
  <c r="AV42" i="2"/>
  <c r="AV44" i="2" s="1"/>
  <c r="AV47" i="2" s="1"/>
  <c r="BB79" i="2"/>
  <c r="BB81" i="2"/>
  <c r="BB84" i="2" s="1"/>
  <c r="AX79" i="2"/>
  <c r="AX81" i="2"/>
  <c r="AX84" i="2" s="1"/>
  <c r="AT79" i="2"/>
  <c r="AT81" i="2"/>
  <c r="AT84" i="2" s="1"/>
  <c r="AZ62" i="2"/>
  <c r="AZ64" i="2" s="1"/>
  <c r="AZ67" i="2" s="1"/>
  <c r="AV62" i="2"/>
  <c r="AV64" i="2" s="1"/>
  <c r="AV67" i="2" s="1"/>
  <c r="BB23" i="2"/>
  <c r="BB25" i="2" s="1"/>
  <c r="BB28" i="2" s="1"/>
  <c r="AX23" i="2"/>
  <c r="AX25" i="2" s="1"/>
  <c r="AX28" i="2" s="1"/>
  <c r="AT23" i="2"/>
  <c r="AT25" i="2" s="1"/>
  <c r="AT28" i="2" s="1"/>
  <c r="BC79" i="2"/>
  <c r="BC81" i="2" s="1"/>
  <c r="BC84" i="2" s="1"/>
  <c r="AY79" i="2"/>
  <c r="AY81" i="2" s="1"/>
  <c r="AY84" i="2" s="1"/>
  <c r="AU79" i="2"/>
  <c r="AU81" i="2" s="1"/>
  <c r="AU84" i="2" s="1"/>
  <c r="BB42" i="2"/>
  <c r="BB44" i="2" s="1"/>
  <c r="BB47" i="2" s="1"/>
  <c r="AX42" i="2"/>
  <c r="AX44" i="2" s="1"/>
  <c r="AX47" i="2" s="1"/>
  <c r="AT42" i="2"/>
  <c r="AT44" i="2" s="1"/>
  <c r="AT47" i="2" s="1"/>
  <c r="BA23" i="2"/>
  <c r="BA25" i="2" s="1"/>
  <c r="BA28" i="2" s="1"/>
  <c r="AS23" i="2"/>
  <c r="AS25" i="2" s="1"/>
  <c r="AS28" i="2" s="1"/>
  <c r="AZ79" i="2"/>
  <c r="AZ81" i="2" s="1"/>
  <c r="AZ84" i="2" s="1"/>
  <c r="AV79" i="2"/>
  <c r="AV81" i="2" s="1"/>
  <c r="AV84" i="2" s="1"/>
  <c r="BB62" i="2"/>
  <c r="BB64" i="2" s="1"/>
  <c r="BB67" i="2" s="1"/>
  <c r="AX62" i="2"/>
  <c r="AX64" i="2" s="1"/>
  <c r="AX67" i="2" s="1"/>
  <c r="AT62" i="2"/>
  <c r="AT64" i="2" s="1"/>
  <c r="AT67" i="2" s="1"/>
  <c r="AW42" i="2"/>
  <c r="AW44" i="2" s="1"/>
  <c r="AW47" i="2" s="1"/>
  <c r="AZ23" i="2"/>
  <c r="AZ25" i="2" s="1"/>
  <c r="AZ28" i="2" s="1"/>
  <c r="AV23" i="2"/>
  <c r="AV25" i="2" s="1"/>
  <c r="AV28" i="2" s="1"/>
  <c r="BA62" i="2"/>
  <c r="BA64" i="2" s="1"/>
  <c r="BA67" i="2" s="1"/>
  <c r="AW62" i="2"/>
  <c r="AW64" i="2" s="1"/>
  <c r="AW67" i="2" s="1"/>
  <c r="AS62" i="2"/>
  <c r="AS64" i="2" s="1"/>
  <c r="AS67" i="2" s="1"/>
  <c r="BC62" i="2"/>
  <c r="BC64" i="2" s="1"/>
  <c r="BC67" i="2" s="1"/>
  <c r="AY62" i="2"/>
  <c r="AY64" i="2" s="1"/>
  <c r="AY67" i="2" s="1"/>
  <c r="AU62" i="2"/>
  <c r="AU64" i="2" s="1"/>
  <c r="AU67" i="2" s="1"/>
  <c r="BA29" i="1"/>
  <c r="AW29" i="1"/>
  <c r="BC29" i="1"/>
  <c r="AY29" i="1"/>
  <c r="AU29" i="1"/>
  <c r="AS29" i="1"/>
  <c r="AZ30" i="1"/>
  <c r="AZ33" i="1" s="1"/>
  <c r="AZ36" i="1" s="1"/>
  <c r="AV30" i="1"/>
  <c r="AV33" i="1" s="1"/>
  <c r="AV36" i="1" s="1"/>
  <c r="BA104" i="1"/>
  <c r="BA107" i="1" s="1"/>
  <c r="BA102" i="1"/>
  <c r="AW104" i="1"/>
  <c r="AW107" i="1" s="1"/>
  <c r="AW102" i="1"/>
  <c r="AS102" i="1"/>
  <c r="AS104" i="1" s="1"/>
  <c r="AS107" i="1" s="1"/>
  <c r="BC86" i="1"/>
  <c r="BC88" i="1" s="1"/>
  <c r="BC91" i="1" s="1"/>
  <c r="AY86" i="1"/>
  <c r="AY88" i="1" s="1"/>
  <c r="AY91" i="1" s="1"/>
  <c r="AU86" i="1"/>
  <c r="AU88" i="1" s="1"/>
  <c r="AU91" i="1" s="1"/>
  <c r="BA68" i="1"/>
  <c r="BA70" i="1" s="1"/>
  <c r="BA73" i="1" s="1"/>
  <c r="AW68" i="1"/>
  <c r="AW70" i="1" s="1"/>
  <c r="AW73" i="1" s="1"/>
  <c r="AS68" i="1"/>
  <c r="AS70" i="1" s="1"/>
  <c r="AS73" i="1" s="1"/>
  <c r="BC49" i="1"/>
  <c r="BC53" i="1" s="1"/>
  <c r="BC56" i="1" s="1"/>
  <c r="AY49" i="1"/>
  <c r="AY53" i="1" s="1"/>
  <c r="AY56" i="1" s="1"/>
  <c r="AU49" i="1"/>
  <c r="AU53" i="1" s="1"/>
  <c r="AU56" i="1" s="1"/>
  <c r="BC30" i="1"/>
  <c r="BC33" i="1" s="1"/>
  <c r="BC36" i="1" s="1"/>
  <c r="AY30" i="1"/>
  <c r="AY33" i="1" s="1"/>
  <c r="AY36" i="1" s="1"/>
  <c r="AU30" i="1"/>
  <c r="AU33" i="1" s="1"/>
  <c r="AU36" i="1" s="1"/>
  <c r="BB30" i="1"/>
  <c r="BB33" i="1" s="1"/>
  <c r="BB36" i="1" s="1"/>
  <c r="AX30" i="1"/>
  <c r="AX33" i="1" s="1"/>
  <c r="AX36" i="1" s="1"/>
  <c r="AT30" i="1"/>
  <c r="AT33" i="1" s="1"/>
  <c r="AT36" i="1" s="1"/>
  <c r="BC102" i="1"/>
  <c r="BC104" i="1" s="1"/>
  <c r="BC107" i="1" s="1"/>
  <c r="AY102" i="1"/>
  <c r="AY104" i="1" s="1"/>
  <c r="AY107" i="1" s="1"/>
  <c r="AU102" i="1"/>
  <c r="AU104" i="1" s="1"/>
  <c r="AU107" i="1" s="1"/>
  <c r="BA86" i="1"/>
  <c r="BA88" i="1" s="1"/>
  <c r="BA91" i="1" s="1"/>
  <c r="AW86" i="1"/>
  <c r="AW88" i="1" s="1"/>
  <c r="AW91" i="1" s="1"/>
  <c r="AS86" i="1"/>
  <c r="AS88" i="1" s="1"/>
  <c r="AS91" i="1" s="1"/>
  <c r="BC68" i="1"/>
  <c r="BC70" i="1" s="1"/>
  <c r="BC73" i="1" s="1"/>
  <c r="AY68" i="1"/>
  <c r="AY70" i="1" s="1"/>
  <c r="AY73" i="1" s="1"/>
  <c r="AU68" i="1"/>
  <c r="AU70" i="1" s="1"/>
  <c r="AU73" i="1" s="1"/>
  <c r="BA49" i="1"/>
  <c r="BA53" i="1" s="1"/>
  <c r="BA56" i="1" s="1"/>
  <c r="AW49" i="1"/>
  <c r="AW53" i="1" s="1"/>
  <c r="AW56" i="1" s="1"/>
  <c r="AS49" i="1"/>
  <c r="AS53" i="1" s="1"/>
  <c r="AS56" i="1" s="1"/>
  <c r="BA30" i="1"/>
  <c r="BA33" i="1" s="1"/>
  <c r="BA36" i="1" s="1"/>
  <c r="AW30" i="1"/>
  <c r="AW33" i="1" s="1"/>
  <c r="AW36" i="1" s="1"/>
  <c r="AS33" i="1"/>
  <c r="AS36" i="1" s="1"/>
  <c r="AS30" i="1"/>
  <c r="BB102" i="1"/>
  <c r="BB104" i="1" s="1"/>
  <c r="BB107" i="1" s="1"/>
  <c r="AX102" i="1"/>
  <c r="AX104" i="1" s="1"/>
  <c r="AX107" i="1" s="1"/>
  <c r="AT102" i="1"/>
  <c r="AT104" i="1" s="1"/>
  <c r="AT107" i="1" s="1"/>
  <c r="AZ86" i="1"/>
  <c r="AZ88" i="1" s="1"/>
  <c r="AZ91" i="1" s="1"/>
  <c r="AV86" i="1"/>
  <c r="AV88" i="1" s="1"/>
  <c r="AV91" i="1" s="1"/>
  <c r="BB68" i="1"/>
  <c r="BB70" i="1" s="1"/>
  <c r="BB73" i="1" s="1"/>
  <c r="AX68" i="1"/>
  <c r="AX70" i="1" s="1"/>
  <c r="AX73" i="1" s="1"/>
  <c r="AT68" i="1"/>
  <c r="AT70" i="1" s="1"/>
  <c r="AT73" i="1" s="1"/>
  <c r="AZ49" i="1"/>
  <c r="AZ53" i="1" s="1"/>
  <c r="AZ56" i="1" s="1"/>
  <c r="AV49" i="1"/>
  <c r="AV53" i="1" s="1"/>
  <c r="AV56" i="1" s="1"/>
  <c r="AZ102" i="1"/>
  <c r="AZ104" i="1" s="1"/>
  <c r="AZ107" i="1" s="1"/>
  <c r="AV102" i="1"/>
  <c r="AV104" i="1" s="1"/>
  <c r="AV107" i="1" s="1"/>
  <c r="BB86" i="1"/>
  <c r="BB88" i="1" s="1"/>
  <c r="BB91" i="1" s="1"/>
  <c r="AX86" i="1"/>
  <c r="AX88" i="1" s="1"/>
  <c r="AX91" i="1" s="1"/>
  <c r="AT86" i="1"/>
  <c r="AT88" i="1" s="1"/>
  <c r="AT91" i="1" s="1"/>
  <c r="AZ68" i="1"/>
  <c r="AZ70" i="1" s="1"/>
  <c r="AZ73" i="1" s="1"/>
  <c r="AV68" i="1"/>
  <c r="AV70" i="1" s="1"/>
  <c r="AV73" i="1" s="1"/>
  <c r="BB49" i="1"/>
  <c r="BB53" i="1" s="1"/>
  <c r="BB56" i="1" s="1"/>
  <c r="AX49" i="1"/>
  <c r="AX53" i="1" s="1"/>
  <c r="AX56" i="1" s="1"/>
  <c r="AT49" i="1"/>
  <c r="AT53" i="1" s="1"/>
  <c r="AT56" i="1" s="1"/>
  <c r="AM11" i="5"/>
  <c r="AM13" i="5" s="1"/>
  <c r="AM16" i="5" s="1"/>
  <c r="AI11" i="5"/>
  <c r="AI13" i="5" s="1"/>
  <c r="AI16" i="5" s="1"/>
  <c r="AE11" i="5"/>
  <c r="AE13" i="5" s="1"/>
  <c r="AE16" i="5" s="1"/>
  <c r="AM30" i="5"/>
  <c r="AM32" i="5" s="1"/>
  <c r="AM35" i="5" s="1"/>
  <c r="AI30" i="5"/>
  <c r="AI32" i="5" s="1"/>
  <c r="AI35" i="5" s="1"/>
  <c r="AE30" i="5"/>
  <c r="AE32" i="5" s="1"/>
  <c r="AE35" i="5" s="1"/>
  <c r="AO11" i="5"/>
  <c r="AO13" i="5" s="1"/>
  <c r="AO16" i="5" s="1"/>
  <c r="AK11" i="5"/>
  <c r="AK13" i="5" s="1"/>
  <c r="AK16" i="5" s="1"/>
  <c r="AG11" i="5"/>
  <c r="AG13" i="5" s="1"/>
  <c r="AG16" i="5" s="1"/>
  <c r="AN30" i="5"/>
  <c r="AN32" i="5"/>
  <c r="AN35" i="5" s="1"/>
  <c r="AJ30" i="5"/>
  <c r="AJ32" i="5"/>
  <c r="AJ35" i="5" s="1"/>
  <c r="AF30" i="5"/>
  <c r="AF32" i="5"/>
  <c r="AF35" i="5" s="1"/>
  <c r="AL11" i="5"/>
  <c r="AL13" i="5"/>
  <c r="AL16" i="5" s="1"/>
  <c r="AH11" i="5"/>
  <c r="AH13" i="5"/>
  <c r="AH16" i="5" s="1"/>
  <c r="AO30" i="5"/>
  <c r="AO32" i="5" s="1"/>
  <c r="AO35" i="5" s="1"/>
  <c r="AK30" i="5"/>
  <c r="AK32" i="5" s="1"/>
  <c r="AK35" i="5" s="1"/>
  <c r="AG30" i="5"/>
  <c r="AG32" i="5" s="1"/>
  <c r="AG35" i="5" s="1"/>
  <c r="AL30" i="5"/>
  <c r="AL32" i="5" s="1"/>
  <c r="AL35" i="5" s="1"/>
  <c r="AH30" i="5"/>
  <c r="AH32" i="5" s="1"/>
  <c r="AH35" i="5" s="1"/>
  <c r="AN11" i="5"/>
  <c r="AN13" i="5" s="1"/>
  <c r="AN16" i="5" s="1"/>
  <c r="AJ11" i="5"/>
  <c r="AJ13" i="5" s="1"/>
  <c r="AJ16" i="5" s="1"/>
  <c r="AF11" i="5"/>
  <c r="AF13" i="5" s="1"/>
  <c r="AF16" i="5" s="1"/>
  <c r="AO13" i="4"/>
  <c r="AO17" i="4" s="1"/>
  <c r="AO20" i="4" s="1"/>
  <c r="AK13" i="4"/>
  <c r="AK17" i="4" s="1"/>
  <c r="AK20" i="4" s="1"/>
  <c r="AG13" i="4"/>
  <c r="AG17" i="4" s="1"/>
  <c r="AG20" i="4" s="1"/>
  <c r="AN13" i="4"/>
  <c r="AN17" i="4" s="1"/>
  <c r="AN20" i="4" s="1"/>
  <c r="AJ13" i="4"/>
  <c r="AJ17" i="4" s="1"/>
  <c r="AJ20" i="4" s="1"/>
  <c r="AF13" i="4"/>
  <c r="AF17" i="4" s="1"/>
  <c r="AF20" i="4" s="1"/>
  <c r="AM13" i="4"/>
  <c r="AM17" i="4" s="1"/>
  <c r="AM20" i="4" s="1"/>
  <c r="AI13" i="4"/>
  <c r="AI17" i="4" s="1"/>
  <c r="AI20" i="4" s="1"/>
  <c r="AE13" i="4"/>
  <c r="AE17" i="4" s="1"/>
  <c r="AE20" i="4" s="1"/>
  <c r="AL13" i="4"/>
  <c r="AL17" i="4" s="1"/>
  <c r="AL20" i="4" s="1"/>
  <c r="AH13" i="4"/>
  <c r="AH17" i="4" s="1"/>
  <c r="AH20" i="4" s="1"/>
  <c r="AO79" i="2"/>
  <c r="AO81" i="2" s="1"/>
  <c r="AO84" i="2" s="1"/>
  <c r="AK79" i="2"/>
  <c r="AK81" i="2" s="1"/>
  <c r="AK84" i="2" s="1"/>
  <c r="AG79" i="2"/>
  <c r="AG81" i="2" s="1"/>
  <c r="AG84" i="2" s="1"/>
  <c r="AN42" i="2"/>
  <c r="AN44" i="2" s="1"/>
  <c r="AN47" i="2" s="1"/>
  <c r="AJ42" i="2"/>
  <c r="AJ44" i="2" s="1"/>
  <c r="AJ47" i="2" s="1"/>
  <c r="AF42" i="2"/>
  <c r="AF44" i="2" s="1"/>
  <c r="AF47" i="2" s="1"/>
  <c r="AM23" i="2"/>
  <c r="AM25" i="2" s="1"/>
  <c r="AM28" i="2" s="1"/>
  <c r="AI23" i="2"/>
  <c r="AI25" i="2" s="1"/>
  <c r="AI28" i="2" s="1"/>
  <c r="AE23" i="2"/>
  <c r="AE25" i="2" s="1"/>
  <c r="AE28" i="2" s="1"/>
  <c r="AM62" i="2"/>
  <c r="AM64" i="2" s="1"/>
  <c r="AM67" i="2" s="1"/>
  <c r="AI62" i="2"/>
  <c r="AI64" i="2" s="1"/>
  <c r="AI67" i="2" s="1"/>
  <c r="AE62" i="2"/>
  <c r="AE64" i="2" s="1"/>
  <c r="AE67" i="2" s="1"/>
  <c r="AM79" i="2"/>
  <c r="AM81" i="2" s="1"/>
  <c r="AM84" i="2" s="1"/>
  <c r="AI79" i="2"/>
  <c r="AI81" i="2" s="1"/>
  <c r="AI84" i="2" s="1"/>
  <c r="AE79" i="2"/>
  <c r="AE81" i="2" s="1"/>
  <c r="AE84" i="2" s="1"/>
  <c r="AL42" i="2"/>
  <c r="AL44" i="2" s="1"/>
  <c r="AL47" i="2" s="1"/>
  <c r="AH42" i="2"/>
  <c r="AH44" i="2" s="1"/>
  <c r="AH47" i="2" s="1"/>
  <c r="AO23" i="2"/>
  <c r="AO25" i="2" s="1"/>
  <c r="AO28" i="2" s="1"/>
  <c r="AK23" i="2"/>
  <c r="AK25" i="2" s="1"/>
  <c r="AK28" i="2" s="1"/>
  <c r="AG23" i="2"/>
  <c r="AG25" i="2" s="1"/>
  <c r="AG28" i="2" s="1"/>
  <c r="AO62" i="2"/>
  <c r="AO64" i="2" s="1"/>
  <c r="AO67" i="2" s="1"/>
  <c r="AK62" i="2"/>
  <c r="AK64" i="2" s="1"/>
  <c r="AK67" i="2" s="1"/>
  <c r="AG62" i="2"/>
  <c r="AG64" i="2" s="1"/>
  <c r="AG67" i="2" s="1"/>
  <c r="AN102" i="1"/>
  <c r="AN104" i="1" s="1"/>
  <c r="AN107" i="1" s="1"/>
  <c r="AF102" i="1"/>
  <c r="AF104" i="1" s="1"/>
  <c r="AF107" i="1" s="1"/>
  <c r="AJ86" i="1"/>
  <c r="AJ88" i="1" s="1"/>
  <c r="AJ91" i="1" s="1"/>
  <c r="AN68" i="1"/>
  <c r="AN70" i="1" s="1"/>
  <c r="AN73" i="1" s="1"/>
  <c r="AF68" i="1"/>
  <c r="AF70" i="1" s="1"/>
  <c r="AF73" i="1" s="1"/>
  <c r="AJ49" i="1"/>
  <c r="AJ53" i="1" s="1"/>
  <c r="AJ56" i="1" s="1"/>
  <c r="AJ102" i="1"/>
  <c r="AJ104" i="1" s="1"/>
  <c r="AJ107" i="1" s="1"/>
  <c r="AN86" i="1"/>
  <c r="AN88" i="1" s="1"/>
  <c r="AN91" i="1" s="1"/>
  <c r="AF86" i="1"/>
  <c r="AF88" i="1" s="1"/>
  <c r="AF91" i="1" s="1"/>
  <c r="AJ68" i="1"/>
  <c r="AJ70" i="1" s="1"/>
  <c r="AJ73" i="1" s="1"/>
  <c r="AN49" i="1"/>
  <c r="AN53" i="1" s="1"/>
  <c r="AN56" i="1" s="1"/>
  <c r="AF49" i="1"/>
  <c r="AF53" i="1" s="1"/>
  <c r="AF56" i="1" s="1"/>
  <c r="AO102" i="1"/>
  <c r="AO104" i="1" s="1"/>
  <c r="AO107" i="1" s="1"/>
  <c r="AK102" i="1"/>
  <c r="AK104" i="1" s="1"/>
  <c r="AK107" i="1" s="1"/>
  <c r="AG102" i="1"/>
  <c r="AG104" i="1" s="1"/>
  <c r="AG107" i="1" s="1"/>
  <c r="AO86" i="1"/>
  <c r="AO88" i="1" s="1"/>
  <c r="AO91" i="1" s="1"/>
  <c r="AK86" i="1"/>
  <c r="AK88" i="1" s="1"/>
  <c r="AK91" i="1" s="1"/>
  <c r="AG86" i="1"/>
  <c r="AG88" i="1" s="1"/>
  <c r="AG91" i="1" s="1"/>
  <c r="AO68" i="1"/>
  <c r="AO70" i="1" s="1"/>
  <c r="AO73" i="1" s="1"/>
  <c r="AK68" i="1"/>
  <c r="AK70" i="1" s="1"/>
  <c r="AK73" i="1" s="1"/>
  <c r="AG68" i="1"/>
  <c r="AG70" i="1" s="1"/>
  <c r="AG73" i="1" s="1"/>
  <c r="AO49" i="1"/>
  <c r="AO53" i="1" s="1"/>
  <c r="AO56" i="1" s="1"/>
  <c r="AK49" i="1"/>
  <c r="AK53" i="1" s="1"/>
  <c r="AK56" i="1" s="1"/>
  <c r="AG49" i="1"/>
  <c r="AG53" i="1" s="1"/>
  <c r="AG56" i="1" s="1"/>
  <c r="AM102" i="1"/>
  <c r="AM104" i="1" s="1"/>
  <c r="AM107" i="1" s="1"/>
  <c r="AI102" i="1"/>
  <c r="AI104" i="1" s="1"/>
  <c r="AI107" i="1" s="1"/>
  <c r="AE102" i="1"/>
  <c r="AE104" i="1" s="1"/>
  <c r="AE107" i="1" s="1"/>
  <c r="AM86" i="1"/>
  <c r="AM88" i="1" s="1"/>
  <c r="AM91" i="1" s="1"/>
  <c r="AI86" i="1"/>
  <c r="AI88" i="1" s="1"/>
  <c r="AI91" i="1" s="1"/>
  <c r="AE86" i="1"/>
  <c r="AE88" i="1" s="1"/>
  <c r="AE91" i="1" s="1"/>
  <c r="AM68" i="1"/>
  <c r="AM70" i="1" s="1"/>
  <c r="AM73" i="1" s="1"/>
  <c r="AI68" i="1"/>
  <c r="AI70" i="1" s="1"/>
  <c r="AI73" i="1" s="1"/>
  <c r="AE68" i="1"/>
  <c r="AE70" i="1" s="1"/>
  <c r="AE73" i="1" s="1"/>
  <c r="AM49" i="1"/>
  <c r="AM53" i="1" s="1"/>
  <c r="AM56" i="1" s="1"/>
  <c r="AI49" i="1"/>
  <c r="AI53" i="1" s="1"/>
  <c r="AI56" i="1" s="1"/>
  <c r="AE49" i="1"/>
  <c r="AE53" i="1" s="1"/>
  <c r="AE56" i="1" s="1"/>
  <c r="X30" i="5"/>
  <c r="X32" i="5" s="1"/>
  <c r="X35" i="5" s="1"/>
  <c r="T30" i="5"/>
  <c r="T32" i="5" s="1"/>
  <c r="T35" i="5" s="1"/>
  <c r="Z11" i="5"/>
  <c r="Z13" i="5" s="1"/>
  <c r="Z16" i="5" s="1"/>
  <c r="V11" i="5"/>
  <c r="V13" i="5" s="1"/>
  <c r="V16" i="5" s="1"/>
  <c r="R11" i="5"/>
  <c r="R13" i="5" s="1"/>
  <c r="R16" i="5" s="1"/>
  <c r="Z30" i="5"/>
  <c r="Z32" i="5" s="1"/>
  <c r="Z35" i="5" s="1"/>
  <c r="V30" i="5"/>
  <c r="V32" i="5" s="1"/>
  <c r="V35" i="5" s="1"/>
  <c r="R30" i="5"/>
  <c r="R32" i="5" s="1"/>
  <c r="R35" i="5" s="1"/>
  <c r="X11" i="5"/>
  <c r="X13" i="5" s="1"/>
  <c r="X16" i="5" s="1"/>
  <c r="T11" i="5"/>
  <c r="T13" i="5" s="1"/>
  <c r="T16" i="5" s="1"/>
  <c r="X13" i="4"/>
  <c r="X17" i="4" s="1"/>
  <c r="X20" i="4" s="1"/>
  <c r="T13" i="4"/>
  <c r="T17" i="4" s="1"/>
  <c r="T20" i="4" s="1"/>
  <c r="Z13" i="4"/>
  <c r="Z17" i="4" s="1"/>
  <c r="Z20" i="4" s="1"/>
  <c r="V13" i="4"/>
  <c r="V17" i="4" s="1"/>
  <c r="V20" i="4" s="1"/>
  <c r="R13" i="4"/>
  <c r="R17" i="4" s="1"/>
  <c r="R20" i="4" s="1"/>
  <c r="Y79" i="2"/>
  <c r="Y81" i="2" s="1"/>
  <c r="Y84" i="2" s="1"/>
  <c r="U79" i="2"/>
  <c r="U81" i="2" s="1"/>
  <c r="U84" i="2" s="1"/>
  <c r="Q79" i="2"/>
  <c r="Q81" i="2" s="1"/>
  <c r="Q84" i="2" s="1"/>
  <c r="X42" i="2"/>
  <c r="X44" i="2" s="1"/>
  <c r="X47" i="2" s="1"/>
  <c r="T42" i="2"/>
  <c r="T44" i="2" s="1"/>
  <c r="T47" i="2" s="1"/>
  <c r="AA23" i="2"/>
  <c r="AA25" i="2" s="1"/>
  <c r="AA28" i="2" s="1"/>
  <c r="W23" i="2"/>
  <c r="W25" i="2" s="1"/>
  <c r="W28" i="2" s="1"/>
  <c r="S23" i="2"/>
  <c r="S25" i="2" s="1"/>
  <c r="S28" i="2" s="1"/>
  <c r="Z62" i="2"/>
  <c r="Z64" i="2" s="1"/>
  <c r="Z67" i="2" s="1"/>
  <c r="V62" i="2"/>
  <c r="V64" i="2" s="1"/>
  <c r="V67" i="2" s="1"/>
  <c r="R62" i="2"/>
  <c r="R64" i="2" s="1"/>
  <c r="R67" i="2" s="1"/>
  <c r="Y42" i="2"/>
  <c r="Y44" i="2" s="1"/>
  <c r="Y47" i="2" s="1"/>
  <c r="U42" i="2"/>
  <c r="U44" i="2" s="1"/>
  <c r="U47" i="2" s="1"/>
  <c r="Q42" i="2"/>
  <c r="Q44" i="2" s="1"/>
  <c r="Q47" i="2" s="1"/>
  <c r="X23" i="2"/>
  <c r="X25" i="2" s="1"/>
  <c r="X28" i="2" s="1"/>
  <c r="T23" i="2"/>
  <c r="T25" i="2" s="1"/>
  <c r="T28" i="2" s="1"/>
  <c r="AA79" i="2"/>
  <c r="AA81" i="2" s="1"/>
  <c r="AA84" i="2" s="1"/>
  <c r="W79" i="2"/>
  <c r="W81" i="2" s="1"/>
  <c r="W84" i="2" s="1"/>
  <c r="S79" i="2"/>
  <c r="S81" i="2" s="1"/>
  <c r="S84" i="2" s="1"/>
  <c r="Z42" i="2"/>
  <c r="Z44" i="2" s="1"/>
  <c r="Z47" i="2" s="1"/>
  <c r="V42" i="2"/>
  <c r="V44" i="2" s="1"/>
  <c r="V47" i="2" s="1"/>
  <c r="R42" i="2"/>
  <c r="R44" i="2" s="1"/>
  <c r="R47" i="2" s="1"/>
  <c r="Y23" i="2"/>
  <c r="Y25" i="2" s="1"/>
  <c r="Y28" i="2" s="1"/>
  <c r="U23" i="2"/>
  <c r="U25" i="2" s="1"/>
  <c r="U28" i="2" s="1"/>
  <c r="Q23" i="2"/>
  <c r="Q25" i="2" s="1"/>
  <c r="Q28" i="2" s="1"/>
  <c r="X62" i="2"/>
  <c r="X64" i="2" s="1"/>
  <c r="X67" i="2" s="1"/>
  <c r="T62" i="2"/>
  <c r="T64" i="2" s="1"/>
  <c r="T67" i="2" s="1"/>
  <c r="AA42" i="2"/>
  <c r="AA44" i="2" s="1"/>
  <c r="AA47" i="2" s="1"/>
  <c r="W42" i="2"/>
  <c r="W44" i="2" s="1"/>
  <c r="W47" i="2" s="1"/>
  <c r="S42" i="2"/>
  <c r="S44" i="2" s="1"/>
  <c r="S47" i="2" s="1"/>
  <c r="Z23" i="2"/>
  <c r="Z25" i="2" s="1"/>
  <c r="Z28" i="2" s="1"/>
  <c r="V23" i="2"/>
  <c r="V25" i="2" s="1"/>
  <c r="V28" i="2" s="1"/>
  <c r="R23" i="2"/>
  <c r="R25" i="2" s="1"/>
  <c r="R28" i="2" s="1"/>
  <c r="AA62" i="2"/>
  <c r="AA64" i="2" s="1"/>
  <c r="AA67" i="2" s="1"/>
  <c r="W62" i="2"/>
  <c r="W64" i="2" s="1"/>
  <c r="W67" i="2" s="1"/>
  <c r="S62" i="2"/>
  <c r="S64" i="2" s="1"/>
  <c r="S67" i="2" s="1"/>
  <c r="Y62" i="2"/>
  <c r="Y64" i="2" s="1"/>
  <c r="Y67" i="2" s="1"/>
  <c r="U62" i="2"/>
  <c r="U64" i="2" s="1"/>
  <c r="U67" i="2" s="1"/>
  <c r="Q62" i="2"/>
  <c r="Q64" i="2" s="1"/>
  <c r="Q67" i="2" s="1"/>
  <c r="J41" i="2"/>
  <c r="F41" i="2"/>
  <c r="F42" i="2" s="1"/>
  <c r="F44" i="2" s="1"/>
  <c r="F47" i="2" s="1"/>
  <c r="M22" i="2"/>
  <c r="E22" i="2"/>
  <c r="E23" i="2" s="1"/>
  <c r="E25" i="2" s="1"/>
  <c r="E28" i="2" s="1"/>
  <c r="AA102" i="1"/>
  <c r="AA104" i="1" s="1"/>
  <c r="AA107" i="1" s="1"/>
  <c r="W102" i="1"/>
  <c r="W104" i="1" s="1"/>
  <c r="W107" i="1" s="1"/>
  <c r="S102" i="1"/>
  <c r="S104" i="1" s="1"/>
  <c r="S107" i="1" s="1"/>
  <c r="Y86" i="1"/>
  <c r="Y88" i="1" s="1"/>
  <c r="Y91" i="1" s="1"/>
  <c r="U86" i="1"/>
  <c r="U88" i="1" s="1"/>
  <c r="U91" i="1" s="1"/>
  <c r="Q86" i="1"/>
  <c r="Q88" i="1" s="1"/>
  <c r="Q91" i="1" s="1"/>
  <c r="AA68" i="1"/>
  <c r="AA70" i="1" s="1"/>
  <c r="AA73" i="1" s="1"/>
  <c r="W68" i="1"/>
  <c r="W70" i="1" s="1"/>
  <c r="W73" i="1" s="1"/>
  <c r="S68" i="1"/>
  <c r="S70" i="1" s="1"/>
  <c r="S73" i="1" s="1"/>
  <c r="Y49" i="1"/>
  <c r="Y53" i="1" s="1"/>
  <c r="Y56" i="1" s="1"/>
  <c r="U49" i="1"/>
  <c r="U53" i="1" s="1"/>
  <c r="U56" i="1" s="1"/>
  <c r="Q49" i="1"/>
  <c r="Q53" i="1" s="1"/>
  <c r="Q56" i="1" s="1"/>
  <c r="Y102" i="1"/>
  <c r="Y104" i="1" s="1"/>
  <c r="Y107" i="1" s="1"/>
  <c r="U102" i="1"/>
  <c r="U104" i="1" s="1"/>
  <c r="U107" i="1" s="1"/>
  <c r="Q102" i="1"/>
  <c r="Q104" i="1" s="1"/>
  <c r="Q107" i="1" s="1"/>
  <c r="AA86" i="1"/>
  <c r="AA88" i="1" s="1"/>
  <c r="AA91" i="1" s="1"/>
  <c r="W86" i="1"/>
  <c r="W88" i="1" s="1"/>
  <c r="W91" i="1" s="1"/>
  <c r="S86" i="1"/>
  <c r="S88" i="1" s="1"/>
  <c r="S91" i="1" s="1"/>
  <c r="Y68" i="1"/>
  <c r="Y70" i="1" s="1"/>
  <c r="Y73" i="1" s="1"/>
  <c r="U68" i="1"/>
  <c r="U70" i="1" s="1"/>
  <c r="U73" i="1" s="1"/>
  <c r="Q68" i="1"/>
  <c r="Q70" i="1" s="1"/>
  <c r="Q73" i="1" s="1"/>
  <c r="AA49" i="1"/>
  <c r="AA53" i="1" s="1"/>
  <c r="AA56" i="1" s="1"/>
  <c r="W49" i="1"/>
  <c r="W53" i="1" s="1"/>
  <c r="W56" i="1" s="1"/>
  <c r="S49" i="1"/>
  <c r="S53" i="1" s="1"/>
  <c r="S56" i="1" s="1"/>
  <c r="X102" i="1"/>
  <c r="X104" i="1" s="1"/>
  <c r="X107" i="1" s="1"/>
  <c r="T102" i="1"/>
  <c r="T104" i="1" s="1"/>
  <c r="T107" i="1" s="1"/>
  <c r="Z86" i="1"/>
  <c r="Z88" i="1" s="1"/>
  <c r="Z91" i="1" s="1"/>
  <c r="V86" i="1"/>
  <c r="V88" i="1" s="1"/>
  <c r="V91" i="1" s="1"/>
  <c r="R86" i="1"/>
  <c r="R88" i="1" s="1"/>
  <c r="R91" i="1" s="1"/>
  <c r="X68" i="1"/>
  <c r="X70" i="1" s="1"/>
  <c r="X73" i="1" s="1"/>
  <c r="T68" i="1"/>
  <c r="T70" i="1" s="1"/>
  <c r="T73" i="1" s="1"/>
  <c r="Z49" i="1"/>
  <c r="Z53" i="1" s="1"/>
  <c r="Z56" i="1" s="1"/>
  <c r="V49" i="1"/>
  <c r="V53" i="1" s="1"/>
  <c r="V56" i="1" s="1"/>
  <c r="R49" i="1"/>
  <c r="R53" i="1" s="1"/>
  <c r="R56" i="1" s="1"/>
  <c r="Z102" i="1"/>
  <c r="Z104" i="1" s="1"/>
  <c r="Z107" i="1" s="1"/>
  <c r="V102" i="1"/>
  <c r="V104" i="1" s="1"/>
  <c r="V107" i="1" s="1"/>
  <c r="R102" i="1"/>
  <c r="R104" i="1" s="1"/>
  <c r="R107" i="1" s="1"/>
  <c r="X86" i="1"/>
  <c r="X88" i="1" s="1"/>
  <c r="X91" i="1" s="1"/>
  <c r="T86" i="1"/>
  <c r="T88" i="1" s="1"/>
  <c r="T91" i="1" s="1"/>
  <c r="Z68" i="1"/>
  <c r="Z70" i="1" s="1"/>
  <c r="Z73" i="1" s="1"/>
  <c r="V68" i="1"/>
  <c r="V70" i="1" s="1"/>
  <c r="V73" i="1" s="1"/>
  <c r="R68" i="1"/>
  <c r="R70" i="1" s="1"/>
  <c r="R73" i="1" s="1"/>
  <c r="X49" i="1"/>
  <c r="X53" i="1" s="1"/>
  <c r="X56" i="1" s="1"/>
  <c r="T49" i="1"/>
  <c r="T53" i="1" s="1"/>
  <c r="T56" i="1" s="1"/>
  <c r="L41" i="2"/>
  <c r="L42" i="2" s="1"/>
  <c r="L44" i="2" s="1"/>
  <c r="L47" i="2" s="1"/>
  <c r="H41" i="2"/>
  <c r="H42" i="2" s="1"/>
  <c r="H44" i="2" s="1"/>
  <c r="H47" i="2" s="1"/>
  <c r="D41" i="2"/>
  <c r="D42" i="2" s="1"/>
  <c r="D44" i="2" s="1"/>
  <c r="D47" i="2" s="1"/>
  <c r="K30" i="5"/>
  <c r="K32" i="5" s="1"/>
  <c r="K35" i="5" s="1"/>
  <c r="G30" i="5"/>
  <c r="G32" i="5" s="1"/>
  <c r="G35" i="5" s="1"/>
  <c r="C30" i="5"/>
  <c r="C32" i="5" s="1"/>
  <c r="C35" i="5" s="1"/>
  <c r="J30" i="5"/>
  <c r="J32" i="5" s="1"/>
  <c r="J35" i="5" s="1"/>
  <c r="F30" i="5"/>
  <c r="F32" i="5" s="1"/>
  <c r="F35" i="5" s="1"/>
  <c r="L11" i="5"/>
  <c r="L13" i="5" s="1"/>
  <c r="L16" i="5" s="1"/>
  <c r="H11" i="5"/>
  <c r="H13" i="5" s="1"/>
  <c r="H16" i="5" s="1"/>
  <c r="D11" i="5"/>
  <c r="D13" i="5" s="1"/>
  <c r="D16" i="5" s="1"/>
  <c r="M30" i="5"/>
  <c r="M32" i="5" s="1"/>
  <c r="M35" i="5" s="1"/>
  <c r="I30" i="5"/>
  <c r="I32" i="5" s="1"/>
  <c r="I35" i="5" s="1"/>
  <c r="E30" i="5"/>
  <c r="E32" i="5" s="1"/>
  <c r="E35" i="5" s="1"/>
  <c r="L30" i="5"/>
  <c r="L32" i="5" s="1"/>
  <c r="L35" i="5" s="1"/>
  <c r="H30" i="5"/>
  <c r="H32" i="5" s="1"/>
  <c r="H35" i="5" s="1"/>
  <c r="D30" i="5"/>
  <c r="D32" i="5" s="1"/>
  <c r="D35" i="5" s="1"/>
  <c r="J11" i="5"/>
  <c r="J13" i="5" s="1"/>
  <c r="J16" i="5" s="1"/>
  <c r="F11" i="5"/>
  <c r="F13" i="5" s="1"/>
  <c r="F16" i="5" s="1"/>
  <c r="M11" i="5"/>
  <c r="M13" i="5" s="1"/>
  <c r="M16" i="5" s="1"/>
  <c r="I11" i="5"/>
  <c r="I13" i="5" s="1"/>
  <c r="I16" i="5" s="1"/>
  <c r="E11" i="5"/>
  <c r="E13" i="5" s="1"/>
  <c r="E16" i="5" s="1"/>
  <c r="K11" i="5"/>
  <c r="K13" i="5" s="1"/>
  <c r="K16" i="5" s="1"/>
  <c r="G11" i="5"/>
  <c r="G13" i="5" s="1"/>
  <c r="G16" i="5" s="1"/>
  <c r="C11" i="5"/>
  <c r="C13" i="5" s="1"/>
  <c r="C16" i="5" s="1"/>
  <c r="M13" i="4"/>
  <c r="M17" i="4" s="1"/>
  <c r="M20" i="4" s="1"/>
  <c r="I13" i="4"/>
  <c r="I17" i="4" s="1"/>
  <c r="I20" i="4" s="1"/>
  <c r="E13" i="4"/>
  <c r="E17" i="4" s="1"/>
  <c r="E20" i="4" s="1"/>
  <c r="L13" i="4"/>
  <c r="L17" i="4" s="1"/>
  <c r="L20" i="4" s="1"/>
  <c r="H13" i="4"/>
  <c r="H17" i="4" s="1"/>
  <c r="H20" i="4" s="1"/>
  <c r="D13" i="4"/>
  <c r="D17" i="4" s="1"/>
  <c r="D20" i="4" s="1"/>
  <c r="K13" i="4"/>
  <c r="K17" i="4" s="1"/>
  <c r="K20" i="4" s="1"/>
  <c r="G13" i="4"/>
  <c r="G17" i="4" s="1"/>
  <c r="G20" i="4" s="1"/>
  <c r="C13" i="4"/>
  <c r="C17" i="4" s="1"/>
  <c r="C20" i="4" s="1"/>
  <c r="J13" i="4"/>
  <c r="J17" i="4" s="1"/>
  <c r="J20" i="4" s="1"/>
  <c r="F13" i="4"/>
  <c r="F17" i="4" s="1"/>
  <c r="F20" i="4" s="1"/>
  <c r="H62" i="2"/>
  <c r="H64" i="2" s="1"/>
  <c r="H67" i="2" s="1"/>
  <c r="D62" i="2"/>
  <c r="D64" i="2" s="1"/>
  <c r="D67" i="2" s="1"/>
  <c r="M79" i="2"/>
  <c r="M81" i="2" s="1"/>
  <c r="M84" i="2" s="1"/>
  <c r="I79" i="2"/>
  <c r="I81" i="2" s="1"/>
  <c r="I84" i="2" s="1"/>
  <c r="E79" i="2"/>
  <c r="E81" i="2" s="1"/>
  <c r="E84" i="2" s="1"/>
  <c r="K79" i="2"/>
  <c r="K81" i="2" s="1"/>
  <c r="K84" i="2" s="1"/>
  <c r="G79" i="2"/>
  <c r="G81" i="2" s="1"/>
  <c r="G84" i="2" s="1"/>
  <c r="C79" i="2"/>
  <c r="C81" i="2" s="1"/>
  <c r="C84" i="2" s="1"/>
  <c r="J42" i="2"/>
  <c r="J44" i="2" s="1"/>
  <c r="J47" i="2" s="1"/>
  <c r="M23" i="2"/>
  <c r="M25" i="2" s="1"/>
  <c r="M28" i="2" s="1"/>
  <c r="I23" i="2"/>
  <c r="I25" i="2" s="1"/>
  <c r="I28" i="2" s="1"/>
  <c r="M62" i="2"/>
  <c r="M64" i="2" s="1"/>
  <c r="M67" i="2" s="1"/>
  <c r="I62" i="2"/>
  <c r="I64" i="2" s="1"/>
  <c r="I67" i="2" s="1"/>
  <c r="E62" i="2"/>
  <c r="E64" i="2" s="1"/>
  <c r="E67" i="2" s="1"/>
  <c r="K23" i="2"/>
  <c r="K25" i="2" s="1"/>
  <c r="K28" i="2" s="1"/>
  <c r="G23" i="2"/>
  <c r="G25" i="2" s="1"/>
  <c r="G28" i="2" s="1"/>
  <c r="C23" i="2"/>
  <c r="C25" i="2" s="1"/>
  <c r="C28" i="2" s="1"/>
  <c r="K62" i="2"/>
  <c r="K64" i="2" s="1"/>
  <c r="K67" i="2" s="1"/>
  <c r="G62" i="2"/>
  <c r="G64" i="2" s="1"/>
  <c r="G67" i="2" s="1"/>
  <c r="C62" i="2"/>
  <c r="C64" i="2" s="1"/>
  <c r="C67" i="2" s="1"/>
  <c r="M102" i="1"/>
  <c r="M104" i="1" s="1"/>
  <c r="M107" i="1" s="1"/>
  <c r="I102" i="1"/>
  <c r="I104" i="1" s="1"/>
  <c r="I107" i="1" s="1"/>
  <c r="E102" i="1"/>
  <c r="E104" i="1" s="1"/>
  <c r="E107" i="1" s="1"/>
  <c r="K86" i="1"/>
  <c r="K88" i="1" s="1"/>
  <c r="K91" i="1" s="1"/>
  <c r="G86" i="1"/>
  <c r="G88" i="1" s="1"/>
  <c r="G91" i="1" s="1"/>
  <c r="C86" i="1"/>
  <c r="C88" i="1" s="1"/>
  <c r="C91" i="1" s="1"/>
  <c r="M68" i="1"/>
  <c r="M70" i="1" s="1"/>
  <c r="M73" i="1" s="1"/>
  <c r="I68" i="1"/>
  <c r="I70" i="1" s="1"/>
  <c r="I73" i="1" s="1"/>
  <c r="E68" i="1"/>
  <c r="E70" i="1" s="1"/>
  <c r="E73" i="1" s="1"/>
  <c r="K49" i="1"/>
  <c r="K53" i="1" s="1"/>
  <c r="K56" i="1" s="1"/>
  <c r="G49" i="1"/>
  <c r="G53" i="1" s="1"/>
  <c r="G56" i="1" s="1"/>
  <c r="C49" i="1"/>
  <c r="C53" i="1" s="1"/>
  <c r="C56" i="1" s="1"/>
  <c r="K102" i="1"/>
  <c r="K104" i="1" s="1"/>
  <c r="K107" i="1" s="1"/>
  <c r="G102" i="1"/>
  <c r="G104" i="1" s="1"/>
  <c r="G107" i="1" s="1"/>
  <c r="C102" i="1"/>
  <c r="C104" i="1" s="1"/>
  <c r="C107" i="1" s="1"/>
  <c r="M86" i="1"/>
  <c r="M88" i="1" s="1"/>
  <c r="M91" i="1" s="1"/>
  <c r="I86" i="1"/>
  <c r="I88" i="1" s="1"/>
  <c r="I91" i="1" s="1"/>
  <c r="E86" i="1"/>
  <c r="E88" i="1" s="1"/>
  <c r="E91" i="1" s="1"/>
  <c r="K68" i="1"/>
  <c r="K70" i="1" s="1"/>
  <c r="K73" i="1" s="1"/>
  <c r="G68" i="1"/>
  <c r="G70" i="1" s="1"/>
  <c r="G73" i="1" s="1"/>
  <c r="C68" i="1"/>
  <c r="C70" i="1" s="1"/>
  <c r="C73" i="1" s="1"/>
  <c r="M49" i="1"/>
  <c r="M53" i="1" s="1"/>
  <c r="M56" i="1" s="1"/>
  <c r="I49" i="1"/>
  <c r="I53" i="1" s="1"/>
  <c r="I56" i="1" s="1"/>
  <c r="E49" i="1"/>
  <c r="E53" i="1" s="1"/>
  <c r="E56" i="1" s="1"/>
  <c r="J102" i="1"/>
  <c r="J104" i="1" s="1"/>
  <c r="J107" i="1" s="1"/>
  <c r="F102" i="1"/>
  <c r="F104" i="1" s="1"/>
  <c r="F107" i="1" s="1"/>
  <c r="L86" i="1"/>
  <c r="L88" i="1" s="1"/>
  <c r="L91" i="1" s="1"/>
  <c r="H86" i="1"/>
  <c r="H88" i="1" s="1"/>
  <c r="H91" i="1" s="1"/>
  <c r="D86" i="1"/>
  <c r="D88" i="1" s="1"/>
  <c r="D91" i="1" s="1"/>
  <c r="J68" i="1"/>
  <c r="J70" i="1" s="1"/>
  <c r="J73" i="1" s="1"/>
  <c r="F68" i="1"/>
  <c r="F70" i="1" s="1"/>
  <c r="F73" i="1" s="1"/>
  <c r="L49" i="1"/>
  <c r="L53" i="1" s="1"/>
  <c r="L56" i="1" s="1"/>
  <c r="H49" i="1"/>
  <c r="H53" i="1" s="1"/>
  <c r="H56" i="1" s="1"/>
  <c r="D49" i="1"/>
  <c r="D53" i="1" s="1"/>
  <c r="D56" i="1" s="1"/>
  <c r="L102" i="1"/>
  <c r="L104" i="1" s="1"/>
  <c r="L107" i="1" s="1"/>
  <c r="H102" i="1"/>
  <c r="H104" i="1" s="1"/>
  <c r="H107" i="1" s="1"/>
  <c r="D102" i="1"/>
  <c r="D104" i="1" s="1"/>
  <c r="D107" i="1" s="1"/>
  <c r="J86" i="1"/>
  <c r="J88" i="1" s="1"/>
  <c r="J91" i="1" s="1"/>
  <c r="F86" i="1"/>
  <c r="F88" i="1" s="1"/>
  <c r="F91" i="1" s="1"/>
  <c r="L68" i="1"/>
  <c r="L70" i="1" s="1"/>
  <c r="L73" i="1" s="1"/>
  <c r="H68" i="1"/>
  <c r="H70" i="1" s="1"/>
  <c r="H73" i="1" s="1"/>
  <c r="D68" i="1"/>
  <c r="D70" i="1" s="1"/>
  <c r="D73" i="1" s="1"/>
  <c r="J49" i="1"/>
  <c r="J53" i="1" s="1"/>
  <c r="J56" i="1" s="1"/>
  <c r="F49" i="1"/>
  <c r="F53" i="1" s="1"/>
  <c r="F56" i="1" s="1"/>
  <c r="CK42" i="2" l="1"/>
  <c r="CK44" i="2" s="1"/>
  <c r="CK47" i="2" s="1"/>
  <c r="CM42" i="2"/>
  <c r="CM44" i="2" s="1"/>
  <c r="CM47" i="2" s="1"/>
  <c r="CA25" i="2"/>
  <c r="CA28" i="2" s="1"/>
  <c r="CI44" i="2"/>
  <c r="CI47" i="2" s="1"/>
  <c r="CQ44" i="2"/>
  <c r="CQ47" i="2" s="1"/>
  <c r="CO44" i="2"/>
  <c r="CO47" i="2" s="1"/>
  <c r="BZ44" i="2"/>
  <c r="BZ47" i="2" s="1"/>
  <c r="CL42" i="2"/>
  <c r="CL44" i="2" s="1"/>
  <c r="CL47" i="2" s="1"/>
  <c r="CP42" i="2"/>
  <c r="CP44" i="2" s="1"/>
  <c r="CP47" i="2" s="1"/>
  <c r="CR42" i="2"/>
  <c r="CR44" i="2" s="1"/>
  <c r="CR47" i="2" s="1"/>
  <c r="CK23" i="2"/>
  <c r="CK25" i="2" s="1"/>
  <c r="CK28" i="2" s="1"/>
  <c r="CO23" i="2"/>
  <c r="CO25" i="2" s="1"/>
  <c r="CO28" i="2" s="1"/>
  <c r="CS23" i="2"/>
  <c r="CS25" i="2" s="1"/>
  <c r="CS28" i="2" s="1"/>
  <c r="CE23" i="2"/>
  <c r="CE25" i="2" s="1"/>
  <c r="CE28" i="2" s="1"/>
  <c r="BG42" i="2"/>
  <c r="BG44" i="2" s="1"/>
  <c r="BG47" i="2" s="1"/>
  <c r="BO42" i="2"/>
  <c r="BO44" i="2" s="1"/>
  <c r="BO47" i="2" s="1"/>
  <c r="CJ23" i="2"/>
  <c r="CJ25" i="2" s="1"/>
  <c r="CJ28" i="2" s="1"/>
  <c r="CN23" i="2"/>
  <c r="CN25" i="2" s="1"/>
  <c r="CN28" i="2" s="1"/>
  <c r="CR23" i="2"/>
  <c r="CR25" i="2" s="1"/>
  <c r="CR28" i="2" s="1"/>
  <c r="BW23" i="2"/>
  <c r="BW25" i="2" s="1"/>
  <c r="BW28" i="2" s="1"/>
  <c r="CB42" i="2"/>
  <c r="CB44" i="2" s="1"/>
  <c r="CB47" i="2" s="1"/>
  <c r="CN42" i="2"/>
  <c r="CN44" i="2" s="1"/>
  <c r="CN47" i="2" s="1"/>
  <c r="CM23" i="2"/>
  <c r="CM25" i="2" s="1"/>
  <c r="CM28" i="2" s="1"/>
  <c r="CQ23" i="2"/>
  <c r="CQ25" i="2" s="1"/>
  <c r="CQ28" i="2" s="1"/>
  <c r="CQ33" i="1"/>
  <c r="CQ36" i="1" s="1"/>
</calcChain>
</file>

<file path=xl/sharedStrings.xml><?xml version="1.0" encoding="utf-8"?>
<sst xmlns="http://schemas.openxmlformats.org/spreadsheetml/2006/main" count="10040" uniqueCount="154">
  <si>
    <t xml:space="preserve">GRILLA SALARIAL  </t>
  </si>
  <si>
    <t>PRECEPTOR SECUNDARIO (PR)</t>
  </si>
  <si>
    <t>0 año</t>
  </si>
  <si>
    <t>2 años</t>
  </si>
  <si>
    <t>4 años</t>
  </si>
  <si>
    <t>7 años</t>
  </si>
  <si>
    <t>10 años</t>
  </si>
  <si>
    <t>12 años</t>
  </si>
  <si>
    <t>15 años</t>
  </si>
  <si>
    <t>17 años</t>
  </si>
  <si>
    <t>20 años</t>
  </si>
  <si>
    <t>22 años</t>
  </si>
  <si>
    <t>24 años</t>
  </si>
  <si>
    <t>Codigo</t>
  </si>
  <si>
    <t>Concepto</t>
  </si>
  <si>
    <t>011.0</t>
  </si>
  <si>
    <t>Nominal</t>
  </si>
  <si>
    <t>022.0</t>
  </si>
  <si>
    <t>Antigüedad</t>
  </si>
  <si>
    <t>045.5</t>
  </si>
  <si>
    <t>Bonif. Remun. NO Bonificable</t>
  </si>
  <si>
    <t>Garantia 53/05 ($730)</t>
  </si>
  <si>
    <t>064.6</t>
  </si>
  <si>
    <t xml:space="preserve">Bonificacion PR </t>
  </si>
  <si>
    <t>TOTAL CON APORTE</t>
  </si>
  <si>
    <t>IPS + Obra Social (total 19%)</t>
  </si>
  <si>
    <t>276.1</t>
  </si>
  <si>
    <t>Garantia Marzo 07 ($930)</t>
  </si>
  <si>
    <t>TOTAL NETO</t>
  </si>
  <si>
    <t>Incentivo docente resol 2/04</t>
  </si>
  <si>
    <t>Obra Social sobre Incentivo (x)</t>
  </si>
  <si>
    <t>TOTAL NETO A COBRAR</t>
  </si>
  <si>
    <t>PRECEPTOR INICIAL (PRI)</t>
  </si>
  <si>
    <t>062.3</t>
  </si>
  <si>
    <t>Bonificacion x enseñanza</t>
  </si>
  <si>
    <t>MAESTRA GRADO - MAESTRA INICIAL  (MG - MI)</t>
  </si>
  <si>
    <t>062.3/064.1</t>
  </si>
  <si>
    <t>Bonificacion EGB / Enseñana</t>
  </si>
  <si>
    <t>043.8</t>
  </si>
  <si>
    <t>Bonif. Remun. NO Bonificable 2014</t>
  </si>
  <si>
    <t>PROFESORES SECUNDARIO - (DS)   -  HORA CATEDRA (1/15) -</t>
  </si>
  <si>
    <t>066.7</t>
  </si>
  <si>
    <t>Bonificación No Jerar. M.</t>
  </si>
  <si>
    <t>PROFESORES SECUNDARIO - MODULO (1/10)</t>
  </si>
  <si>
    <t>PROFESORES "B2" - MK - EF (1/12)</t>
  </si>
  <si>
    <t>CRES. HUGO MASOLI &amp; GONZALO PEVERI  (Asesores Contables AIEPBA)</t>
  </si>
  <si>
    <t xml:space="preserve">TELEFONO: (011) 4484.2418 </t>
  </si>
  <si>
    <t>SALTA 2371 - PISO 2ºB - SAN JUSTO (1754) - BUENOS AIRES</t>
  </si>
  <si>
    <t xml:space="preserve">Informamos a los Afiliados que las Tablas de Director, tanto de EPB como de Secundario, se realizaron sobre la base de un </t>
  </si>
  <si>
    <t>Director determinado (a libre elección), debiendo ADAPTAR CADA INSTITUCION dicha escala SEGÚN EL INDICE QUE CORRESPONDA A CADA DIRECTOR.</t>
  </si>
  <si>
    <t>En caso de no saber el Indice que le corresponde a cada DIRECTIVO divida el Nominal que tenia hasta ahora por el Nominal del Preceptor. Ejemplo:</t>
  </si>
  <si>
    <t>SECRETARIO  - EPB -</t>
  </si>
  <si>
    <t>064.8</t>
  </si>
  <si>
    <t>066.8</t>
  </si>
  <si>
    <t xml:space="preserve">Bonificacion Secretario </t>
  </si>
  <si>
    <t>DIRECTOR DE 2ª c/ Prolongación horaria - EPB</t>
  </si>
  <si>
    <t>063.9</t>
  </si>
  <si>
    <t>Bonificacion Directivo (si corresponde)</t>
  </si>
  <si>
    <t>Bonificacion EGB</t>
  </si>
  <si>
    <t>045.6</t>
  </si>
  <si>
    <t>Bonificacion Rem 03/2013</t>
  </si>
  <si>
    <t>DIRECTOR DE 1ª + 1 TURNO - SECUNDARIO/MEDIA - (D4)</t>
  </si>
  <si>
    <t>SECRETARIO SECUNDARIO</t>
  </si>
  <si>
    <t>Bonificacion secretario</t>
  </si>
  <si>
    <t>Bonificacion EGB / Enseñanza</t>
  </si>
  <si>
    <t>Garantia Marzo 2007</t>
  </si>
  <si>
    <t>BIBLIOTECARIO - secundario</t>
  </si>
  <si>
    <t>Bonificación Remun. 2014</t>
  </si>
  <si>
    <t>PROFESORES x HS. CATEDRA     PF   (/ 12)</t>
  </si>
  <si>
    <t>PARA LIQUIDAR A LOS DIRECTORES TENGA EN CUENTA LO ENUMERADO EN EL APARTADO DE LOS DIRECTIVOS DE EPB</t>
  </si>
  <si>
    <t>DIRECTOR DE 2ª  1 TURNO</t>
  </si>
  <si>
    <t>043.2</t>
  </si>
  <si>
    <t>Bonificación Secret. Agosto 2015</t>
  </si>
  <si>
    <t>045.1</t>
  </si>
  <si>
    <t>Bonif. X Indice Ag</t>
  </si>
  <si>
    <t>Este INDICE es el que debe reemplazarse en la Grilla y multiplicarlo x $ 4779 (nominal del Preceptor)</t>
  </si>
  <si>
    <t>El indice = $ 8062,24 / 4916 = 1,64</t>
  </si>
  <si>
    <t>La Bonificación Secretario (para todos los niveles) es $ 230 x el indice respectivo</t>
  </si>
  <si>
    <t>La bonificación Remunerativa 03/2013 para Directores y Vices con codigo 045.6 se calcula multiplicando $ 383 x el indice respectivo del cargo</t>
  </si>
  <si>
    <t>Diciembre de 2017</t>
  </si>
  <si>
    <t>El indice = $ 8465,68 / 5162 = 1,64</t>
  </si>
  <si>
    <t>Este INDICE es el que debe reemplazarse en la Grilla y multiplicarlo x $ 5162 (nominal del Preceptor)</t>
  </si>
  <si>
    <t>Obra Social sobre Incentivo  (x)</t>
  </si>
  <si>
    <t xml:space="preserve">La Bonificación Secretario (para todos los niveles) es </t>
  </si>
  <si>
    <t xml:space="preserve"> x el indice respectivo</t>
  </si>
  <si>
    <t>La bonificación Remunerativa 03/2013 para Directores y Vices con codigo 045.6 se calcula multiplicando</t>
  </si>
  <si>
    <t>x el indice respectivo del cargo</t>
  </si>
  <si>
    <t xml:space="preserve">SECRETARIO  - EPB -  </t>
  </si>
  <si>
    <t>Indice:</t>
  </si>
  <si>
    <t>Bonificacion Directivo (si corresp)</t>
  </si>
  <si>
    <t>EJEMPLO:   DIRECTOR DE 2ª c/ Prolongación horaria - EPB</t>
  </si>
  <si>
    <t>EJEMPLO:  DIRECTOR DE 1ª + 1 TURNO - SECUNDARIO/MEDIA - (D4)</t>
  </si>
  <si>
    <t xml:space="preserve">Diciembre de 2017 </t>
  </si>
  <si>
    <t>EJEMPLO:  DIRECTOR DE 2ª  1 TURNO</t>
  </si>
  <si>
    <t>PARA LIQUIDAR  LOS CARGOS DIRECTIVOS,  TENGA EN CUENTA LO ENUMERADO EN EL APARTADO DE LOS DIRECTIVOS DE EPB/SECUNDARIA</t>
  </si>
  <si>
    <t>ENERO DE 2018</t>
  </si>
  <si>
    <t>MARZO DE 2018</t>
  </si>
  <si>
    <t>El indice = $ 8706,76 / 5309 = 1,64</t>
  </si>
  <si>
    <t>Este INDICE es el que debe reemplazarse en la Grilla y multiplicarlo x $ 5309 (nominal del Preceptor)</t>
  </si>
  <si>
    <t>MAYO DE 2018</t>
  </si>
  <si>
    <t>El indice = $8869,12 / 5408 = 1,64</t>
  </si>
  <si>
    <t>Este INDICE es el que debe reemplazarse en la Grilla y multiplicarlo x $ 5408 (nominal del Preceptor)</t>
  </si>
  <si>
    <t>JUNIO DE 2018</t>
  </si>
  <si>
    <t>El indice = $ 9110,20 / 5555 = 1,64</t>
  </si>
  <si>
    <t>JULIO DE 2018</t>
  </si>
  <si>
    <t>El indice = $ 9270,92 / 5653 = 1,64</t>
  </si>
  <si>
    <t>Este INDICE es el que debe reemplazarse en la Grilla y multiplicarlo x $ 5653 (nominal del Preceptor)</t>
  </si>
  <si>
    <t>Este INDICE es el que debe reemplazarse en la Grilla y multiplicarlo x $ 5555 (nominal del Preceptor)</t>
  </si>
  <si>
    <t>AGOSTO DE 2018</t>
  </si>
  <si>
    <t>El indice = $ 9594 / 5850 = 1,64</t>
  </si>
  <si>
    <t>Este INDICE es el que debe reemplazarse en la Grilla y multiplicarlo x $ 5850 (nominal del Preceptor)</t>
  </si>
  <si>
    <t>MATERIAL DIDACTICO:  tener en cuenta lo establecido en el Art.9 del Decreto 1145-18</t>
  </si>
  <si>
    <t>desde OCTUBRE 2018</t>
  </si>
  <si>
    <t>El indice = $ 10481,24 / 6391 = 1,64</t>
  </si>
  <si>
    <t>Este INDICE es el que debe reemplazarse en la Grilla y multiplicarlo x $ 6391 (nominal del Preceptor)</t>
  </si>
  <si>
    <t>desde DICIEMBRE 2018</t>
  </si>
  <si>
    <t>El indice = $ 10641,96 / 6489 = 1,64</t>
  </si>
  <si>
    <t>Este INDICE es el que debe reemplazarse en la Grilla y multiplicarlo x $ 6489 (nominal del Preceptor)</t>
  </si>
  <si>
    <t>PRECEPTOR SECUNDARIO (PR) ESP</t>
  </si>
  <si>
    <t>Bonif por enseñanza</t>
  </si>
  <si>
    <t>064.0</t>
  </si>
  <si>
    <t>Bonif Func Es</t>
  </si>
  <si>
    <t>MAESTRA GRADO - MAESTRA INICIAL  (MG - MI - AE - AS - RF - OM - PT )</t>
  </si>
  <si>
    <t>PROFESORES "B2" - MK - EF (1/12) ESP</t>
  </si>
  <si>
    <t>PRO SECRETARIO</t>
  </si>
  <si>
    <t>Bonif Func Especial</t>
  </si>
  <si>
    <t>desde MARZO 2019</t>
  </si>
  <si>
    <t>El indice = $ 12301,64 / 7501 = 1,64</t>
  </si>
  <si>
    <t>Este INDICE es el que debe reemplazarse en la Grilla y multiplicarlo x $ 7501 (nominal del Preceptor)</t>
  </si>
  <si>
    <t>SALTA 2371 - PISO 2º B - SAN JUSTO (1754) - BUENOS AIRES</t>
  </si>
  <si>
    <t xml:space="preserve">MATERIAL DIDACTICO:  Se mantiene el pago de este rubro durante 2019 (aun sin Normativa). Ver montos en el Art.9 del Dto 1145-18 </t>
  </si>
  <si>
    <t>desde JUNIO 2019</t>
  </si>
  <si>
    <t xml:space="preserve">MATERIAL DIDACTICO:  Se mantiene el pago de este rubro durante 2019 . Ver montos en el Art.9 del Dto 1145-18 </t>
  </si>
  <si>
    <t>El indice = $ 13429,96 / 8189 = 1,64</t>
  </si>
  <si>
    <t>Este INDICE es el que debe reemplazarse en la Grilla y multiplicarlo x $ 8189 (nominal del Preceptor)</t>
  </si>
  <si>
    <t>desde JULIO 2019</t>
  </si>
  <si>
    <t>El indice = $ 14284,40 / 8710 = 1,64</t>
  </si>
  <si>
    <t>Este INDICE es el que debe reemplazarse en la Grilla y multiplicarlo x $ 8710 (nominal del Preceptor)</t>
  </si>
  <si>
    <t>El indice = $ 13429,96/8189 = 1,64</t>
  </si>
  <si>
    <t>El indice = $ 14284,40/8710 = 1,64</t>
  </si>
  <si>
    <t>El indice = $ 15092,92 / 9203 = 1,64</t>
  </si>
  <si>
    <t>El indice = $ 15092,02/9203,00 = 1,64</t>
  </si>
  <si>
    <t>Este INDICE es el que debe reemplazarse en la Grilla y multiplicarlo x $ 9203 (nominal del Preceptor)</t>
  </si>
  <si>
    <t>Este INDICE es el que debe reemplazarse en la Grilla y multiplicarlo x $ 9703 (nominal del Preceptor)</t>
  </si>
  <si>
    <t>El indice = $ 15912,92 / 9703 = 1,64</t>
  </si>
  <si>
    <t>El indice = $ 15912,92 /9703,00 = 1,64</t>
  </si>
  <si>
    <t xml:space="preserve">A cuenta de SEPTIEMBRE 2019 </t>
  </si>
  <si>
    <t>desde Septiembre 2019 FINAL</t>
  </si>
  <si>
    <t>desde SEPTIEMBRE 2019 FINAL</t>
  </si>
  <si>
    <t xml:space="preserve">desde DICIEMBRE 2019 </t>
  </si>
  <si>
    <t>El indice = $ 17625,08 / 10747 = 1,64</t>
  </si>
  <si>
    <t>Este INDICE es el que debe reemplazarse en la Grilla y multiplicarlo x $ 10747 (nominal del Preceptor)</t>
  </si>
  <si>
    <t>desde DICIEMBRE 2019</t>
  </si>
  <si>
    <t>El indice = $ 17625,08/10747 = 1,64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</si>
</sst>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&quot;$&quot;\ \-#,##0"/>
    <numFmt numFmtId="164" formatCode="#,##0.0000"/>
    <numFmt numFmtId="165" formatCode="#,##0.000"/>
    <numFmt numFmtId="166" formatCode="0.0000"/>
  </numFmts>
  <fonts count="13" x14ac:knownFonts="1">
    <font>
      <sz val="11"/>
      <color theme="1"/>
      <name val="Calibri"/>
      <family val="2"/>
      <scheme val="minor"/>
    </font>
    <font>
      <b/>
      <sz val="24"/>
      <name val="Tahoma"/>
      <family val="2"/>
    </font>
    <font>
      <sz val="11"/>
      <color theme="1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18"/>
      <name val="Tahoma"/>
      <family val="2"/>
    </font>
    <font>
      <b/>
      <sz val="14"/>
      <name val="Tahoma"/>
      <family val="2"/>
    </font>
    <font>
      <b/>
      <i/>
      <sz val="10"/>
      <name val="Tahoma"/>
      <family val="2"/>
    </font>
    <font>
      <i/>
      <sz val="10"/>
      <name val="Tahoma"/>
      <family val="2"/>
    </font>
    <font>
      <b/>
      <sz val="11"/>
      <color theme="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5" fillId="4" borderId="6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9" fontId="5" fillId="4" borderId="7" xfId="0" applyNumberFormat="1" applyFont="1" applyFill="1" applyBorder="1" applyAlignment="1">
      <alignment horizontal="center"/>
    </xf>
    <xf numFmtId="9" fontId="5" fillId="4" borderId="2" xfId="0" applyNumberFormat="1" applyFont="1" applyFill="1" applyBorder="1" applyAlignment="1">
      <alignment horizontal="center"/>
    </xf>
    <xf numFmtId="9" fontId="5" fillId="4" borderId="8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4" fontId="6" fillId="0" borderId="7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7" xfId="0" applyFont="1" applyFill="1" applyBorder="1"/>
    <xf numFmtId="0" fontId="5" fillId="0" borderId="7" xfId="0" applyFont="1" applyBorder="1"/>
    <xf numFmtId="4" fontId="5" fillId="0" borderId="7" xfId="0" applyNumberFormat="1" applyFont="1" applyBorder="1" applyAlignment="1">
      <alignment horizontal="right"/>
    </xf>
    <xf numFmtId="0" fontId="6" fillId="0" borderId="7" xfId="0" applyFont="1" applyFill="1" applyBorder="1" applyAlignment="1">
      <alignment horizontal="center"/>
    </xf>
    <xf numFmtId="0" fontId="5" fillId="0" borderId="7" xfId="0" applyFont="1" applyFill="1" applyBorder="1"/>
    <xf numFmtId="4" fontId="6" fillId="0" borderId="7" xfId="0" applyNumberFormat="1" applyFont="1" applyFill="1" applyBorder="1" applyAlignment="1">
      <alignment horizontal="right"/>
    </xf>
    <xf numFmtId="0" fontId="6" fillId="0" borderId="9" xfId="0" applyFont="1" applyBorder="1"/>
    <xf numFmtId="0" fontId="5" fillId="5" borderId="7" xfId="0" applyFont="1" applyFill="1" applyBorder="1" applyAlignment="1">
      <alignment horizontal="center"/>
    </xf>
    <xf numFmtId="0" fontId="5" fillId="5" borderId="7" xfId="0" applyFont="1" applyFill="1" applyBorder="1"/>
    <xf numFmtId="4" fontId="5" fillId="5" borderId="7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 applyAlignment="1">
      <alignment horizontal="right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9" fontId="5" fillId="6" borderId="2" xfId="0" applyNumberFormat="1" applyFont="1" applyFill="1" applyBorder="1" applyAlignment="1">
      <alignment horizontal="center"/>
    </xf>
    <xf numFmtId="9" fontId="5" fillId="6" borderId="7" xfId="0" applyNumberFormat="1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9" fontId="5" fillId="7" borderId="2" xfId="0" applyNumberFormat="1" applyFont="1" applyFill="1" applyBorder="1" applyAlignment="1">
      <alignment horizontal="center"/>
    </xf>
    <xf numFmtId="9" fontId="5" fillId="7" borderId="7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9" fontId="5" fillId="8" borderId="2" xfId="0" applyNumberFormat="1" applyFont="1" applyFill="1" applyBorder="1" applyAlignment="1">
      <alignment horizontal="center"/>
    </xf>
    <xf numFmtId="9" fontId="5" fillId="8" borderId="7" xfId="0" applyNumberFormat="1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9" fontId="5" fillId="9" borderId="2" xfId="0" applyNumberFormat="1" applyFont="1" applyFill="1" applyBorder="1" applyAlignment="1">
      <alignment horizontal="center"/>
    </xf>
    <xf numFmtId="9" fontId="5" fillId="9" borderId="7" xfId="0" applyNumberFormat="1" applyFont="1" applyFill="1" applyBorder="1" applyAlignment="1">
      <alignment horizontal="center"/>
    </xf>
    <xf numFmtId="0" fontId="5" fillId="0" borderId="0" xfId="0" applyFont="1" applyFill="1"/>
    <xf numFmtId="0" fontId="2" fillId="0" borderId="0" xfId="0" applyFont="1" applyFill="1"/>
    <xf numFmtId="0" fontId="10" fillId="2" borderId="0" xfId="0" applyFont="1" applyFill="1"/>
    <xf numFmtId="0" fontId="2" fillId="2" borderId="0" xfId="0" applyFont="1" applyFill="1"/>
    <xf numFmtId="0" fontId="5" fillId="11" borderId="6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0" fontId="5" fillId="11" borderId="13" xfId="0" applyFont="1" applyFill="1" applyBorder="1" applyAlignment="1">
      <alignment horizontal="center"/>
    </xf>
    <xf numFmtId="9" fontId="5" fillId="11" borderId="1" xfId="0" applyNumberFormat="1" applyFont="1" applyFill="1" applyBorder="1" applyAlignment="1">
      <alignment horizontal="center"/>
    </xf>
    <xf numFmtId="9" fontId="5" fillId="11" borderId="13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4" fontId="2" fillId="0" borderId="0" xfId="0" applyNumberFormat="1" applyFont="1"/>
    <xf numFmtId="9" fontId="5" fillId="11" borderId="2" xfId="0" applyNumberFormat="1" applyFont="1" applyFill="1" applyBorder="1" applyAlignment="1">
      <alignment horizontal="center"/>
    </xf>
    <xf numFmtId="9" fontId="5" fillId="11" borderId="7" xfId="0" applyNumberFormat="1" applyFont="1" applyFill="1" applyBorder="1" applyAlignment="1">
      <alignment horizontal="center"/>
    </xf>
    <xf numFmtId="4" fontId="11" fillId="0" borderId="7" xfId="0" applyNumberFormat="1" applyFont="1" applyFill="1" applyBorder="1" applyAlignment="1">
      <alignment horizontal="right"/>
    </xf>
    <xf numFmtId="0" fontId="2" fillId="0" borderId="0" xfId="0" applyFont="1" applyBorder="1"/>
    <xf numFmtId="4" fontId="2" fillId="0" borderId="0" xfId="0" applyNumberFormat="1" applyFont="1" applyBorder="1"/>
    <xf numFmtId="0" fontId="5" fillId="12" borderId="7" xfId="0" applyFont="1" applyFill="1" applyBorder="1" applyAlignment="1">
      <alignment horizontal="center"/>
    </xf>
    <xf numFmtId="9" fontId="5" fillId="12" borderId="7" xfId="0" applyNumberFormat="1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9" fontId="5" fillId="1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left"/>
    </xf>
    <xf numFmtId="4" fontId="6" fillId="0" borderId="9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6" fillId="0" borderId="13" xfId="0" applyFont="1" applyBorder="1"/>
    <xf numFmtId="0" fontId="6" fillId="0" borderId="6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5" fillId="5" borderId="2" xfId="0" applyNumberFormat="1" applyFont="1" applyFill="1" applyBorder="1" applyAlignment="1">
      <alignment horizontal="right"/>
    </xf>
    <xf numFmtId="0" fontId="5" fillId="15" borderId="10" xfId="0" applyFont="1" applyFill="1" applyBorder="1" applyAlignment="1">
      <alignment horizontal="center"/>
    </xf>
    <xf numFmtId="0" fontId="5" fillId="15" borderId="11" xfId="0" applyFont="1" applyFill="1" applyBorder="1" applyAlignment="1">
      <alignment horizontal="center"/>
    </xf>
    <xf numFmtId="0" fontId="5" fillId="15" borderId="0" xfId="0" applyFont="1" applyFill="1" applyBorder="1" applyAlignment="1">
      <alignment horizontal="center"/>
    </xf>
    <xf numFmtId="0" fontId="5" fillId="15" borderId="6" xfId="0" applyFont="1" applyFill="1" applyBorder="1" applyAlignment="1">
      <alignment horizontal="center"/>
    </xf>
    <xf numFmtId="0" fontId="5" fillId="15" borderId="7" xfId="0" applyFont="1" applyFill="1" applyBorder="1" applyAlignment="1">
      <alignment horizontal="center"/>
    </xf>
    <xf numFmtId="9" fontId="5" fillId="15" borderId="2" xfId="0" applyNumberFormat="1" applyFont="1" applyFill="1" applyBorder="1" applyAlignment="1">
      <alignment horizontal="center"/>
    </xf>
    <xf numFmtId="9" fontId="5" fillId="15" borderId="7" xfId="0" applyNumberFormat="1" applyFont="1" applyFill="1" applyBorder="1" applyAlignment="1">
      <alignment horizontal="center"/>
    </xf>
    <xf numFmtId="0" fontId="5" fillId="5" borderId="0" xfId="0" applyFont="1" applyFill="1"/>
    <xf numFmtId="0" fontId="2" fillId="5" borderId="0" xfId="0" applyFont="1" applyFill="1"/>
    <xf numFmtId="0" fontId="5" fillId="16" borderId="10" xfId="0" applyFont="1" applyFill="1" applyBorder="1" applyAlignment="1">
      <alignment horizontal="center"/>
    </xf>
    <xf numFmtId="0" fontId="5" fillId="16" borderId="11" xfId="0" applyFont="1" applyFill="1" applyBorder="1" applyAlignment="1">
      <alignment horizontal="center"/>
    </xf>
    <xf numFmtId="0" fontId="5" fillId="16" borderId="0" xfId="0" applyFont="1" applyFill="1" applyBorder="1" applyAlignment="1">
      <alignment horizontal="center"/>
    </xf>
    <xf numFmtId="0" fontId="5" fillId="16" borderId="6" xfId="0" applyFont="1" applyFill="1" applyBorder="1" applyAlignment="1">
      <alignment horizontal="center"/>
    </xf>
    <xf numFmtId="0" fontId="5" fillId="16" borderId="7" xfId="0" applyFont="1" applyFill="1" applyBorder="1" applyAlignment="1">
      <alignment horizontal="center"/>
    </xf>
    <xf numFmtId="9" fontId="5" fillId="16" borderId="2" xfId="0" applyNumberFormat="1" applyFont="1" applyFill="1" applyBorder="1" applyAlignment="1">
      <alignment horizontal="center"/>
    </xf>
    <xf numFmtId="9" fontId="5" fillId="16" borderId="7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4" fontId="6" fillId="0" borderId="13" xfId="0" applyNumberFormat="1" applyFont="1" applyFill="1" applyBorder="1" applyAlignment="1">
      <alignment horizontal="right"/>
    </xf>
    <xf numFmtId="0" fontId="6" fillId="0" borderId="13" xfId="0" applyFont="1" applyFill="1" applyBorder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6" fontId="6" fillId="0" borderId="0" xfId="0" applyNumberFormat="1" applyFont="1"/>
    <xf numFmtId="0" fontId="2" fillId="17" borderId="4" xfId="0" applyFont="1" applyFill="1" applyBorder="1"/>
    <xf numFmtId="0" fontId="2" fillId="17" borderId="5" xfId="0" applyFont="1" applyFill="1" applyBorder="1"/>
    <xf numFmtId="0" fontId="2" fillId="17" borderId="1" xfId="0" applyFont="1" applyFill="1" applyBorder="1"/>
    <xf numFmtId="0" fontId="2" fillId="17" borderId="14" xfId="0" applyFont="1" applyFill="1" applyBorder="1"/>
    <xf numFmtId="6" fontId="12" fillId="17" borderId="4" xfId="0" applyNumberFormat="1" applyFont="1" applyFill="1" applyBorder="1" applyAlignment="1">
      <alignment horizontal="left"/>
    </xf>
    <xf numFmtId="0" fontId="12" fillId="17" borderId="4" xfId="0" applyFont="1" applyFill="1" applyBorder="1"/>
    <xf numFmtId="0" fontId="5" fillId="17" borderId="3" xfId="0" applyFont="1" applyFill="1" applyBorder="1"/>
    <xf numFmtId="6" fontId="12" fillId="17" borderId="1" xfId="0" applyNumberFormat="1" applyFont="1" applyFill="1" applyBorder="1" applyAlignment="1">
      <alignment horizontal="left"/>
    </xf>
    <xf numFmtId="0" fontId="12" fillId="17" borderId="1" xfId="0" applyFont="1" applyFill="1" applyBorder="1"/>
    <xf numFmtId="0" fontId="5" fillId="17" borderId="12" xfId="0" applyFont="1" applyFill="1" applyBorder="1"/>
    <xf numFmtId="0" fontId="4" fillId="3" borderId="2" xfId="0" applyFont="1" applyFill="1" applyBorder="1" applyAlignment="1"/>
    <xf numFmtId="0" fontId="4" fillId="3" borderId="8" xfId="0" applyFont="1" applyFill="1" applyBorder="1" applyAlignment="1"/>
    <xf numFmtId="0" fontId="4" fillId="18" borderId="2" xfId="0" applyFont="1" applyFill="1" applyBorder="1" applyAlignment="1"/>
    <xf numFmtId="0" fontId="4" fillId="18" borderId="8" xfId="0" applyFont="1" applyFill="1" applyBorder="1" applyAlignment="1"/>
    <xf numFmtId="0" fontId="4" fillId="13" borderId="2" xfId="0" applyFont="1" applyFill="1" applyBorder="1" applyAlignment="1"/>
    <xf numFmtId="0" fontId="4" fillId="13" borderId="8" xfId="0" applyFont="1" applyFill="1" applyBorder="1" applyAlignment="1"/>
    <xf numFmtId="6" fontId="12" fillId="17" borderId="1" xfId="0" applyNumberFormat="1" applyFont="1" applyFill="1" applyBorder="1" applyAlignment="1">
      <alignment horizontal="center"/>
    </xf>
    <xf numFmtId="164" fontId="2" fillId="0" borderId="0" xfId="0" applyNumberFormat="1" applyFont="1" applyFill="1"/>
    <xf numFmtId="164" fontId="2" fillId="0" borderId="0" xfId="0" applyNumberFormat="1" applyFont="1"/>
    <xf numFmtId="0" fontId="4" fillId="0" borderId="4" xfId="0" applyFont="1" applyFill="1" applyBorder="1" applyAlignment="1"/>
    <xf numFmtId="0" fontId="4" fillId="20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7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18" borderId="12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4" fillId="13" borderId="6" xfId="0" applyFont="1" applyFill="1" applyBorder="1" applyAlignment="1">
      <alignment horizontal="center"/>
    </xf>
    <xf numFmtId="0" fontId="4" fillId="13" borderId="2" xfId="0" applyFont="1" applyFill="1" applyBorder="1" applyAlignment="1">
      <alignment horizontal="center"/>
    </xf>
    <xf numFmtId="0" fontId="4" fillId="18" borderId="13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0" fontId="4" fillId="14" borderId="8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5" fillId="19" borderId="1" xfId="0" applyFont="1" applyFill="1" applyBorder="1" applyAlignment="1">
      <alignment horizontal="center"/>
    </xf>
    <xf numFmtId="0" fontId="4" fillId="1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8k\z\z\Documentos%20Publicos\COMPARTIDO\Magali\Info%20para%20sueldos\OCTUBRE18\Sueldos%2010-2018%20provisor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8k\z\z\Documentos%20Publicos\COMPARTIDO\Magali\Info%20para%20sueldos\OCTUBRE18\Sueldos%2010%202018%20seg&#250;n%20Dto%201145-18%20ESPE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"/>
      <sheetName val="Directivos"/>
      <sheetName val="Bibliotecario"/>
      <sheetName val="Artist y Superior"/>
    </sheetNames>
    <sheetDataSet>
      <sheetData sheetId="0">
        <row r="6">
          <cell r="C6">
            <v>4916</v>
          </cell>
          <cell r="D6">
            <v>4916</v>
          </cell>
          <cell r="E6">
            <v>4916</v>
          </cell>
          <cell r="F6">
            <v>4916</v>
          </cell>
          <cell r="G6">
            <v>4916</v>
          </cell>
          <cell r="H6">
            <v>4916</v>
          </cell>
          <cell r="I6">
            <v>4916</v>
          </cell>
          <cell r="J6">
            <v>4916</v>
          </cell>
          <cell r="K6">
            <v>4916</v>
          </cell>
          <cell r="L6">
            <v>4916</v>
          </cell>
          <cell r="M6">
            <v>4916</v>
          </cell>
          <cell r="Q6">
            <v>5162</v>
          </cell>
          <cell r="R6">
            <v>5162</v>
          </cell>
          <cell r="S6">
            <v>5162</v>
          </cell>
          <cell r="T6">
            <v>5162</v>
          </cell>
          <cell r="U6">
            <v>5162</v>
          </cell>
          <cell r="V6">
            <v>5162</v>
          </cell>
          <cell r="W6">
            <v>5162</v>
          </cell>
          <cell r="X6">
            <v>5162</v>
          </cell>
          <cell r="Y6">
            <v>5162</v>
          </cell>
          <cell r="Z6">
            <v>5162</v>
          </cell>
          <cell r="AA6">
            <v>5162</v>
          </cell>
          <cell r="AE6">
            <v>5309</v>
          </cell>
          <cell r="AF6">
            <v>5309</v>
          </cell>
          <cell r="AG6">
            <v>5309</v>
          </cell>
          <cell r="AH6">
            <v>5309</v>
          </cell>
          <cell r="AI6">
            <v>5309</v>
          </cell>
          <cell r="AJ6">
            <v>5309</v>
          </cell>
          <cell r="AK6">
            <v>5309</v>
          </cell>
          <cell r="AL6">
            <v>5309</v>
          </cell>
          <cell r="AM6">
            <v>5309</v>
          </cell>
          <cell r="AN6">
            <v>5309</v>
          </cell>
          <cell r="AO6">
            <v>5309</v>
          </cell>
          <cell r="AS6">
            <v>5408</v>
          </cell>
          <cell r="AT6">
            <v>5408</v>
          </cell>
          <cell r="AU6">
            <v>5408</v>
          </cell>
          <cell r="AV6">
            <v>5408</v>
          </cell>
          <cell r="AW6">
            <v>5408</v>
          </cell>
          <cell r="AX6">
            <v>5408</v>
          </cell>
          <cell r="AY6">
            <v>5408</v>
          </cell>
          <cell r="AZ6">
            <v>5408</v>
          </cell>
          <cell r="BA6">
            <v>5408</v>
          </cell>
          <cell r="BB6">
            <v>5408</v>
          </cell>
          <cell r="BC6">
            <v>5408</v>
          </cell>
          <cell r="BG6">
            <v>5555</v>
          </cell>
          <cell r="BH6">
            <v>5555</v>
          </cell>
          <cell r="BI6">
            <v>5555</v>
          </cell>
          <cell r="BJ6">
            <v>5555</v>
          </cell>
          <cell r="BK6">
            <v>5555</v>
          </cell>
          <cell r="BL6">
            <v>5555</v>
          </cell>
          <cell r="BM6">
            <v>5555</v>
          </cell>
          <cell r="BN6">
            <v>5555</v>
          </cell>
          <cell r="BO6">
            <v>5555</v>
          </cell>
          <cell r="BP6">
            <v>5555</v>
          </cell>
          <cell r="BQ6">
            <v>5555</v>
          </cell>
          <cell r="BU6">
            <v>5653</v>
          </cell>
          <cell r="BV6">
            <v>5653</v>
          </cell>
          <cell r="BW6">
            <v>5653</v>
          </cell>
          <cell r="BX6">
            <v>5653</v>
          </cell>
          <cell r="BY6">
            <v>5653</v>
          </cell>
          <cell r="BZ6">
            <v>5653</v>
          </cell>
          <cell r="CA6">
            <v>5653</v>
          </cell>
          <cell r="CB6">
            <v>5653</v>
          </cell>
          <cell r="CC6">
            <v>5653</v>
          </cell>
          <cell r="CD6">
            <v>5653</v>
          </cell>
          <cell r="CE6">
            <v>5653</v>
          </cell>
          <cell r="CI6">
            <v>5850</v>
          </cell>
          <cell r="CJ6">
            <v>5850</v>
          </cell>
          <cell r="CK6">
            <v>5850</v>
          </cell>
          <cell r="CL6">
            <v>5850</v>
          </cell>
          <cell r="CM6">
            <v>5850</v>
          </cell>
          <cell r="CN6">
            <v>5850</v>
          </cell>
          <cell r="CO6">
            <v>5850</v>
          </cell>
          <cell r="CP6">
            <v>5850</v>
          </cell>
          <cell r="CQ6">
            <v>5850</v>
          </cell>
          <cell r="CR6">
            <v>5850</v>
          </cell>
          <cell r="CS6">
            <v>5850</v>
          </cell>
          <cell r="CW6">
            <v>6391</v>
          </cell>
          <cell r="CX6">
            <v>6391</v>
          </cell>
          <cell r="CY6">
            <v>6391</v>
          </cell>
          <cell r="CZ6">
            <v>6391</v>
          </cell>
          <cell r="DA6">
            <v>6391</v>
          </cell>
          <cell r="DB6">
            <v>6391</v>
          </cell>
          <cell r="DC6">
            <v>6391</v>
          </cell>
          <cell r="DD6">
            <v>6391</v>
          </cell>
          <cell r="DE6">
            <v>6391</v>
          </cell>
          <cell r="DF6">
            <v>6391</v>
          </cell>
          <cell r="DG6">
            <v>6391</v>
          </cell>
        </row>
        <row r="8">
          <cell r="C8">
            <v>2722</v>
          </cell>
          <cell r="D8">
            <v>2722</v>
          </cell>
          <cell r="E8">
            <v>2722</v>
          </cell>
          <cell r="F8">
            <v>2722</v>
          </cell>
          <cell r="G8">
            <v>2722</v>
          </cell>
          <cell r="H8">
            <v>2722</v>
          </cell>
          <cell r="I8">
            <v>2722</v>
          </cell>
          <cell r="J8">
            <v>2722</v>
          </cell>
          <cell r="K8">
            <v>2722</v>
          </cell>
          <cell r="L8">
            <v>2722</v>
          </cell>
          <cell r="M8">
            <v>2722</v>
          </cell>
          <cell r="Q8">
            <v>2934</v>
          </cell>
          <cell r="R8">
            <v>2934</v>
          </cell>
          <cell r="S8">
            <v>2934</v>
          </cell>
          <cell r="T8">
            <v>2934</v>
          </cell>
          <cell r="U8">
            <v>2934</v>
          </cell>
          <cell r="V8">
            <v>2934</v>
          </cell>
          <cell r="W8">
            <v>2934</v>
          </cell>
          <cell r="X8">
            <v>2934</v>
          </cell>
          <cell r="Y8">
            <v>2934</v>
          </cell>
          <cell r="Z8">
            <v>2934</v>
          </cell>
          <cell r="AA8">
            <v>2934</v>
          </cell>
          <cell r="AE8">
            <v>3062</v>
          </cell>
          <cell r="AF8">
            <v>3062</v>
          </cell>
          <cell r="AG8">
            <v>3062</v>
          </cell>
          <cell r="AH8">
            <v>3062</v>
          </cell>
          <cell r="AI8">
            <v>3062</v>
          </cell>
          <cell r="AJ8">
            <v>3062</v>
          </cell>
          <cell r="AK8">
            <v>3062</v>
          </cell>
          <cell r="AL8">
            <v>3062</v>
          </cell>
          <cell r="AM8">
            <v>3062</v>
          </cell>
          <cell r="AN8">
            <v>3062</v>
          </cell>
          <cell r="AO8">
            <v>3062</v>
          </cell>
          <cell r="AS8">
            <v>3147</v>
          </cell>
          <cell r="AT8">
            <v>3147</v>
          </cell>
          <cell r="AU8">
            <v>3147</v>
          </cell>
          <cell r="AV8">
            <v>3147</v>
          </cell>
          <cell r="AW8">
            <v>3147</v>
          </cell>
          <cell r="AX8">
            <v>3147</v>
          </cell>
          <cell r="AY8">
            <v>3147</v>
          </cell>
          <cell r="AZ8">
            <v>3147</v>
          </cell>
          <cell r="BA8">
            <v>3147</v>
          </cell>
          <cell r="BB8">
            <v>3147</v>
          </cell>
          <cell r="BC8">
            <v>3147</v>
          </cell>
          <cell r="BG8">
            <v>3274</v>
          </cell>
          <cell r="BH8">
            <v>3274</v>
          </cell>
          <cell r="BI8">
            <v>3274</v>
          </cell>
          <cell r="BJ8">
            <v>3274</v>
          </cell>
          <cell r="BK8">
            <v>3274</v>
          </cell>
          <cell r="BL8">
            <v>3274</v>
          </cell>
          <cell r="BM8">
            <v>3274</v>
          </cell>
          <cell r="BN8">
            <v>3274</v>
          </cell>
          <cell r="BO8">
            <v>3274</v>
          </cell>
          <cell r="BP8">
            <v>3274</v>
          </cell>
          <cell r="BQ8">
            <v>3274</v>
          </cell>
          <cell r="BU8">
            <v>3359</v>
          </cell>
          <cell r="BV8">
            <v>3359</v>
          </cell>
          <cell r="BW8">
            <v>3359</v>
          </cell>
          <cell r="BX8">
            <v>3359</v>
          </cell>
          <cell r="BY8">
            <v>3359</v>
          </cell>
          <cell r="BZ8">
            <v>3359</v>
          </cell>
          <cell r="CA8">
            <v>3359</v>
          </cell>
          <cell r="CB8">
            <v>3359</v>
          </cell>
          <cell r="CC8">
            <v>3359</v>
          </cell>
          <cell r="CD8">
            <v>3359</v>
          </cell>
          <cell r="CE8">
            <v>3359</v>
          </cell>
          <cell r="CI8">
            <v>3529</v>
          </cell>
          <cell r="CJ8">
            <v>3529</v>
          </cell>
          <cell r="CK8">
            <v>3529</v>
          </cell>
          <cell r="CL8">
            <v>3529</v>
          </cell>
          <cell r="CM8">
            <v>3529</v>
          </cell>
          <cell r="CN8">
            <v>3529</v>
          </cell>
          <cell r="CO8">
            <v>3529</v>
          </cell>
          <cell r="CP8">
            <v>3529</v>
          </cell>
          <cell r="CQ8">
            <v>3529</v>
          </cell>
          <cell r="CR8">
            <v>3529</v>
          </cell>
          <cell r="CS8">
            <v>3529</v>
          </cell>
          <cell r="CW8">
            <v>3997</v>
          </cell>
          <cell r="CX8">
            <v>3997</v>
          </cell>
          <cell r="CY8">
            <v>3997</v>
          </cell>
          <cell r="CZ8">
            <v>3997</v>
          </cell>
          <cell r="DA8">
            <v>3997</v>
          </cell>
          <cell r="DB8">
            <v>3997</v>
          </cell>
          <cell r="DC8">
            <v>3997</v>
          </cell>
          <cell r="DD8">
            <v>3997</v>
          </cell>
          <cell r="DE8">
            <v>3997</v>
          </cell>
          <cell r="DF8">
            <v>3997</v>
          </cell>
          <cell r="DG8">
            <v>3997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entes ESP"/>
      <sheetName val="Directivos ESP"/>
      <sheetName val="Docentes"/>
      <sheetName val="Directivos"/>
      <sheetName val="Bibliotecario"/>
      <sheetName val="Artist y Superior"/>
    </sheetNames>
    <sheetDataSet>
      <sheetData sheetId="0">
        <row r="6">
          <cell r="C6">
            <v>4916</v>
          </cell>
          <cell r="D6">
            <v>4916</v>
          </cell>
          <cell r="E6">
            <v>4916</v>
          </cell>
          <cell r="F6">
            <v>4916</v>
          </cell>
          <cell r="G6">
            <v>4916</v>
          </cell>
          <cell r="H6">
            <v>4916</v>
          </cell>
          <cell r="I6">
            <v>4916</v>
          </cell>
          <cell r="J6">
            <v>4916</v>
          </cell>
          <cell r="K6">
            <v>4916</v>
          </cell>
          <cell r="L6">
            <v>4916</v>
          </cell>
          <cell r="M6">
            <v>4916</v>
          </cell>
          <cell r="Q6">
            <v>5162</v>
          </cell>
          <cell r="R6">
            <v>5162</v>
          </cell>
          <cell r="S6">
            <v>5162</v>
          </cell>
          <cell r="T6">
            <v>5162</v>
          </cell>
          <cell r="U6">
            <v>5162</v>
          </cell>
          <cell r="V6">
            <v>5162</v>
          </cell>
          <cell r="W6">
            <v>5162</v>
          </cell>
          <cell r="X6">
            <v>5162</v>
          </cell>
          <cell r="Y6">
            <v>5162</v>
          </cell>
          <cell r="Z6">
            <v>5162</v>
          </cell>
          <cell r="AA6">
            <v>5162</v>
          </cell>
          <cell r="AE6">
            <v>5309</v>
          </cell>
          <cell r="AF6">
            <v>5309</v>
          </cell>
          <cell r="AG6">
            <v>5309</v>
          </cell>
          <cell r="AH6">
            <v>5309</v>
          </cell>
          <cell r="AI6">
            <v>5309</v>
          </cell>
          <cell r="AJ6">
            <v>5309</v>
          </cell>
          <cell r="AK6">
            <v>5309</v>
          </cell>
          <cell r="AL6">
            <v>5309</v>
          </cell>
          <cell r="AM6">
            <v>5309</v>
          </cell>
          <cell r="AN6">
            <v>5309</v>
          </cell>
          <cell r="AO6">
            <v>5309</v>
          </cell>
          <cell r="AS6">
            <v>5408</v>
          </cell>
          <cell r="AT6">
            <v>5408</v>
          </cell>
          <cell r="AU6">
            <v>5408</v>
          </cell>
          <cell r="AV6">
            <v>5408</v>
          </cell>
          <cell r="AW6">
            <v>5408</v>
          </cell>
          <cell r="AX6">
            <v>5408</v>
          </cell>
          <cell r="AY6">
            <v>5408</v>
          </cell>
          <cell r="AZ6">
            <v>5408</v>
          </cell>
          <cell r="BA6">
            <v>5408</v>
          </cell>
          <cell r="BB6">
            <v>5408</v>
          </cell>
          <cell r="BC6">
            <v>5408</v>
          </cell>
          <cell r="BG6">
            <v>5555</v>
          </cell>
          <cell r="BH6">
            <v>5555</v>
          </cell>
          <cell r="BI6">
            <v>5555</v>
          </cell>
          <cell r="BJ6">
            <v>5555</v>
          </cell>
          <cell r="BK6">
            <v>5555</v>
          </cell>
          <cell r="BL6">
            <v>5555</v>
          </cell>
          <cell r="BM6">
            <v>5555</v>
          </cell>
          <cell r="BN6">
            <v>5555</v>
          </cell>
          <cell r="BO6">
            <v>5555</v>
          </cell>
          <cell r="BP6">
            <v>5555</v>
          </cell>
          <cell r="BQ6">
            <v>5555</v>
          </cell>
          <cell r="BU6">
            <v>5653</v>
          </cell>
          <cell r="BV6">
            <v>5653</v>
          </cell>
          <cell r="BW6">
            <v>5653</v>
          </cell>
          <cell r="BX6">
            <v>5653</v>
          </cell>
          <cell r="BY6">
            <v>5653</v>
          </cell>
          <cell r="BZ6">
            <v>5653</v>
          </cell>
          <cell r="CA6">
            <v>5653</v>
          </cell>
          <cell r="CB6">
            <v>5653</v>
          </cell>
          <cell r="CC6">
            <v>5653</v>
          </cell>
          <cell r="CD6">
            <v>5653</v>
          </cell>
          <cell r="CE6">
            <v>5653</v>
          </cell>
          <cell r="CI6">
            <v>5850</v>
          </cell>
          <cell r="CJ6">
            <v>5850</v>
          </cell>
          <cell r="CK6">
            <v>5850</v>
          </cell>
          <cell r="CL6">
            <v>5850</v>
          </cell>
          <cell r="CM6">
            <v>5850</v>
          </cell>
          <cell r="CN6">
            <v>5850</v>
          </cell>
          <cell r="CO6">
            <v>5850</v>
          </cell>
          <cell r="CP6">
            <v>5850</v>
          </cell>
          <cell r="CQ6">
            <v>5850</v>
          </cell>
          <cell r="CR6">
            <v>5850</v>
          </cell>
          <cell r="CS6">
            <v>5850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114"/>
  <sheetViews>
    <sheetView tabSelected="1" topLeftCell="GO1" zoomScale="80" zoomScaleNormal="80" workbookViewId="0">
      <selection activeCell="GR21" sqref="GR21"/>
    </sheetView>
  </sheetViews>
  <sheetFormatPr baseColWidth="10" defaultColWidth="11.42578125" defaultRowHeight="14.25" x14ac:dyDescent="0.2"/>
  <cols>
    <col min="1" max="1" width="0" style="1" hidden="1" customWidth="1"/>
    <col min="2" max="2" width="29.85546875" style="1" hidden="1" customWidth="1"/>
    <col min="3" max="13" width="0" style="1" hidden="1" customWidth="1"/>
    <col min="14" max="14" width="5.7109375" style="1" hidden="1" customWidth="1"/>
    <col min="15" max="15" width="0" style="1" hidden="1" customWidth="1"/>
    <col min="16" max="16" width="29.85546875" style="1" hidden="1" customWidth="1"/>
    <col min="17" max="29" width="0" style="1" hidden="1" customWidth="1"/>
    <col min="30" max="30" width="26.5703125" style="1" hidden="1" customWidth="1"/>
    <col min="31" max="43" width="0" style="1" hidden="1" customWidth="1"/>
    <col min="44" max="44" width="29.85546875" style="1" hidden="1" customWidth="1"/>
    <col min="45" max="45" width="11.5703125" style="1" hidden="1" customWidth="1"/>
    <col min="46" max="57" width="0" style="1" hidden="1" customWidth="1"/>
    <col min="58" max="58" width="29.85546875" style="1" hidden="1" customWidth="1"/>
    <col min="59" max="69" width="0" style="1" hidden="1" customWidth="1"/>
    <col min="70" max="70" width="8.42578125" style="1" hidden="1" customWidth="1"/>
    <col min="71" max="71" width="0" style="1" hidden="1" customWidth="1"/>
    <col min="72" max="72" width="29.85546875" style="1" hidden="1" customWidth="1"/>
    <col min="73" max="83" width="0" style="1" hidden="1" customWidth="1"/>
    <col min="84" max="84" width="7.7109375" style="1" hidden="1" customWidth="1"/>
    <col min="85" max="85" width="0" style="1" hidden="1" customWidth="1"/>
    <col min="86" max="86" width="29.85546875" style="1" hidden="1" customWidth="1"/>
    <col min="87" max="99" width="0" style="1" hidden="1" customWidth="1"/>
    <col min="100" max="100" width="29.85546875" style="1" hidden="1" customWidth="1"/>
    <col min="101" max="112" width="0" style="1" hidden="1" customWidth="1"/>
    <col min="113" max="113" width="11.42578125" style="1"/>
    <col min="114" max="114" width="29.85546875" style="1" bestFit="1" customWidth="1"/>
    <col min="115" max="127" width="11.42578125" style="1"/>
    <col min="128" max="128" width="29.7109375" style="1" bestFit="1" customWidth="1"/>
    <col min="129" max="140" width="11.42578125" style="1"/>
    <col min="141" max="141" width="9.28515625" style="1" customWidth="1"/>
    <col min="142" max="142" width="29.7109375" style="1" bestFit="1" customWidth="1"/>
    <col min="143" max="155" width="11.42578125" style="1"/>
    <col min="156" max="156" width="31.5703125" style="1" bestFit="1" customWidth="1"/>
    <col min="157" max="169" width="11.42578125" style="1"/>
    <col min="170" max="170" width="30" style="1" bestFit="1" customWidth="1"/>
    <col min="171" max="183" width="11.42578125" style="1"/>
    <col min="184" max="184" width="30" style="1" bestFit="1" customWidth="1"/>
    <col min="185" max="197" width="11.42578125" style="1"/>
    <col min="198" max="198" width="30" style="1" bestFit="1" customWidth="1"/>
    <col min="199" max="16384" width="11.42578125" style="1"/>
  </cols>
  <sheetData>
    <row r="1" spans="1:209" ht="29.45" x14ac:dyDescent="0.4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O1" s="135" t="s">
        <v>0</v>
      </c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C1" s="135" t="s">
        <v>0</v>
      </c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Q1" s="135" t="s">
        <v>0</v>
      </c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E1" s="135" t="s">
        <v>0</v>
      </c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S1" s="135" t="s">
        <v>0</v>
      </c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G1" s="135" t="s">
        <v>0</v>
      </c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U1" s="135" t="s">
        <v>0</v>
      </c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I1" s="135" t="s">
        <v>0</v>
      </c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W1" s="135" t="s">
        <v>0</v>
      </c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K1" s="135" t="s">
        <v>0</v>
      </c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Y1" s="135" t="s">
        <v>0</v>
      </c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M1" s="135" t="s">
        <v>0</v>
      </c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GA1" s="135" t="s">
        <v>0</v>
      </c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O1" s="135" t="s">
        <v>0</v>
      </c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</row>
    <row r="2" spans="1:209" ht="22.15" x14ac:dyDescent="0.35">
      <c r="A2" s="136" t="s">
        <v>79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O2" s="136" t="s">
        <v>95</v>
      </c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C2" s="136" t="s">
        <v>96</v>
      </c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Q2" s="136" t="s">
        <v>99</v>
      </c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E2" s="136" t="s">
        <v>102</v>
      </c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S2" s="136" t="s">
        <v>104</v>
      </c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G2" s="136" t="s">
        <v>108</v>
      </c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U2" s="136" t="s">
        <v>112</v>
      </c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I2" s="136" t="s">
        <v>115</v>
      </c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W2" s="136" t="s">
        <v>126</v>
      </c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K2" s="136" t="s">
        <v>131</v>
      </c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Y2" s="136" t="s">
        <v>135</v>
      </c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M2" s="136" t="s">
        <v>146</v>
      </c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GA2" s="136" t="s">
        <v>147</v>
      </c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O2" s="136" t="s">
        <v>149</v>
      </c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</row>
    <row r="3" spans="1:209" ht="15" x14ac:dyDescent="0.25">
      <c r="A3" s="138" t="s">
        <v>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  <c r="O3" s="138" t="s">
        <v>1</v>
      </c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40"/>
      <c r="AC3" s="138" t="s">
        <v>1</v>
      </c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40"/>
      <c r="AQ3" s="138" t="s">
        <v>1</v>
      </c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40"/>
      <c r="BE3" s="138" t="s">
        <v>1</v>
      </c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40"/>
      <c r="BS3" s="138" t="s">
        <v>1</v>
      </c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40"/>
      <c r="CG3" s="138" t="s">
        <v>1</v>
      </c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40"/>
      <c r="CU3" s="138" t="s">
        <v>1</v>
      </c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40"/>
      <c r="DI3" s="138" t="s">
        <v>1</v>
      </c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40"/>
      <c r="DW3" s="138" t="s">
        <v>1</v>
      </c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40"/>
      <c r="EK3" s="138" t="s">
        <v>1</v>
      </c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40"/>
      <c r="EY3" s="138" t="s">
        <v>1</v>
      </c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40"/>
      <c r="FM3" s="138" t="s">
        <v>1</v>
      </c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40"/>
      <c r="GA3" s="138" t="s">
        <v>1</v>
      </c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40"/>
      <c r="GO3" s="138" t="s">
        <v>1</v>
      </c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40"/>
    </row>
    <row r="4" spans="1:209" x14ac:dyDescent="0.2">
      <c r="A4" s="2"/>
      <c r="B4" s="3"/>
      <c r="C4" s="4" t="s">
        <v>2</v>
      </c>
      <c r="D4" s="4" t="s">
        <v>3</v>
      </c>
      <c r="E4" s="3" t="s">
        <v>4</v>
      </c>
      <c r="F4" s="4" t="s">
        <v>5</v>
      </c>
      <c r="G4" s="3" t="s">
        <v>6</v>
      </c>
      <c r="H4" s="4" t="s">
        <v>7</v>
      </c>
      <c r="I4" s="3" t="s">
        <v>8</v>
      </c>
      <c r="J4" s="4" t="s">
        <v>9</v>
      </c>
      <c r="K4" s="3" t="s">
        <v>10</v>
      </c>
      <c r="L4" s="4" t="s">
        <v>11</v>
      </c>
      <c r="M4" s="5" t="s">
        <v>12</v>
      </c>
      <c r="O4" s="2"/>
      <c r="P4" s="3"/>
      <c r="Q4" s="4" t="s">
        <v>2</v>
      </c>
      <c r="R4" s="4" t="s">
        <v>3</v>
      </c>
      <c r="S4" s="3" t="s">
        <v>4</v>
      </c>
      <c r="T4" s="4" t="s">
        <v>5</v>
      </c>
      <c r="U4" s="3" t="s">
        <v>6</v>
      </c>
      <c r="V4" s="4" t="s">
        <v>7</v>
      </c>
      <c r="W4" s="3" t="s">
        <v>8</v>
      </c>
      <c r="X4" s="4" t="s">
        <v>9</v>
      </c>
      <c r="Y4" s="3" t="s">
        <v>10</v>
      </c>
      <c r="Z4" s="4" t="s">
        <v>11</v>
      </c>
      <c r="AA4" s="5" t="s">
        <v>12</v>
      </c>
      <c r="AC4" s="2"/>
      <c r="AD4" s="3"/>
      <c r="AE4" s="4" t="s">
        <v>2</v>
      </c>
      <c r="AF4" s="4" t="s">
        <v>3</v>
      </c>
      <c r="AG4" s="3" t="s">
        <v>4</v>
      </c>
      <c r="AH4" s="4" t="s">
        <v>5</v>
      </c>
      <c r="AI4" s="3" t="s">
        <v>6</v>
      </c>
      <c r="AJ4" s="4" t="s">
        <v>7</v>
      </c>
      <c r="AK4" s="3" t="s">
        <v>8</v>
      </c>
      <c r="AL4" s="4" t="s">
        <v>9</v>
      </c>
      <c r="AM4" s="3" t="s">
        <v>10</v>
      </c>
      <c r="AN4" s="4" t="s">
        <v>11</v>
      </c>
      <c r="AO4" s="5" t="s">
        <v>12</v>
      </c>
      <c r="AQ4" s="2"/>
      <c r="AR4" s="3"/>
      <c r="AS4" s="4" t="s">
        <v>2</v>
      </c>
      <c r="AT4" s="4" t="s">
        <v>3</v>
      </c>
      <c r="AU4" s="3" t="s">
        <v>4</v>
      </c>
      <c r="AV4" s="4" t="s">
        <v>5</v>
      </c>
      <c r="AW4" s="3" t="s">
        <v>6</v>
      </c>
      <c r="AX4" s="4" t="s">
        <v>7</v>
      </c>
      <c r="AY4" s="3" t="s">
        <v>8</v>
      </c>
      <c r="AZ4" s="4" t="s">
        <v>9</v>
      </c>
      <c r="BA4" s="3" t="s">
        <v>10</v>
      </c>
      <c r="BB4" s="4" t="s">
        <v>11</v>
      </c>
      <c r="BC4" s="5" t="s">
        <v>12</v>
      </c>
      <c r="BE4" s="2"/>
      <c r="BF4" s="3"/>
      <c r="BG4" s="4" t="s">
        <v>2</v>
      </c>
      <c r="BH4" s="4" t="s">
        <v>3</v>
      </c>
      <c r="BI4" s="3" t="s">
        <v>4</v>
      </c>
      <c r="BJ4" s="4" t="s">
        <v>5</v>
      </c>
      <c r="BK4" s="3" t="s">
        <v>6</v>
      </c>
      <c r="BL4" s="4" t="s">
        <v>7</v>
      </c>
      <c r="BM4" s="3" t="s">
        <v>8</v>
      </c>
      <c r="BN4" s="4" t="s">
        <v>9</v>
      </c>
      <c r="BO4" s="3" t="s">
        <v>10</v>
      </c>
      <c r="BP4" s="4" t="s">
        <v>11</v>
      </c>
      <c r="BQ4" s="5" t="s">
        <v>12</v>
      </c>
      <c r="BS4" s="2"/>
      <c r="BT4" s="3"/>
      <c r="BU4" s="4" t="s">
        <v>2</v>
      </c>
      <c r="BV4" s="4" t="s">
        <v>3</v>
      </c>
      <c r="BW4" s="3" t="s">
        <v>4</v>
      </c>
      <c r="BX4" s="4" t="s">
        <v>5</v>
      </c>
      <c r="BY4" s="3" t="s">
        <v>6</v>
      </c>
      <c r="BZ4" s="4" t="s">
        <v>7</v>
      </c>
      <c r="CA4" s="3" t="s">
        <v>8</v>
      </c>
      <c r="CB4" s="4" t="s">
        <v>9</v>
      </c>
      <c r="CC4" s="3" t="s">
        <v>10</v>
      </c>
      <c r="CD4" s="4" t="s">
        <v>11</v>
      </c>
      <c r="CE4" s="5" t="s">
        <v>12</v>
      </c>
      <c r="CG4" s="2"/>
      <c r="CH4" s="3"/>
      <c r="CI4" s="4" t="s">
        <v>2</v>
      </c>
      <c r="CJ4" s="4" t="s">
        <v>3</v>
      </c>
      <c r="CK4" s="3" t="s">
        <v>4</v>
      </c>
      <c r="CL4" s="4" t="s">
        <v>5</v>
      </c>
      <c r="CM4" s="3" t="s">
        <v>6</v>
      </c>
      <c r="CN4" s="4" t="s">
        <v>7</v>
      </c>
      <c r="CO4" s="3" t="s">
        <v>8</v>
      </c>
      <c r="CP4" s="4" t="s">
        <v>9</v>
      </c>
      <c r="CQ4" s="3" t="s">
        <v>10</v>
      </c>
      <c r="CR4" s="4" t="s">
        <v>11</v>
      </c>
      <c r="CS4" s="5" t="s">
        <v>12</v>
      </c>
      <c r="CU4" s="2"/>
      <c r="CV4" s="3"/>
      <c r="CW4" s="4" t="s">
        <v>2</v>
      </c>
      <c r="CX4" s="4" t="s">
        <v>3</v>
      </c>
      <c r="CY4" s="3" t="s">
        <v>4</v>
      </c>
      <c r="CZ4" s="4" t="s">
        <v>5</v>
      </c>
      <c r="DA4" s="3" t="s">
        <v>6</v>
      </c>
      <c r="DB4" s="4" t="s">
        <v>7</v>
      </c>
      <c r="DC4" s="3" t="s">
        <v>8</v>
      </c>
      <c r="DD4" s="4" t="s">
        <v>9</v>
      </c>
      <c r="DE4" s="3" t="s">
        <v>10</v>
      </c>
      <c r="DF4" s="4" t="s">
        <v>11</v>
      </c>
      <c r="DG4" s="5" t="s">
        <v>12</v>
      </c>
      <c r="DI4" s="2"/>
      <c r="DJ4" s="3"/>
      <c r="DK4" s="4" t="s">
        <v>2</v>
      </c>
      <c r="DL4" s="4" t="s">
        <v>3</v>
      </c>
      <c r="DM4" s="3" t="s">
        <v>4</v>
      </c>
      <c r="DN4" s="4" t="s">
        <v>5</v>
      </c>
      <c r="DO4" s="3" t="s">
        <v>6</v>
      </c>
      <c r="DP4" s="4" t="s">
        <v>7</v>
      </c>
      <c r="DQ4" s="3" t="s">
        <v>8</v>
      </c>
      <c r="DR4" s="4" t="s">
        <v>9</v>
      </c>
      <c r="DS4" s="3" t="s">
        <v>10</v>
      </c>
      <c r="DT4" s="4" t="s">
        <v>11</v>
      </c>
      <c r="DU4" s="5" t="s">
        <v>12</v>
      </c>
      <c r="DW4" s="2"/>
      <c r="DX4" s="3"/>
      <c r="DY4" s="4" t="s">
        <v>2</v>
      </c>
      <c r="DZ4" s="4" t="s">
        <v>3</v>
      </c>
      <c r="EA4" s="3" t="s">
        <v>4</v>
      </c>
      <c r="EB4" s="4" t="s">
        <v>5</v>
      </c>
      <c r="EC4" s="3" t="s">
        <v>6</v>
      </c>
      <c r="ED4" s="4" t="s">
        <v>7</v>
      </c>
      <c r="EE4" s="3" t="s">
        <v>8</v>
      </c>
      <c r="EF4" s="4" t="s">
        <v>9</v>
      </c>
      <c r="EG4" s="3" t="s">
        <v>10</v>
      </c>
      <c r="EH4" s="4" t="s">
        <v>11</v>
      </c>
      <c r="EI4" s="5" t="s">
        <v>12</v>
      </c>
      <c r="EK4" s="2"/>
      <c r="EL4" s="3"/>
      <c r="EM4" s="4" t="s">
        <v>2</v>
      </c>
      <c r="EN4" s="4" t="s">
        <v>3</v>
      </c>
      <c r="EO4" s="3" t="s">
        <v>4</v>
      </c>
      <c r="EP4" s="4" t="s">
        <v>5</v>
      </c>
      <c r="EQ4" s="3" t="s">
        <v>6</v>
      </c>
      <c r="ER4" s="4" t="s">
        <v>7</v>
      </c>
      <c r="ES4" s="3" t="s">
        <v>8</v>
      </c>
      <c r="ET4" s="4" t="s">
        <v>9</v>
      </c>
      <c r="EU4" s="3" t="s">
        <v>10</v>
      </c>
      <c r="EV4" s="4" t="s">
        <v>11</v>
      </c>
      <c r="EW4" s="5" t="s">
        <v>12</v>
      </c>
      <c r="EY4" s="2"/>
      <c r="EZ4" s="3"/>
      <c r="FA4" s="4" t="s">
        <v>2</v>
      </c>
      <c r="FB4" s="4" t="s">
        <v>3</v>
      </c>
      <c r="FC4" s="3" t="s">
        <v>4</v>
      </c>
      <c r="FD4" s="4" t="s">
        <v>5</v>
      </c>
      <c r="FE4" s="3" t="s">
        <v>6</v>
      </c>
      <c r="FF4" s="4" t="s">
        <v>7</v>
      </c>
      <c r="FG4" s="3" t="s">
        <v>8</v>
      </c>
      <c r="FH4" s="4" t="s">
        <v>9</v>
      </c>
      <c r="FI4" s="3" t="s">
        <v>10</v>
      </c>
      <c r="FJ4" s="4" t="s">
        <v>11</v>
      </c>
      <c r="FK4" s="5" t="s">
        <v>12</v>
      </c>
      <c r="FM4" s="2"/>
      <c r="FN4" s="3"/>
      <c r="FO4" s="4" t="s">
        <v>2</v>
      </c>
      <c r="FP4" s="4" t="s">
        <v>3</v>
      </c>
      <c r="FQ4" s="3" t="s">
        <v>4</v>
      </c>
      <c r="FR4" s="4" t="s">
        <v>5</v>
      </c>
      <c r="FS4" s="3" t="s">
        <v>6</v>
      </c>
      <c r="FT4" s="4" t="s">
        <v>7</v>
      </c>
      <c r="FU4" s="3" t="s">
        <v>8</v>
      </c>
      <c r="FV4" s="4" t="s">
        <v>9</v>
      </c>
      <c r="FW4" s="3" t="s">
        <v>10</v>
      </c>
      <c r="FX4" s="4" t="s">
        <v>11</v>
      </c>
      <c r="FY4" s="5" t="s">
        <v>12</v>
      </c>
      <c r="GA4" s="2"/>
      <c r="GB4" s="3"/>
      <c r="GC4" s="4" t="s">
        <v>2</v>
      </c>
      <c r="GD4" s="4" t="s">
        <v>3</v>
      </c>
      <c r="GE4" s="3" t="s">
        <v>4</v>
      </c>
      <c r="GF4" s="4" t="s">
        <v>5</v>
      </c>
      <c r="GG4" s="3" t="s">
        <v>6</v>
      </c>
      <c r="GH4" s="4" t="s">
        <v>7</v>
      </c>
      <c r="GI4" s="3" t="s">
        <v>8</v>
      </c>
      <c r="GJ4" s="4" t="s">
        <v>9</v>
      </c>
      <c r="GK4" s="3" t="s">
        <v>10</v>
      </c>
      <c r="GL4" s="4" t="s">
        <v>11</v>
      </c>
      <c r="GM4" s="5" t="s">
        <v>12</v>
      </c>
      <c r="GO4" s="2"/>
      <c r="GP4" s="3"/>
      <c r="GQ4" s="4" t="s">
        <v>2</v>
      </c>
      <c r="GR4" s="4" t="s">
        <v>3</v>
      </c>
      <c r="GS4" s="3" t="s">
        <v>4</v>
      </c>
      <c r="GT4" s="4" t="s">
        <v>5</v>
      </c>
      <c r="GU4" s="3" t="s">
        <v>6</v>
      </c>
      <c r="GV4" s="4" t="s">
        <v>7</v>
      </c>
      <c r="GW4" s="3" t="s">
        <v>8</v>
      </c>
      <c r="GX4" s="4" t="s">
        <v>9</v>
      </c>
      <c r="GY4" s="3" t="s">
        <v>10</v>
      </c>
      <c r="GZ4" s="4" t="s">
        <v>11</v>
      </c>
      <c r="HA4" s="5" t="s">
        <v>12</v>
      </c>
    </row>
    <row r="5" spans="1:209" ht="13.9" x14ac:dyDescent="0.25">
      <c r="A5" s="2" t="s">
        <v>13</v>
      </c>
      <c r="B5" s="4" t="s">
        <v>14</v>
      </c>
      <c r="C5" s="6">
        <v>0.21</v>
      </c>
      <c r="D5" s="6">
        <v>0.24</v>
      </c>
      <c r="E5" s="7">
        <v>0.33</v>
      </c>
      <c r="F5" s="6">
        <v>0.43</v>
      </c>
      <c r="G5" s="7">
        <v>0.54</v>
      </c>
      <c r="H5" s="6">
        <v>0.64</v>
      </c>
      <c r="I5" s="7">
        <v>0.74</v>
      </c>
      <c r="J5" s="6">
        <v>0.84</v>
      </c>
      <c r="K5" s="7">
        <v>1.05</v>
      </c>
      <c r="L5" s="6">
        <v>1.1499999999999999</v>
      </c>
      <c r="M5" s="8">
        <v>1.25</v>
      </c>
      <c r="O5" s="2" t="s">
        <v>13</v>
      </c>
      <c r="P5" s="4" t="s">
        <v>14</v>
      </c>
      <c r="Q5" s="6">
        <v>0.21</v>
      </c>
      <c r="R5" s="6">
        <v>0.24</v>
      </c>
      <c r="S5" s="7">
        <v>0.33</v>
      </c>
      <c r="T5" s="6">
        <v>0.43</v>
      </c>
      <c r="U5" s="7">
        <v>0.54</v>
      </c>
      <c r="V5" s="6">
        <v>0.64</v>
      </c>
      <c r="W5" s="7">
        <v>0.74</v>
      </c>
      <c r="X5" s="6">
        <v>0.84</v>
      </c>
      <c r="Y5" s="7">
        <v>1.05</v>
      </c>
      <c r="Z5" s="6">
        <v>1.1499999999999999</v>
      </c>
      <c r="AA5" s="8">
        <v>1.25</v>
      </c>
      <c r="AC5" s="2" t="s">
        <v>13</v>
      </c>
      <c r="AD5" s="4" t="s">
        <v>14</v>
      </c>
      <c r="AE5" s="6">
        <v>0.21</v>
      </c>
      <c r="AF5" s="6">
        <v>0.24</v>
      </c>
      <c r="AG5" s="7">
        <v>0.33</v>
      </c>
      <c r="AH5" s="6">
        <v>0.43</v>
      </c>
      <c r="AI5" s="7">
        <v>0.54</v>
      </c>
      <c r="AJ5" s="6">
        <v>0.64</v>
      </c>
      <c r="AK5" s="7">
        <v>0.74</v>
      </c>
      <c r="AL5" s="6">
        <v>0.84</v>
      </c>
      <c r="AM5" s="7">
        <v>1.05</v>
      </c>
      <c r="AN5" s="6">
        <v>1.1499999999999999</v>
      </c>
      <c r="AO5" s="8">
        <v>1.25</v>
      </c>
      <c r="AQ5" s="2" t="s">
        <v>13</v>
      </c>
      <c r="AR5" s="4" t="s">
        <v>14</v>
      </c>
      <c r="AS5" s="6">
        <v>0.21</v>
      </c>
      <c r="AT5" s="6">
        <v>0.24</v>
      </c>
      <c r="AU5" s="7">
        <v>0.33</v>
      </c>
      <c r="AV5" s="6">
        <v>0.43</v>
      </c>
      <c r="AW5" s="7">
        <v>0.54</v>
      </c>
      <c r="AX5" s="6">
        <v>0.64</v>
      </c>
      <c r="AY5" s="7">
        <v>0.74</v>
      </c>
      <c r="AZ5" s="6">
        <v>0.84</v>
      </c>
      <c r="BA5" s="7">
        <v>1.05</v>
      </c>
      <c r="BB5" s="6">
        <v>1.1499999999999999</v>
      </c>
      <c r="BC5" s="8">
        <v>1.25</v>
      </c>
      <c r="BE5" s="2" t="s">
        <v>13</v>
      </c>
      <c r="BF5" s="4" t="s">
        <v>14</v>
      </c>
      <c r="BG5" s="6">
        <v>0.21</v>
      </c>
      <c r="BH5" s="6">
        <v>0.24</v>
      </c>
      <c r="BI5" s="7">
        <v>0.33</v>
      </c>
      <c r="BJ5" s="6">
        <v>0.43</v>
      </c>
      <c r="BK5" s="7">
        <v>0.54</v>
      </c>
      <c r="BL5" s="6">
        <v>0.64</v>
      </c>
      <c r="BM5" s="7">
        <v>0.74</v>
      </c>
      <c r="BN5" s="6">
        <v>0.84</v>
      </c>
      <c r="BO5" s="7">
        <v>1.05</v>
      </c>
      <c r="BP5" s="6">
        <v>1.1499999999999999</v>
      </c>
      <c r="BQ5" s="8">
        <v>1.25</v>
      </c>
      <c r="BS5" s="2" t="s">
        <v>13</v>
      </c>
      <c r="BT5" s="4" t="s">
        <v>14</v>
      </c>
      <c r="BU5" s="6">
        <v>0.21</v>
      </c>
      <c r="BV5" s="6">
        <v>0.24</v>
      </c>
      <c r="BW5" s="7">
        <v>0.33</v>
      </c>
      <c r="BX5" s="6">
        <v>0.43</v>
      </c>
      <c r="BY5" s="7">
        <v>0.54</v>
      </c>
      <c r="BZ5" s="6">
        <v>0.64</v>
      </c>
      <c r="CA5" s="7">
        <v>0.74</v>
      </c>
      <c r="CB5" s="6">
        <v>0.84</v>
      </c>
      <c r="CC5" s="7">
        <v>1.05</v>
      </c>
      <c r="CD5" s="6">
        <v>1.1499999999999999</v>
      </c>
      <c r="CE5" s="8">
        <v>1.25</v>
      </c>
      <c r="CG5" s="2" t="s">
        <v>13</v>
      </c>
      <c r="CH5" s="4" t="s">
        <v>14</v>
      </c>
      <c r="CI5" s="6">
        <v>0.21</v>
      </c>
      <c r="CJ5" s="6">
        <v>0.24</v>
      </c>
      <c r="CK5" s="7">
        <v>0.33</v>
      </c>
      <c r="CL5" s="6">
        <v>0.43</v>
      </c>
      <c r="CM5" s="7">
        <v>0.54</v>
      </c>
      <c r="CN5" s="6">
        <v>0.64</v>
      </c>
      <c r="CO5" s="7">
        <v>0.74</v>
      </c>
      <c r="CP5" s="6">
        <v>0.84</v>
      </c>
      <c r="CQ5" s="7">
        <v>1.05</v>
      </c>
      <c r="CR5" s="6">
        <v>1.1499999999999999</v>
      </c>
      <c r="CS5" s="8">
        <v>1.25</v>
      </c>
      <c r="CU5" s="2" t="s">
        <v>13</v>
      </c>
      <c r="CV5" s="4" t="s">
        <v>14</v>
      </c>
      <c r="CW5" s="6">
        <v>0.21</v>
      </c>
      <c r="CX5" s="6">
        <v>0.24</v>
      </c>
      <c r="CY5" s="7">
        <v>0.33</v>
      </c>
      <c r="CZ5" s="6">
        <v>0.43</v>
      </c>
      <c r="DA5" s="7">
        <v>0.54</v>
      </c>
      <c r="DB5" s="6">
        <v>0.64</v>
      </c>
      <c r="DC5" s="7">
        <v>0.74</v>
      </c>
      <c r="DD5" s="6">
        <v>0.84</v>
      </c>
      <c r="DE5" s="7">
        <v>1.05</v>
      </c>
      <c r="DF5" s="6">
        <v>1.1499999999999999</v>
      </c>
      <c r="DG5" s="8">
        <v>1.25</v>
      </c>
      <c r="DI5" s="2" t="s">
        <v>13</v>
      </c>
      <c r="DJ5" s="4" t="s">
        <v>14</v>
      </c>
      <c r="DK5" s="6">
        <v>0.21</v>
      </c>
      <c r="DL5" s="6">
        <v>0.24</v>
      </c>
      <c r="DM5" s="7">
        <v>0.33</v>
      </c>
      <c r="DN5" s="6">
        <v>0.43</v>
      </c>
      <c r="DO5" s="7">
        <v>0.54</v>
      </c>
      <c r="DP5" s="6">
        <v>0.64</v>
      </c>
      <c r="DQ5" s="7">
        <v>0.74</v>
      </c>
      <c r="DR5" s="6">
        <v>0.84</v>
      </c>
      <c r="DS5" s="7">
        <v>1.05</v>
      </c>
      <c r="DT5" s="6">
        <v>1.1499999999999999</v>
      </c>
      <c r="DU5" s="8">
        <v>1.25</v>
      </c>
      <c r="DW5" s="2" t="s">
        <v>13</v>
      </c>
      <c r="DX5" s="4" t="s">
        <v>14</v>
      </c>
      <c r="DY5" s="6">
        <v>0.21</v>
      </c>
      <c r="DZ5" s="6">
        <v>0.24</v>
      </c>
      <c r="EA5" s="7">
        <v>0.33</v>
      </c>
      <c r="EB5" s="6">
        <v>0.43</v>
      </c>
      <c r="EC5" s="7">
        <v>0.54</v>
      </c>
      <c r="ED5" s="6">
        <v>0.64</v>
      </c>
      <c r="EE5" s="7">
        <v>0.74</v>
      </c>
      <c r="EF5" s="6">
        <v>0.84</v>
      </c>
      <c r="EG5" s="7">
        <v>1.05</v>
      </c>
      <c r="EH5" s="6">
        <v>1.1499999999999999</v>
      </c>
      <c r="EI5" s="8">
        <v>1.25</v>
      </c>
      <c r="EK5" s="2" t="s">
        <v>13</v>
      </c>
      <c r="EL5" s="4" t="s">
        <v>14</v>
      </c>
      <c r="EM5" s="6">
        <v>0.21</v>
      </c>
      <c r="EN5" s="6">
        <v>0.24</v>
      </c>
      <c r="EO5" s="7">
        <v>0.33</v>
      </c>
      <c r="EP5" s="6">
        <v>0.43</v>
      </c>
      <c r="EQ5" s="7">
        <v>0.54</v>
      </c>
      <c r="ER5" s="6">
        <v>0.64</v>
      </c>
      <c r="ES5" s="7">
        <v>0.74</v>
      </c>
      <c r="ET5" s="6">
        <v>0.84</v>
      </c>
      <c r="EU5" s="7">
        <v>1.05</v>
      </c>
      <c r="EV5" s="6">
        <v>1.1499999999999999</v>
      </c>
      <c r="EW5" s="8">
        <v>1.25</v>
      </c>
      <c r="EY5" s="2" t="s">
        <v>13</v>
      </c>
      <c r="EZ5" s="4" t="s">
        <v>14</v>
      </c>
      <c r="FA5" s="6">
        <v>0.21</v>
      </c>
      <c r="FB5" s="6">
        <v>0.24</v>
      </c>
      <c r="FC5" s="7">
        <v>0.33</v>
      </c>
      <c r="FD5" s="6">
        <v>0.43</v>
      </c>
      <c r="FE5" s="7">
        <v>0.54</v>
      </c>
      <c r="FF5" s="6">
        <v>0.64</v>
      </c>
      <c r="FG5" s="7">
        <v>0.74</v>
      </c>
      <c r="FH5" s="6">
        <v>0.84</v>
      </c>
      <c r="FI5" s="7">
        <v>1.05</v>
      </c>
      <c r="FJ5" s="6">
        <v>1.1499999999999999</v>
      </c>
      <c r="FK5" s="8">
        <v>1.25</v>
      </c>
      <c r="FM5" s="2" t="s">
        <v>13</v>
      </c>
      <c r="FN5" s="4" t="s">
        <v>14</v>
      </c>
      <c r="FO5" s="6">
        <v>0.21</v>
      </c>
      <c r="FP5" s="6">
        <v>0.24</v>
      </c>
      <c r="FQ5" s="7">
        <v>0.33</v>
      </c>
      <c r="FR5" s="6">
        <v>0.43</v>
      </c>
      <c r="FS5" s="7">
        <v>0.54</v>
      </c>
      <c r="FT5" s="6">
        <v>0.64</v>
      </c>
      <c r="FU5" s="7">
        <v>0.74</v>
      </c>
      <c r="FV5" s="6">
        <v>0.84</v>
      </c>
      <c r="FW5" s="7">
        <v>1.05</v>
      </c>
      <c r="FX5" s="6">
        <v>1.1499999999999999</v>
      </c>
      <c r="FY5" s="8">
        <v>1.25</v>
      </c>
      <c r="GA5" s="2" t="s">
        <v>13</v>
      </c>
      <c r="GB5" s="4" t="s">
        <v>14</v>
      </c>
      <c r="GC5" s="6">
        <v>0.21</v>
      </c>
      <c r="GD5" s="6">
        <v>0.24</v>
      </c>
      <c r="GE5" s="7">
        <v>0.33</v>
      </c>
      <c r="GF5" s="6">
        <v>0.43</v>
      </c>
      <c r="GG5" s="7">
        <v>0.54</v>
      </c>
      <c r="GH5" s="6">
        <v>0.64</v>
      </c>
      <c r="GI5" s="7">
        <v>0.74</v>
      </c>
      <c r="GJ5" s="6">
        <v>0.84</v>
      </c>
      <c r="GK5" s="7">
        <v>1.05</v>
      </c>
      <c r="GL5" s="6">
        <v>1.1499999999999999</v>
      </c>
      <c r="GM5" s="8">
        <v>1.25</v>
      </c>
      <c r="GO5" s="2" t="s">
        <v>13</v>
      </c>
      <c r="GP5" s="4" t="s">
        <v>14</v>
      </c>
      <c r="GQ5" s="6">
        <v>0.21</v>
      </c>
      <c r="GR5" s="6">
        <v>0.24</v>
      </c>
      <c r="GS5" s="7">
        <v>0.33</v>
      </c>
      <c r="GT5" s="6">
        <v>0.43</v>
      </c>
      <c r="GU5" s="7">
        <v>0.54</v>
      </c>
      <c r="GV5" s="6">
        <v>0.64</v>
      </c>
      <c r="GW5" s="7">
        <v>0.74</v>
      </c>
      <c r="GX5" s="6">
        <v>0.84</v>
      </c>
      <c r="GY5" s="7">
        <v>1.05</v>
      </c>
      <c r="GZ5" s="6">
        <v>1.1499999999999999</v>
      </c>
      <c r="HA5" s="8">
        <v>1.25</v>
      </c>
    </row>
    <row r="6" spans="1:209" ht="13.9" x14ac:dyDescent="0.25">
      <c r="A6" s="9" t="s">
        <v>15</v>
      </c>
      <c r="B6" s="10" t="s">
        <v>16</v>
      </c>
      <c r="C6" s="11">
        <v>4916</v>
      </c>
      <c r="D6" s="11">
        <v>4916</v>
      </c>
      <c r="E6" s="11">
        <v>4916</v>
      </c>
      <c r="F6" s="11">
        <v>4916</v>
      </c>
      <c r="G6" s="11">
        <v>4916</v>
      </c>
      <c r="H6" s="11">
        <v>4916</v>
      </c>
      <c r="I6" s="11">
        <v>4916</v>
      </c>
      <c r="J6" s="11">
        <v>4916</v>
      </c>
      <c r="K6" s="11">
        <v>4916</v>
      </c>
      <c r="L6" s="11">
        <v>4916</v>
      </c>
      <c r="M6" s="11">
        <v>4916</v>
      </c>
      <c r="O6" s="9" t="s">
        <v>15</v>
      </c>
      <c r="P6" s="10" t="s">
        <v>16</v>
      </c>
      <c r="Q6" s="11">
        <v>5162</v>
      </c>
      <c r="R6" s="11">
        <v>5162</v>
      </c>
      <c r="S6" s="11">
        <v>5162</v>
      </c>
      <c r="T6" s="11">
        <v>5162</v>
      </c>
      <c r="U6" s="11">
        <v>5162</v>
      </c>
      <c r="V6" s="11">
        <v>5162</v>
      </c>
      <c r="W6" s="11">
        <v>5162</v>
      </c>
      <c r="X6" s="11">
        <v>5162</v>
      </c>
      <c r="Y6" s="11">
        <v>5162</v>
      </c>
      <c r="Z6" s="11">
        <v>5162</v>
      </c>
      <c r="AA6" s="11">
        <v>5162</v>
      </c>
      <c r="AC6" s="9" t="s">
        <v>15</v>
      </c>
      <c r="AD6" s="10" t="s">
        <v>16</v>
      </c>
      <c r="AE6" s="11">
        <v>5309</v>
      </c>
      <c r="AF6" s="11">
        <v>5309</v>
      </c>
      <c r="AG6" s="11">
        <v>5309</v>
      </c>
      <c r="AH6" s="11">
        <v>5309</v>
      </c>
      <c r="AI6" s="11">
        <v>5309</v>
      </c>
      <c r="AJ6" s="11">
        <v>5309</v>
      </c>
      <c r="AK6" s="11">
        <v>5309</v>
      </c>
      <c r="AL6" s="11">
        <v>5309</v>
      </c>
      <c r="AM6" s="11">
        <v>5309</v>
      </c>
      <c r="AN6" s="11">
        <v>5309</v>
      </c>
      <c r="AO6" s="11">
        <v>5309</v>
      </c>
      <c r="AQ6" s="9" t="s">
        <v>15</v>
      </c>
      <c r="AR6" s="10" t="s">
        <v>16</v>
      </c>
      <c r="AS6" s="11">
        <v>5408</v>
      </c>
      <c r="AT6" s="11">
        <v>5408</v>
      </c>
      <c r="AU6" s="11">
        <v>5408</v>
      </c>
      <c r="AV6" s="11">
        <v>5408</v>
      </c>
      <c r="AW6" s="11">
        <v>5408</v>
      </c>
      <c r="AX6" s="11">
        <v>5408</v>
      </c>
      <c r="AY6" s="11">
        <v>5408</v>
      </c>
      <c r="AZ6" s="11">
        <v>5408</v>
      </c>
      <c r="BA6" s="11">
        <v>5408</v>
      </c>
      <c r="BB6" s="11">
        <v>5408</v>
      </c>
      <c r="BC6" s="11">
        <v>5408</v>
      </c>
      <c r="BE6" s="9" t="s">
        <v>15</v>
      </c>
      <c r="BF6" s="10" t="s">
        <v>16</v>
      </c>
      <c r="BG6" s="11">
        <v>5555</v>
      </c>
      <c r="BH6" s="11">
        <v>5555</v>
      </c>
      <c r="BI6" s="11">
        <v>5555</v>
      </c>
      <c r="BJ6" s="11">
        <v>5555</v>
      </c>
      <c r="BK6" s="11">
        <v>5555</v>
      </c>
      <c r="BL6" s="11">
        <v>5555</v>
      </c>
      <c r="BM6" s="11">
        <v>5555</v>
      </c>
      <c r="BN6" s="11">
        <v>5555</v>
      </c>
      <c r="BO6" s="11">
        <v>5555</v>
      </c>
      <c r="BP6" s="11">
        <v>5555</v>
      </c>
      <c r="BQ6" s="11">
        <v>5555</v>
      </c>
      <c r="BS6" s="9" t="s">
        <v>15</v>
      </c>
      <c r="BT6" s="10" t="s">
        <v>16</v>
      </c>
      <c r="BU6" s="11">
        <v>5653</v>
      </c>
      <c r="BV6" s="11">
        <v>5653</v>
      </c>
      <c r="BW6" s="11">
        <v>5653</v>
      </c>
      <c r="BX6" s="11">
        <v>5653</v>
      </c>
      <c r="BY6" s="11">
        <v>5653</v>
      </c>
      <c r="BZ6" s="11">
        <v>5653</v>
      </c>
      <c r="CA6" s="11">
        <v>5653</v>
      </c>
      <c r="CB6" s="11">
        <v>5653</v>
      </c>
      <c r="CC6" s="11">
        <v>5653</v>
      </c>
      <c r="CD6" s="11">
        <v>5653</v>
      </c>
      <c r="CE6" s="11">
        <v>5653</v>
      </c>
      <c r="CG6" s="9" t="s">
        <v>15</v>
      </c>
      <c r="CH6" s="10" t="s">
        <v>16</v>
      </c>
      <c r="CI6" s="11">
        <v>5850</v>
      </c>
      <c r="CJ6" s="11">
        <v>5850</v>
      </c>
      <c r="CK6" s="11">
        <v>5850</v>
      </c>
      <c r="CL6" s="11">
        <v>5850</v>
      </c>
      <c r="CM6" s="11">
        <v>5850</v>
      </c>
      <c r="CN6" s="11">
        <v>5850</v>
      </c>
      <c r="CO6" s="11">
        <v>5850</v>
      </c>
      <c r="CP6" s="11">
        <v>5850</v>
      </c>
      <c r="CQ6" s="11">
        <v>5850</v>
      </c>
      <c r="CR6" s="11">
        <v>5850</v>
      </c>
      <c r="CS6" s="11">
        <v>5850</v>
      </c>
      <c r="CU6" s="9" t="s">
        <v>15</v>
      </c>
      <c r="CV6" s="10" t="s">
        <v>16</v>
      </c>
      <c r="CW6" s="11">
        <v>6391</v>
      </c>
      <c r="CX6" s="11">
        <v>6391</v>
      </c>
      <c r="CY6" s="11">
        <v>6391</v>
      </c>
      <c r="CZ6" s="11">
        <v>6391</v>
      </c>
      <c r="DA6" s="11">
        <v>6391</v>
      </c>
      <c r="DB6" s="11">
        <v>6391</v>
      </c>
      <c r="DC6" s="11">
        <v>6391</v>
      </c>
      <c r="DD6" s="11">
        <v>6391</v>
      </c>
      <c r="DE6" s="11">
        <v>6391</v>
      </c>
      <c r="DF6" s="11">
        <v>6391</v>
      </c>
      <c r="DG6" s="11">
        <v>6391</v>
      </c>
      <c r="DI6" s="9" t="s">
        <v>15</v>
      </c>
      <c r="DJ6" s="10" t="s">
        <v>16</v>
      </c>
      <c r="DK6" s="11">
        <v>6489</v>
      </c>
      <c r="DL6" s="11">
        <v>6489</v>
      </c>
      <c r="DM6" s="11">
        <v>6489</v>
      </c>
      <c r="DN6" s="11">
        <v>6489</v>
      </c>
      <c r="DO6" s="11">
        <v>6489</v>
      </c>
      <c r="DP6" s="11">
        <v>6489</v>
      </c>
      <c r="DQ6" s="11">
        <v>6489</v>
      </c>
      <c r="DR6" s="11">
        <v>6489</v>
      </c>
      <c r="DS6" s="11">
        <v>6489</v>
      </c>
      <c r="DT6" s="11">
        <v>6489</v>
      </c>
      <c r="DU6" s="11">
        <v>6489</v>
      </c>
      <c r="DW6" s="9" t="s">
        <v>15</v>
      </c>
      <c r="DX6" s="10" t="s">
        <v>16</v>
      </c>
      <c r="DY6" s="11">
        <v>7501</v>
      </c>
      <c r="DZ6" s="11">
        <v>7501</v>
      </c>
      <c r="EA6" s="11">
        <v>7501</v>
      </c>
      <c r="EB6" s="11">
        <v>7501</v>
      </c>
      <c r="EC6" s="11">
        <v>7501</v>
      </c>
      <c r="ED6" s="11">
        <v>7501</v>
      </c>
      <c r="EE6" s="11">
        <v>7501</v>
      </c>
      <c r="EF6" s="11">
        <v>7501</v>
      </c>
      <c r="EG6" s="11">
        <v>7501</v>
      </c>
      <c r="EH6" s="11">
        <v>7501</v>
      </c>
      <c r="EI6" s="11">
        <v>7501</v>
      </c>
      <c r="EK6" s="9" t="s">
        <v>15</v>
      </c>
      <c r="EL6" s="10" t="s">
        <v>16</v>
      </c>
      <c r="EM6" s="11">
        <v>8189</v>
      </c>
      <c r="EN6" s="11">
        <v>8189</v>
      </c>
      <c r="EO6" s="11">
        <v>8189</v>
      </c>
      <c r="EP6" s="11">
        <v>8189</v>
      </c>
      <c r="EQ6" s="11">
        <v>8189</v>
      </c>
      <c r="ER6" s="11">
        <v>8189</v>
      </c>
      <c r="ES6" s="11">
        <v>8189</v>
      </c>
      <c r="ET6" s="11">
        <v>8189</v>
      </c>
      <c r="EU6" s="11">
        <v>8189</v>
      </c>
      <c r="EV6" s="11">
        <v>8189</v>
      </c>
      <c r="EW6" s="11">
        <v>8189</v>
      </c>
      <c r="EY6" s="9" t="s">
        <v>15</v>
      </c>
      <c r="EZ6" s="10" t="s">
        <v>16</v>
      </c>
      <c r="FA6" s="11">
        <v>8710</v>
      </c>
      <c r="FB6" s="11">
        <v>8710</v>
      </c>
      <c r="FC6" s="11">
        <v>8710</v>
      </c>
      <c r="FD6" s="11">
        <v>8710</v>
      </c>
      <c r="FE6" s="11">
        <v>8710</v>
      </c>
      <c r="FF6" s="11">
        <v>8710</v>
      </c>
      <c r="FG6" s="11">
        <v>8710</v>
      </c>
      <c r="FH6" s="11">
        <v>8710</v>
      </c>
      <c r="FI6" s="11">
        <v>8710</v>
      </c>
      <c r="FJ6" s="11">
        <v>8710</v>
      </c>
      <c r="FK6" s="11">
        <v>8710</v>
      </c>
      <c r="FM6" s="9" t="s">
        <v>15</v>
      </c>
      <c r="FN6" s="10" t="s">
        <v>16</v>
      </c>
      <c r="FO6" s="11">
        <v>9203</v>
      </c>
      <c r="FP6" s="11">
        <v>9203</v>
      </c>
      <c r="FQ6" s="11">
        <v>9203</v>
      </c>
      <c r="FR6" s="11">
        <v>9203</v>
      </c>
      <c r="FS6" s="11">
        <v>9203</v>
      </c>
      <c r="FT6" s="11">
        <v>9203</v>
      </c>
      <c r="FU6" s="11">
        <v>9203</v>
      </c>
      <c r="FV6" s="11">
        <v>9203</v>
      </c>
      <c r="FW6" s="11">
        <v>9203</v>
      </c>
      <c r="FX6" s="11">
        <v>9203</v>
      </c>
      <c r="FY6" s="11">
        <v>9203</v>
      </c>
      <c r="GA6" s="9" t="s">
        <v>15</v>
      </c>
      <c r="GB6" s="10" t="s">
        <v>16</v>
      </c>
      <c r="GC6" s="11">
        <v>9703</v>
      </c>
      <c r="GD6" s="11">
        <v>9703</v>
      </c>
      <c r="GE6" s="11">
        <v>9703</v>
      </c>
      <c r="GF6" s="11">
        <v>9703</v>
      </c>
      <c r="GG6" s="11">
        <v>9703</v>
      </c>
      <c r="GH6" s="11">
        <v>9703</v>
      </c>
      <c r="GI6" s="11">
        <v>9703</v>
      </c>
      <c r="GJ6" s="11">
        <v>9703</v>
      </c>
      <c r="GK6" s="11">
        <v>9703</v>
      </c>
      <c r="GL6" s="11">
        <v>9703</v>
      </c>
      <c r="GM6" s="11">
        <v>9703</v>
      </c>
      <c r="GO6" s="9" t="s">
        <v>15</v>
      </c>
      <c r="GP6" s="10" t="s">
        <v>16</v>
      </c>
      <c r="GQ6" s="11">
        <v>10747</v>
      </c>
      <c r="GR6" s="11">
        <v>10747</v>
      </c>
      <c r="GS6" s="11">
        <v>10747</v>
      </c>
      <c r="GT6" s="11">
        <v>10747</v>
      </c>
      <c r="GU6" s="11">
        <v>10747</v>
      </c>
      <c r="GV6" s="11">
        <v>10747</v>
      </c>
      <c r="GW6" s="11">
        <v>10747</v>
      </c>
      <c r="GX6" s="11">
        <v>10747</v>
      </c>
      <c r="GY6" s="11">
        <v>10747</v>
      </c>
      <c r="GZ6" s="11">
        <v>10747</v>
      </c>
      <c r="HA6" s="11">
        <v>10747</v>
      </c>
    </row>
    <row r="7" spans="1:209" x14ac:dyDescent="0.2">
      <c r="A7" s="9" t="s">
        <v>17</v>
      </c>
      <c r="B7" s="12" t="s">
        <v>18</v>
      </c>
      <c r="C7" s="11">
        <f>+C6*C5</f>
        <v>1032.3599999999999</v>
      </c>
      <c r="D7" s="11">
        <f t="shared" ref="D7:M7" si="0">+D6*D5</f>
        <v>1179.8399999999999</v>
      </c>
      <c r="E7" s="11">
        <f t="shared" si="0"/>
        <v>1622.28</v>
      </c>
      <c r="F7" s="11">
        <f t="shared" si="0"/>
        <v>2113.88</v>
      </c>
      <c r="G7" s="11">
        <f t="shared" si="0"/>
        <v>2654.6400000000003</v>
      </c>
      <c r="H7" s="11">
        <f t="shared" si="0"/>
        <v>3146.2400000000002</v>
      </c>
      <c r="I7" s="11">
        <f t="shared" si="0"/>
        <v>3637.84</v>
      </c>
      <c r="J7" s="11">
        <f t="shared" si="0"/>
        <v>4129.4399999999996</v>
      </c>
      <c r="K7" s="11">
        <f t="shared" si="0"/>
        <v>5161.8</v>
      </c>
      <c r="L7" s="11">
        <f t="shared" si="0"/>
        <v>5653.4</v>
      </c>
      <c r="M7" s="11">
        <f t="shared" si="0"/>
        <v>6145</v>
      </c>
      <c r="O7" s="9" t="s">
        <v>17</v>
      </c>
      <c r="P7" s="12" t="s">
        <v>18</v>
      </c>
      <c r="Q7" s="11">
        <f>+Q6*Q5</f>
        <v>1084.02</v>
      </c>
      <c r="R7" s="11">
        <f t="shared" ref="R7:AA7" si="1">+R6*R5</f>
        <v>1238.8799999999999</v>
      </c>
      <c r="S7" s="11">
        <f t="shared" si="1"/>
        <v>1703.46</v>
      </c>
      <c r="T7" s="11">
        <f t="shared" si="1"/>
        <v>2219.66</v>
      </c>
      <c r="U7" s="11">
        <f t="shared" si="1"/>
        <v>2787.48</v>
      </c>
      <c r="V7" s="11">
        <f t="shared" si="1"/>
        <v>3303.6800000000003</v>
      </c>
      <c r="W7" s="11">
        <f t="shared" si="1"/>
        <v>3819.88</v>
      </c>
      <c r="X7" s="11">
        <f t="shared" si="1"/>
        <v>4336.08</v>
      </c>
      <c r="Y7" s="11">
        <f t="shared" si="1"/>
        <v>5420.1</v>
      </c>
      <c r="Z7" s="11">
        <f t="shared" si="1"/>
        <v>5936.2999999999993</v>
      </c>
      <c r="AA7" s="11">
        <f t="shared" si="1"/>
        <v>6452.5</v>
      </c>
      <c r="AC7" s="9" t="s">
        <v>17</v>
      </c>
      <c r="AD7" s="12" t="s">
        <v>18</v>
      </c>
      <c r="AE7" s="11">
        <f>+AE6*AE5</f>
        <v>1114.8899999999999</v>
      </c>
      <c r="AF7" s="11">
        <f t="shared" ref="AF7:AO7" si="2">+AF6*AF5</f>
        <v>1274.1599999999999</v>
      </c>
      <c r="AG7" s="11">
        <f t="shared" si="2"/>
        <v>1751.97</v>
      </c>
      <c r="AH7" s="11">
        <f t="shared" si="2"/>
        <v>2282.87</v>
      </c>
      <c r="AI7" s="11">
        <f t="shared" si="2"/>
        <v>2866.86</v>
      </c>
      <c r="AJ7" s="11">
        <f t="shared" si="2"/>
        <v>3397.76</v>
      </c>
      <c r="AK7" s="11">
        <f t="shared" si="2"/>
        <v>3928.66</v>
      </c>
      <c r="AL7" s="11">
        <f t="shared" si="2"/>
        <v>4459.5599999999995</v>
      </c>
      <c r="AM7" s="11">
        <f t="shared" si="2"/>
        <v>5574.45</v>
      </c>
      <c r="AN7" s="11">
        <f t="shared" si="2"/>
        <v>6105.3499999999995</v>
      </c>
      <c r="AO7" s="11">
        <f t="shared" si="2"/>
        <v>6636.25</v>
      </c>
      <c r="AQ7" s="9" t="s">
        <v>17</v>
      </c>
      <c r="AR7" s="12" t="s">
        <v>18</v>
      </c>
      <c r="AS7" s="11">
        <f>+AS6*AS5</f>
        <v>1135.68</v>
      </c>
      <c r="AT7" s="11">
        <f t="shared" ref="AT7:BC7" si="3">+AT6*AT5</f>
        <v>1297.9199999999998</v>
      </c>
      <c r="AU7" s="11">
        <f t="shared" si="3"/>
        <v>1784.64</v>
      </c>
      <c r="AV7" s="11">
        <f t="shared" si="3"/>
        <v>2325.44</v>
      </c>
      <c r="AW7" s="11">
        <f t="shared" si="3"/>
        <v>2920.32</v>
      </c>
      <c r="AX7" s="11">
        <f t="shared" si="3"/>
        <v>3461.12</v>
      </c>
      <c r="AY7" s="11">
        <f t="shared" si="3"/>
        <v>4001.92</v>
      </c>
      <c r="AZ7" s="11">
        <f t="shared" si="3"/>
        <v>4542.72</v>
      </c>
      <c r="BA7" s="11">
        <f t="shared" si="3"/>
        <v>5678.4000000000005</v>
      </c>
      <c r="BB7" s="11">
        <f t="shared" si="3"/>
        <v>6219.2</v>
      </c>
      <c r="BC7" s="11">
        <f t="shared" si="3"/>
        <v>6760</v>
      </c>
      <c r="BE7" s="9" t="s">
        <v>17</v>
      </c>
      <c r="BF7" s="12" t="s">
        <v>18</v>
      </c>
      <c r="BG7" s="11">
        <f>+BG6*BG5</f>
        <v>1166.55</v>
      </c>
      <c r="BH7" s="11">
        <f t="shared" ref="BH7:BQ7" si="4">+BH6*BH5</f>
        <v>1333.2</v>
      </c>
      <c r="BI7" s="11">
        <f t="shared" si="4"/>
        <v>1833.15</v>
      </c>
      <c r="BJ7" s="11">
        <f t="shared" si="4"/>
        <v>2388.65</v>
      </c>
      <c r="BK7" s="11">
        <f t="shared" si="4"/>
        <v>2999.7000000000003</v>
      </c>
      <c r="BL7" s="11">
        <f t="shared" si="4"/>
        <v>3555.2000000000003</v>
      </c>
      <c r="BM7" s="11">
        <f t="shared" si="4"/>
        <v>4110.7</v>
      </c>
      <c r="BN7" s="11">
        <f t="shared" si="4"/>
        <v>4666.2</v>
      </c>
      <c r="BO7" s="11">
        <f t="shared" si="4"/>
        <v>5832.75</v>
      </c>
      <c r="BP7" s="11">
        <f t="shared" si="4"/>
        <v>6388.2499999999991</v>
      </c>
      <c r="BQ7" s="11">
        <f t="shared" si="4"/>
        <v>6943.75</v>
      </c>
      <c r="BS7" s="9" t="s">
        <v>17</v>
      </c>
      <c r="BT7" s="12" t="s">
        <v>18</v>
      </c>
      <c r="BU7" s="11">
        <f>+BU6*BU5</f>
        <v>1187.1299999999999</v>
      </c>
      <c r="BV7" s="11">
        <f t="shared" ref="BV7:CE7" si="5">+BV6*BV5</f>
        <v>1356.72</v>
      </c>
      <c r="BW7" s="11">
        <f t="shared" si="5"/>
        <v>1865.49</v>
      </c>
      <c r="BX7" s="11">
        <f t="shared" si="5"/>
        <v>2430.79</v>
      </c>
      <c r="BY7" s="11">
        <f t="shared" si="5"/>
        <v>3052.6200000000003</v>
      </c>
      <c r="BZ7" s="11">
        <f t="shared" si="5"/>
        <v>3617.92</v>
      </c>
      <c r="CA7" s="11">
        <f t="shared" si="5"/>
        <v>4183.22</v>
      </c>
      <c r="CB7" s="11">
        <f t="shared" si="5"/>
        <v>4748.5199999999995</v>
      </c>
      <c r="CC7" s="11">
        <f t="shared" si="5"/>
        <v>5935.6500000000005</v>
      </c>
      <c r="CD7" s="11">
        <f t="shared" si="5"/>
        <v>6500.95</v>
      </c>
      <c r="CE7" s="11">
        <f t="shared" si="5"/>
        <v>7066.25</v>
      </c>
      <c r="CG7" s="9" t="s">
        <v>17</v>
      </c>
      <c r="CH7" s="12" t="s">
        <v>18</v>
      </c>
      <c r="CI7" s="11">
        <f>+CI6*CI5</f>
        <v>1228.5</v>
      </c>
      <c r="CJ7" s="11">
        <f t="shared" ref="CJ7:CS7" si="6">+CJ6*CJ5</f>
        <v>1404</v>
      </c>
      <c r="CK7" s="11">
        <f t="shared" si="6"/>
        <v>1930.5</v>
      </c>
      <c r="CL7" s="11">
        <f t="shared" si="6"/>
        <v>2515.5</v>
      </c>
      <c r="CM7" s="11">
        <f t="shared" si="6"/>
        <v>3159</v>
      </c>
      <c r="CN7" s="11">
        <f t="shared" si="6"/>
        <v>3744</v>
      </c>
      <c r="CO7" s="11">
        <f t="shared" si="6"/>
        <v>4329</v>
      </c>
      <c r="CP7" s="11">
        <f t="shared" si="6"/>
        <v>4914</v>
      </c>
      <c r="CQ7" s="11">
        <f t="shared" si="6"/>
        <v>6142.5</v>
      </c>
      <c r="CR7" s="11">
        <f t="shared" si="6"/>
        <v>6727.4999999999991</v>
      </c>
      <c r="CS7" s="11">
        <f t="shared" si="6"/>
        <v>7312.5</v>
      </c>
      <c r="CU7" s="9" t="s">
        <v>17</v>
      </c>
      <c r="CV7" s="12" t="s">
        <v>18</v>
      </c>
      <c r="CW7" s="11">
        <f>+CW6*CW5</f>
        <v>1342.11</v>
      </c>
      <c r="CX7" s="11">
        <f t="shared" ref="CX7:DG7" si="7">+CX6*CX5</f>
        <v>1533.84</v>
      </c>
      <c r="CY7" s="11">
        <f t="shared" si="7"/>
        <v>2109.0300000000002</v>
      </c>
      <c r="CZ7" s="11">
        <f t="shared" si="7"/>
        <v>2748.13</v>
      </c>
      <c r="DA7" s="11">
        <f t="shared" si="7"/>
        <v>3451.1400000000003</v>
      </c>
      <c r="DB7" s="11">
        <f t="shared" si="7"/>
        <v>4090.2400000000002</v>
      </c>
      <c r="DC7" s="11">
        <f t="shared" si="7"/>
        <v>4729.34</v>
      </c>
      <c r="DD7" s="11">
        <f t="shared" si="7"/>
        <v>5368.44</v>
      </c>
      <c r="DE7" s="11">
        <f t="shared" si="7"/>
        <v>6710.55</v>
      </c>
      <c r="DF7" s="11">
        <f t="shared" si="7"/>
        <v>7349.65</v>
      </c>
      <c r="DG7" s="11">
        <f t="shared" si="7"/>
        <v>7988.75</v>
      </c>
      <c r="DI7" s="9" t="s">
        <v>17</v>
      </c>
      <c r="DJ7" s="12" t="s">
        <v>18</v>
      </c>
      <c r="DK7" s="11">
        <f>+DK6*DK5</f>
        <v>1362.69</v>
      </c>
      <c r="DL7" s="11">
        <f t="shared" ref="DL7:DU7" si="8">+DL6*DL5</f>
        <v>1557.36</v>
      </c>
      <c r="DM7" s="11">
        <f t="shared" si="8"/>
        <v>2141.37</v>
      </c>
      <c r="DN7" s="11">
        <f t="shared" si="8"/>
        <v>2790.27</v>
      </c>
      <c r="DO7" s="11">
        <f t="shared" si="8"/>
        <v>3504.0600000000004</v>
      </c>
      <c r="DP7" s="11">
        <f t="shared" si="8"/>
        <v>4152.96</v>
      </c>
      <c r="DQ7" s="11">
        <f t="shared" si="8"/>
        <v>4801.8599999999997</v>
      </c>
      <c r="DR7" s="11">
        <f t="shared" si="8"/>
        <v>5450.76</v>
      </c>
      <c r="DS7" s="11">
        <f t="shared" si="8"/>
        <v>6813.4500000000007</v>
      </c>
      <c r="DT7" s="11">
        <f t="shared" si="8"/>
        <v>7462.3499999999995</v>
      </c>
      <c r="DU7" s="11">
        <f t="shared" si="8"/>
        <v>8111.25</v>
      </c>
      <c r="DW7" s="9" t="s">
        <v>17</v>
      </c>
      <c r="DX7" s="12" t="s">
        <v>18</v>
      </c>
      <c r="DY7" s="11">
        <f>+DY6*DY5</f>
        <v>1575.21</v>
      </c>
      <c r="DZ7" s="11">
        <f t="shared" ref="DZ7:EI7" si="9">+DZ6*DZ5</f>
        <v>1800.24</v>
      </c>
      <c r="EA7" s="11">
        <f t="shared" si="9"/>
        <v>2475.33</v>
      </c>
      <c r="EB7" s="11">
        <f t="shared" si="9"/>
        <v>3225.43</v>
      </c>
      <c r="EC7" s="11">
        <f t="shared" si="9"/>
        <v>4050.5400000000004</v>
      </c>
      <c r="ED7" s="11">
        <f t="shared" si="9"/>
        <v>4800.6400000000003</v>
      </c>
      <c r="EE7" s="11">
        <f t="shared" si="9"/>
        <v>5550.74</v>
      </c>
      <c r="EF7" s="11">
        <f t="shared" si="9"/>
        <v>6300.84</v>
      </c>
      <c r="EG7" s="11">
        <f t="shared" si="9"/>
        <v>7876.05</v>
      </c>
      <c r="EH7" s="11">
        <f t="shared" si="9"/>
        <v>8626.15</v>
      </c>
      <c r="EI7" s="11">
        <f t="shared" si="9"/>
        <v>9376.25</v>
      </c>
      <c r="EK7" s="9" t="s">
        <v>17</v>
      </c>
      <c r="EL7" s="12" t="s">
        <v>18</v>
      </c>
      <c r="EM7" s="11">
        <f>+EM6*EM5</f>
        <v>1719.6899999999998</v>
      </c>
      <c r="EN7" s="11">
        <f t="shared" ref="EN7:EW7" si="10">+EN6*EN5</f>
        <v>1965.36</v>
      </c>
      <c r="EO7" s="11">
        <f t="shared" si="10"/>
        <v>2702.3700000000003</v>
      </c>
      <c r="EP7" s="11">
        <f t="shared" si="10"/>
        <v>3521.27</v>
      </c>
      <c r="EQ7" s="11">
        <f t="shared" si="10"/>
        <v>4422.0600000000004</v>
      </c>
      <c r="ER7" s="11">
        <f t="shared" si="10"/>
        <v>5240.96</v>
      </c>
      <c r="ES7" s="11">
        <f t="shared" si="10"/>
        <v>6059.86</v>
      </c>
      <c r="ET7" s="11">
        <f t="shared" si="10"/>
        <v>6878.7599999999993</v>
      </c>
      <c r="EU7" s="11">
        <f t="shared" si="10"/>
        <v>8598.4500000000007</v>
      </c>
      <c r="EV7" s="11">
        <f t="shared" si="10"/>
        <v>9417.3499999999985</v>
      </c>
      <c r="EW7" s="11">
        <f t="shared" si="10"/>
        <v>10236.25</v>
      </c>
      <c r="EY7" s="9" t="s">
        <v>17</v>
      </c>
      <c r="EZ7" s="12" t="s">
        <v>18</v>
      </c>
      <c r="FA7" s="11">
        <f>+FA6*FA5</f>
        <v>1829.1</v>
      </c>
      <c r="FB7" s="11">
        <f t="shared" ref="FB7:FK7" si="11">+FB6*FB5</f>
        <v>2090.4</v>
      </c>
      <c r="FC7" s="11">
        <f t="shared" si="11"/>
        <v>2874.3</v>
      </c>
      <c r="FD7" s="11">
        <f t="shared" si="11"/>
        <v>3745.2999999999997</v>
      </c>
      <c r="FE7" s="11">
        <f t="shared" si="11"/>
        <v>4703.4000000000005</v>
      </c>
      <c r="FF7" s="11">
        <f t="shared" si="11"/>
        <v>5574.4000000000005</v>
      </c>
      <c r="FG7" s="11">
        <f t="shared" si="11"/>
        <v>6445.4</v>
      </c>
      <c r="FH7" s="11">
        <f t="shared" si="11"/>
        <v>7316.4</v>
      </c>
      <c r="FI7" s="11">
        <f t="shared" si="11"/>
        <v>9145.5</v>
      </c>
      <c r="FJ7" s="11">
        <f t="shared" si="11"/>
        <v>10016.5</v>
      </c>
      <c r="FK7" s="11">
        <f t="shared" si="11"/>
        <v>10887.5</v>
      </c>
      <c r="FM7" s="9" t="s">
        <v>17</v>
      </c>
      <c r="FN7" s="12" t="s">
        <v>18</v>
      </c>
      <c r="FO7" s="11">
        <f>+FO6*FO5</f>
        <v>1932.6299999999999</v>
      </c>
      <c r="FP7" s="11">
        <f t="shared" ref="FP7:FY7" si="12">+FP6*FP5</f>
        <v>2208.7199999999998</v>
      </c>
      <c r="FQ7" s="11">
        <f t="shared" si="12"/>
        <v>3036.9900000000002</v>
      </c>
      <c r="FR7" s="11">
        <f t="shared" si="12"/>
        <v>3957.29</v>
      </c>
      <c r="FS7" s="11">
        <f t="shared" si="12"/>
        <v>4969.62</v>
      </c>
      <c r="FT7" s="11">
        <f t="shared" si="12"/>
        <v>5889.92</v>
      </c>
      <c r="FU7" s="11">
        <f t="shared" si="12"/>
        <v>6810.22</v>
      </c>
      <c r="FV7" s="11">
        <f t="shared" si="12"/>
        <v>7730.5199999999995</v>
      </c>
      <c r="FW7" s="11">
        <f t="shared" si="12"/>
        <v>9663.15</v>
      </c>
      <c r="FX7" s="11">
        <f t="shared" si="12"/>
        <v>10583.449999999999</v>
      </c>
      <c r="FY7" s="11">
        <f t="shared" si="12"/>
        <v>11503.75</v>
      </c>
      <c r="GA7" s="9" t="s">
        <v>17</v>
      </c>
      <c r="GB7" s="12" t="s">
        <v>18</v>
      </c>
      <c r="GC7" s="11">
        <f>+GC6*GC5</f>
        <v>2037.6299999999999</v>
      </c>
      <c r="GD7" s="11">
        <f t="shared" ref="GD7:GM7" si="13">+GD6*GD5</f>
        <v>2328.7199999999998</v>
      </c>
      <c r="GE7" s="11">
        <f t="shared" si="13"/>
        <v>3201.9900000000002</v>
      </c>
      <c r="GF7" s="11">
        <f t="shared" si="13"/>
        <v>4172.29</v>
      </c>
      <c r="GG7" s="11">
        <f t="shared" si="13"/>
        <v>5239.62</v>
      </c>
      <c r="GH7" s="11">
        <f t="shared" si="13"/>
        <v>6209.92</v>
      </c>
      <c r="GI7" s="11">
        <f t="shared" si="13"/>
        <v>7180.22</v>
      </c>
      <c r="GJ7" s="11">
        <f t="shared" si="13"/>
        <v>8150.5199999999995</v>
      </c>
      <c r="GK7" s="11">
        <f t="shared" si="13"/>
        <v>10188.15</v>
      </c>
      <c r="GL7" s="11">
        <f t="shared" si="13"/>
        <v>11158.449999999999</v>
      </c>
      <c r="GM7" s="11">
        <f t="shared" si="13"/>
        <v>12128.75</v>
      </c>
      <c r="GO7" s="9" t="s">
        <v>17</v>
      </c>
      <c r="GP7" s="12" t="s">
        <v>18</v>
      </c>
      <c r="GQ7" s="11">
        <f>+GQ6*GQ5</f>
        <v>2256.87</v>
      </c>
      <c r="GR7" s="11">
        <f t="shared" ref="GR7:HA7" si="14">+GR6*GR5</f>
        <v>2579.2799999999997</v>
      </c>
      <c r="GS7" s="11">
        <f t="shared" si="14"/>
        <v>3546.51</v>
      </c>
      <c r="GT7" s="11">
        <f t="shared" si="14"/>
        <v>4621.21</v>
      </c>
      <c r="GU7" s="11">
        <f t="shared" si="14"/>
        <v>5803.38</v>
      </c>
      <c r="GV7" s="11">
        <f t="shared" si="14"/>
        <v>6878.08</v>
      </c>
      <c r="GW7" s="11">
        <f t="shared" si="14"/>
        <v>7952.78</v>
      </c>
      <c r="GX7" s="11">
        <f t="shared" si="14"/>
        <v>9027.48</v>
      </c>
      <c r="GY7" s="11">
        <f t="shared" si="14"/>
        <v>11284.35</v>
      </c>
      <c r="GZ7" s="11">
        <f t="shared" si="14"/>
        <v>12359.05</v>
      </c>
      <c r="HA7" s="11">
        <f t="shared" si="14"/>
        <v>13433.75</v>
      </c>
    </row>
    <row r="8" spans="1:209" ht="13.9" x14ac:dyDescent="0.25">
      <c r="A8" s="9" t="s">
        <v>19</v>
      </c>
      <c r="B8" s="12" t="s">
        <v>20</v>
      </c>
      <c r="C8" s="11">
        <v>2722</v>
      </c>
      <c r="D8" s="11">
        <v>2722</v>
      </c>
      <c r="E8" s="11">
        <v>2722</v>
      </c>
      <c r="F8" s="11">
        <v>2722</v>
      </c>
      <c r="G8" s="11">
        <v>2722</v>
      </c>
      <c r="H8" s="11">
        <v>2722</v>
      </c>
      <c r="I8" s="11">
        <v>2722</v>
      </c>
      <c r="J8" s="11">
        <v>2722</v>
      </c>
      <c r="K8" s="11">
        <v>2722</v>
      </c>
      <c r="L8" s="11">
        <v>2722</v>
      </c>
      <c r="M8" s="11">
        <v>2722</v>
      </c>
      <c r="O8" s="9" t="s">
        <v>19</v>
      </c>
      <c r="P8" s="12" t="s">
        <v>20</v>
      </c>
      <c r="Q8" s="11">
        <v>2934</v>
      </c>
      <c r="R8" s="11">
        <v>2934</v>
      </c>
      <c r="S8" s="11">
        <v>2934</v>
      </c>
      <c r="T8" s="11">
        <v>2934</v>
      </c>
      <c r="U8" s="11">
        <v>2934</v>
      </c>
      <c r="V8" s="11">
        <v>2934</v>
      </c>
      <c r="W8" s="11">
        <v>2934</v>
      </c>
      <c r="X8" s="11">
        <v>2934</v>
      </c>
      <c r="Y8" s="11">
        <v>2934</v>
      </c>
      <c r="Z8" s="11">
        <v>2934</v>
      </c>
      <c r="AA8" s="11">
        <v>2934</v>
      </c>
      <c r="AC8" s="9" t="s">
        <v>19</v>
      </c>
      <c r="AD8" s="12" t="s">
        <v>20</v>
      </c>
      <c r="AE8" s="11">
        <v>3062</v>
      </c>
      <c r="AF8" s="11">
        <v>3062</v>
      </c>
      <c r="AG8" s="11">
        <v>3062</v>
      </c>
      <c r="AH8" s="11">
        <v>3062</v>
      </c>
      <c r="AI8" s="11">
        <v>3062</v>
      </c>
      <c r="AJ8" s="11">
        <v>3062</v>
      </c>
      <c r="AK8" s="11">
        <v>3062</v>
      </c>
      <c r="AL8" s="11">
        <v>3062</v>
      </c>
      <c r="AM8" s="11">
        <v>3062</v>
      </c>
      <c r="AN8" s="11">
        <v>3062</v>
      </c>
      <c r="AO8" s="11">
        <v>3062</v>
      </c>
      <c r="AQ8" s="9" t="s">
        <v>19</v>
      </c>
      <c r="AR8" s="12" t="s">
        <v>20</v>
      </c>
      <c r="AS8" s="11">
        <v>3147</v>
      </c>
      <c r="AT8" s="11">
        <v>3147</v>
      </c>
      <c r="AU8" s="11">
        <v>3147</v>
      </c>
      <c r="AV8" s="11">
        <v>3147</v>
      </c>
      <c r="AW8" s="11">
        <v>3147</v>
      </c>
      <c r="AX8" s="11">
        <v>3147</v>
      </c>
      <c r="AY8" s="11">
        <v>3147</v>
      </c>
      <c r="AZ8" s="11">
        <v>3147</v>
      </c>
      <c r="BA8" s="11">
        <v>3147</v>
      </c>
      <c r="BB8" s="11">
        <v>3147</v>
      </c>
      <c r="BC8" s="11">
        <v>3147</v>
      </c>
      <c r="BE8" s="9" t="s">
        <v>19</v>
      </c>
      <c r="BF8" s="12" t="s">
        <v>20</v>
      </c>
      <c r="BG8" s="11">
        <v>3274</v>
      </c>
      <c r="BH8" s="11">
        <v>3274</v>
      </c>
      <c r="BI8" s="11">
        <v>3274</v>
      </c>
      <c r="BJ8" s="11">
        <v>3274</v>
      </c>
      <c r="BK8" s="11">
        <v>3274</v>
      </c>
      <c r="BL8" s="11">
        <v>3274</v>
      </c>
      <c r="BM8" s="11">
        <v>3274</v>
      </c>
      <c r="BN8" s="11">
        <v>3274</v>
      </c>
      <c r="BO8" s="11">
        <v>3274</v>
      </c>
      <c r="BP8" s="11">
        <v>3274</v>
      </c>
      <c r="BQ8" s="11">
        <v>3274</v>
      </c>
      <c r="BS8" s="9" t="s">
        <v>19</v>
      </c>
      <c r="BT8" s="12" t="s">
        <v>20</v>
      </c>
      <c r="BU8" s="11">
        <v>3359</v>
      </c>
      <c r="BV8" s="11">
        <v>3359</v>
      </c>
      <c r="BW8" s="11">
        <v>3359</v>
      </c>
      <c r="BX8" s="11">
        <v>3359</v>
      </c>
      <c r="BY8" s="11">
        <v>3359</v>
      </c>
      <c r="BZ8" s="11">
        <v>3359</v>
      </c>
      <c r="CA8" s="11">
        <v>3359</v>
      </c>
      <c r="CB8" s="11">
        <v>3359</v>
      </c>
      <c r="CC8" s="11">
        <v>3359</v>
      </c>
      <c r="CD8" s="11">
        <v>3359</v>
      </c>
      <c r="CE8" s="11">
        <v>3359</v>
      </c>
      <c r="CG8" s="9" t="s">
        <v>19</v>
      </c>
      <c r="CH8" s="12" t="s">
        <v>20</v>
      </c>
      <c r="CI8" s="11">
        <v>3529</v>
      </c>
      <c r="CJ8" s="11">
        <v>3529</v>
      </c>
      <c r="CK8" s="11">
        <v>3529</v>
      </c>
      <c r="CL8" s="11">
        <v>3529</v>
      </c>
      <c r="CM8" s="11">
        <v>3529</v>
      </c>
      <c r="CN8" s="11">
        <v>3529</v>
      </c>
      <c r="CO8" s="11">
        <v>3529</v>
      </c>
      <c r="CP8" s="11">
        <v>3529</v>
      </c>
      <c r="CQ8" s="11">
        <v>3529</v>
      </c>
      <c r="CR8" s="11">
        <v>3529</v>
      </c>
      <c r="CS8" s="11">
        <v>3529</v>
      </c>
      <c r="CU8" s="9" t="s">
        <v>19</v>
      </c>
      <c r="CV8" s="12" t="s">
        <v>20</v>
      </c>
      <c r="CW8" s="11">
        <v>3997</v>
      </c>
      <c r="CX8" s="11">
        <v>3997</v>
      </c>
      <c r="CY8" s="11">
        <v>3997</v>
      </c>
      <c r="CZ8" s="11">
        <v>3997</v>
      </c>
      <c r="DA8" s="11">
        <v>3997</v>
      </c>
      <c r="DB8" s="11">
        <v>3997</v>
      </c>
      <c r="DC8" s="11">
        <v>3997</v>
      </c>
      <c r="DD8" s="11">
        <v>3997</v>
      </c>
      <c r="DE8" s="11">
        <v>3997</v>
      </c>
      <c r="DF8" s="11">
        <v>3997</v>
      </c>
      <c r="DG8" s="11">
        <v>3997</v>
      </c>
      <c r="DI8" s="9" t="s">
        <v>19</v>
      </c>
      <c r="DJ8" s="12" t="s">
        <v>20</v>
      </c>
      <c r="DK8" s="11">
        <v>4082</v>
      </c>
      <c r="DL8" s="11">
        <v>4082</v>
      </c>
      <c r="DM8" s="11">
        <v>4082</v>
      </c>
      <c r="DN8" s="11">
        <v>4082</v>
      </c>
      <c r="DO8" s="11">
        <v>4082</v>
      </c>
      <c r="DP8" s="11">
        <v>4082</v>
      </c>
      <c r="DQ8" s="11">
        <v>4082</v>
      </c>
      <c r="DR8" s="11">
        <v>4082</v>
      </c>
      <c r="DS8" s="11">
        <v>4082</v>
      </c>
      <c r="DT8" s="11">
        <v>4082</v>
      </c>
      <c r="DU8" s="11">
        <v>4082</v>
      </c>
      <c r="DW8" s="9" t="s">
        <v>19</v>
      </c>
      <c r="DX8" s="12" t="s">
        <v>20</v>
      </c>
      <c r="DY8" s="11">
        <v>4529</v>
      </c>
      <c r="DZ8" s="11">
        <v>4529</v>
      </c>
      <c r="EA8" s="11">
        <v>4529</v>
      </c>
      <c r="EB8" s="11">
        <v>4529</v>
      </c>
      <c r="EC8" s="11">
        <v>4529</v>
      </c>
      <c r="ED8" s="11">
        <v>4529</v>
      </c>
      <c r="EE8" s="11">
        <v>4529</v>
      </c>
      <c r="EF8" s="11">
        <v>4529</v>
      </c>
      <c r="EG8" s="11">
        <v>4529</v>
      </c>
      <c r="EH8" s="11">
        <v>4529</v>
      </c>
      <c r="EI8" s="11">
        <v>4529</v>
      </c>
      <c r="EK8" s="9" t="s">
        <v>19</v>
      </c>
      <c r="EL8" s="12" t="s">
        <v>20</v>
      </c>
      <c r="EM8" s="11">
        <v>5152</v>
      </c>
      <c r="EN8" s="11">
        <v>5152</v>
      </c>
      <c r="EO8" s="11">
        <v>5152</v>
      </c>
      <c r="EP8" s="11">
        <v>5152</v>
      </c>
      <c r="EQ8" s="11">
        <v>5152</v>
      </c>
      <c r="ER8" s="11">
        <v>5152</v>
      </c>
      <c r="ES8" s="11">
        <v>5152</v>
      </c>
      <c r="ET8" s="11">
        <v>5152</v>
      </c>
      <c r="EU8" s="11">
        <v>5152</v>
      </c>
      <c r="EV8" s="11">
        <v>5152</v>
      </c>
      <c r="EW8" s="11">
        <v>5152</v>
      </c>
      <c r="EY8" s="9" t="s">
        <v>19</v>
      </c>
      <c r="EZ8" s="12" t="s">
        <v>20</v>
      </c>
      <c r="FA8" s="11">
        <v>5029</v>
      </c>
      <c r="FB8" s="11">
        <v>5029</v>
      </c>
      <c r="FC8" s="11">
        <v>5029</v>
      </c>
      <c r="FD8" s="11">
        <v>5029</v>
      </c>
      <c r="FE8" s="11">
        <v>5029</v>
      </c>
      <c r="FF8" s="11">
        <v>5029</v>
      </c>
      <c r="FG8" s="11">
        <v>5029</v>
      </c>
      <c r="FH8" s="11">
        <v>5029</v>
      </c>
      <c r="FI8" s="11">
        <v>5029</v>
      </c>
      <c r="FJ8" s="11">
        <v>5029</v>
      </c>
      <c r="FK8" s="11">
        <v>5029</v>
      </c>
      <c r="FM8" s="9" t="s">
        <v>19</v>
      </c>
      <c r="FN8" s="12" t="s">
        <v>20</v>
      </c>
      <c r="FO8" s="11">
        <v>5475</v>
      </c>
      <c r="FP8" s="11">
        <v>5475</v>
      </c>
      <c r="FQ8" s="11">
        <v>5475</v>
      </c>
      <c r="FR8" s="11">
        <v>5475</v>
      </c>
      <c r="FS8" s="11">
        <v>5475</v>
      </c>
      <c r="FT8" s="11">
        <v>5475</v>
      </c>
      <c r="FU8" s="11">
        <v>5475</v>
      </c>
      <c r="FV8" s="11">
        <v>5475</v>
      </c>
      <c r="FW8" s="11">
        <v>5475</v>
      </c>
      <c r="FX8" s="11">
        <v>5475</v>
      </c>
      <c r="FY8" s="11">
        <v>5475</v>
      </c>
      <c r="GA8" s="9" t="s">
        <v>19</v>
      </c>
      <c r="GB8" s="12" t="s">
        <v>20</v>
      </c>
      <c r="GC8" s="11">
        <v>5928</v>
      </c>
      <c r="GD8" s="11">
        <v>5928</v>
      </c>
      <c r="GE8" s="11">
        <v>5928</v>
      </c>
      <c r="GF8" s="11">
        <v>5928</v>
      </c>
      <c r="GG8" s="11">
        <v>5928</v>
      </c>
      <c r="GH8" s="11">
        <v>5928</v>
      </c>
      <c r="GI8" s="11">
        <v>5928</v>
      </c>
      <c r="GJ8" s="11">
        <v>5928</v>
      </c>
      <c r="GK8" s="11">
        <v>5928</v>
      </c>
      <c r="GL8" s="11">
        <v>5928</v>
      </c>
      <c r="GM8" s="11">
        <v>5928</v>
      </c>
      <c r="GO8" s="9" t="s">
        <v>19</v>
      </c>
      <c r="GP8" s="12" t="s">
        <v>20</v>
      </c>
      <c r="GQ8" s="11">
        <v>6874</v>
      </c>
      <c r="GR8" s="11">
        <v>6874</v>
      </c>
      <c r="GS8" s="11">
        <v>6874</v>
      </c>
      <c r="GT8" s="11">
        <v>6874</v>
      </c>
      <c r="GU8" s="11">
        <v>6874</v>
      </c>
      <c r="GV8" s="11">
        <v>6874</v>
      </c>
      <c r="GW8" s="11">
        <v>6874</v>
      </c>
      <c r="GX8" s="11">
        <v>6874</v>
      </c>
      <c r="GY8" s="11">
        <v>6874</v>
      </c>
      <c r="GZ8" s="11">
        <v>6874</v>
      </c>
      <c r="HA8" s="11">
        <v>6874</v>
      </c>
    </row>
    <row r="9" spans="1:209" ht="13.9" x14ac:dyDescent="0.25">
      <c r="A9" s="9"/>
      <c r="B9" s="13" t="s">
        <v>21</v>
      </c>
      <c r="C9" s="11">
        <v>74.16</v>
      </c>
      <c r="D9" s="11"/>
      <c r="E9" s="11"/>
      <c r="F9" s="11"/>
      <c r="G9" s="11"/>
      <c r="H9" s="11"/>
      <c r="I9" s="11"/>
      <c r="J9" s="11"/>
      <c r="K9" s="11"/>
      <c r="L9" s="11"/>
      <c r="M9" s="11"/>
      <c r="O9" s="9"/>
      <c r="P9" s="13" t="s">
        <v>21</v>
      </c>
      <c r="Q9" s="11">
        <v>77.87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C9" s="9"/>
      <c r="AD9" s="13" t="s">
        <v>21</v>
      </c>
      <c r="AE9" s="11">
        <v>80.099999999999994</v>
      </c>
      <c r="AF9" s="11"/>
      <c r="AG9" s="11"/>
      <c r="AH9" s="11"/>
      <c r="AI9" s="11"/>
      <c r="AJ9" s="11"/>
      <c r="AK9" s="11"/>
      <c r="AL9" s="11"/>
      <c r="AM9" s="11"/>
      <c r="AN9" s="11"/>
      <c r="AO9" s="11"/>
      <c r="AQ9" s="9"/>
      <c r="AR9" s="13" t="s">
        <v>21</v>
      </c>
      <c r="AS9" s="11">
        <v>81.58</v>
      </c>
      <c r="AT9" s="11"/>
      <c r="AU9" s="11"/>
      <c r="AV9" s="11"/>
      <c r="AW9" s="11"/>
      <c r="AX9" s="11"/>
      <c r="AY9" s="11"/>
      <c r="AZ9" s="11"/>
      <c r="BA9" s="11"/>
      <c r="BB9" s="11"/>
      <c r="BC9" s="11"/>
      <c r="BE9" s="9"/>
      <c r="BF9" s="13" t="s">
        <v>21</v>
      </c>
      <c r="BG9" s="11">
        <v>83.8</v>
      </c>
      <c r="BH9" s="11"/>
      <c r="BI9" s="11"/>
      <c r="BJ9" s="11"/>
      <c r="BK9" s="11"/>
      <c r="BL9" s="11"/>
      <c r="BM9" s="11"/>
      <c r="BN9" s="11"/>
      <c r="BO9" s="11"/>
      <c r="BP9" s="11"/>
      <c r="BQ9" s="11"/>
      <c r="BS9" s="9"/>
      <c r="BT9" s="13" t="s">
        <v>21</v>
      </c>
      <c r="BU9" s="11">
        <v>85.29</v>
      </c>
      <c r="BV9" s="11"/>
      <c r="BW9" s="11"/>
      <c r="BX9" s="11"/>
      <c r="BY9" s="11"/>
      <c r="BZ9" s="11"/>
      <c r="CA9" s="11"/>
      <c r="CB9" s="11"/>
      <c r="CC9" s="11"/>
      <c r="CD9" s="11"/>
      <c r="CE9" s="11"/>
      <c r="CG9" s="9"/>
      <c r="CH9" s="13" t="s">
        <v>21</v>
      </c>
      <c r="CI9" s="11">
        <v>88.25</v>
      </c>
      <c r="CJ9" s="11"/>
      <c r="CK9" s="11"/>
      <c r="CL9" s="11"/>
      <c r="CM9" s="11"/>
      <c r="CN9" s="11"/>
      <c r="CO9" s="11"/>
      <c r="CP9" s="11"/>
      <c r="CQ9" s="11"/>
      <c r="CR9" s="11"/>
      <c r="CS9" s="11"/>
      <c r="CU9" s="9"/>
      <c r="CV9" s="13" t="s">
        <v>21</v>
      </c>
      <c r="CW9" s="11">
        <v>96.41</v>
      </c>
      <c r="CX9" s="11"/>
      <c r="CY9" s="11"/>
      <c r="CZ9" s="11"/>
      <c r="DA9" s="11"/>
      <c r="DB9" s="11"/>
      <c r="DC9" s="11"/>
      <c r="DD9" s="11"/>
      <c r="DE9" s="11"/>
      <c r="DF9" s="11"/>
      <c r="DG9" s="11"/>
      <c r="DI9" s="9"/>
      <c r="DJ9" s="13" t="s">
        <v>21</v>
      </c>
      <c r="DK9" s="11">
        <v>97.89</v>
      </c>
      <c r="DL9" s="11"/>
      <c r="DM9" s="11"/>
      <c r="DN9" s="11"/>
      <c r="DO9" s="11"/>
      <c r="DP9" s="11"/>
      <c r="DQ9" s="11"/>
      <c r="DR9" s="11"/>
      <c r="DS9" s="11"/>
      <c r="DT9" s="11"/>
      <c r="DU9" s="11"/>
      <c r="DW9" s="9"/>
      <c r="DX9" s="13" t="s">
        <v>21</v>
      </c>
      <c r="DY9" s="11">
        <f>59.33*1.8447</f>
        <v>109.446051</v>
      </c>
      <c r="DZ9" s="11"/>
      <c r="EA9" s="11"/>
      <c r="EB9" s="11"/>
      <c r="EC9" s="11"/>
      <c r="ED9" s="11"/>
      <c r="EE9" s="11"/>
      <c r="EF9" s="11"/>
      <c r="EG9" s="11"/>
      <c r="EH9" s="11"/>
      <c r="EI9" s="11"/>
      <c r="EK9" s="9"/>
      <c r="EL9" s="13" t="s">
        <v>21</v>
      </c>
      <c r="EM9" s="11">
        <f>59.33*2.0196</f>
        <v>119.822868</v>
      </c>
      <c r="EN9" s="11"/>
      <c r="EO9" s="11"/>
      <c r="EP9" s="11"/>
      <c r="EQ9" s="11"/>
      <c r="ER9" s="11"/>
      <c r="ES9" s="11"/>
      <c r="ET9" s="11"/>
      <c r="EU9" s="11"/>
      <c r="EV9" s="11"/>
      <c r="EW9" s="11"/>
      <c r="EY9" s="9"/>
      <c r="EZ9" s="13" t="s">
        <v>21</v>
      </c>
      <c r="FA9" s="11">
        <f>59.33*2.0196</f>
        <v>119.822868</v>
      </c>
      <c r="FB9" s="11"/>
      <c r="FC9" s="11"/>
      <c r="FD9" s="11"/>
      <c r="FE9" s="11"/>
      <c r="FF9" s="11"/>
      <c r="FG9" s="11"/>
      <c r="FH9" s="11"/>
      <c r="FI9" s="11"/>
      <c r="FJ9" s="11"/>
      <c r="FK9" s="11"/>
      <c r="FM9" s="9"/>
      <c r="FN9" s="13" t="s">
        <v>21</v>
      </c>
      <c r="FO9" s="11">
        <f>59.33*2.145</f>
        <v>127.26285</v>
      </c>
      <c r="FP9" s="11"/>
      <c r="FQ9" s="11"/>
      <c r="FR9" s="11"/>
      <c r="FS9" s="11"/>
      <c r="FT9" s="11"/>
      <c r="FU9" s="11"/>
      <c r="FV9" s="11"/>
      <c r="FW9" s="11"/>
      <c r="FX9" s="11"/>
      <c r="FY9" s="11"/>
      <c r="GA9" s="9"/>
      <c r="GB9" s="13" t="s">
        <v>21</v>
      </c>
      <c r="GC9" s="11">
        <f>59.33*2.2721</f>
        <v>134.80369300000001</v>
      </c>
      <c r="GD9" s="11"/>
      <c r="GE9" s="11"/>
      <c r="GF9" s="11"/>
      <c r="GG9" s="11"/>
      <c r="GH9" s="11"/>
      <c r="GI9" s="11"/>
      <c r="GJ9" s="11"/>
      <c r="GK9" s="11"/>
      <c r="GL9" s="11"/>
      <c r="GM9" s="11"/>
      <c r="GO9" s="9"/>
      <c r="GP9" s="13" t="s">
        <v>21</v>
      </c>
      <c r="GQ9" s="11">
        <f>59.33*2.5377</f>
        <v>150.56174100000001</v>
      </c>
      <c r="GR9" s="11"/>
      <c r="GS9" s="11"/>
      <c r="GT9" s="11"/>
      <c r="GU9" s="11"/>
      <c r="GV9" s="11"/>
      <c r="GW9" s="11"/>
      <c r="GX9" s="11"/>
      <c r="GY9" s="11"/>
      <c r="GZ9" s="11"/>
      <c r="HA9" s="11"/>
    </row>
    <row r="10" spans="1:209" ht="13.9" x14ac:dyDescent="0.25">
      <c r="A10" s="9" t="s">
        <v>22</v>
      </c>
      <c r="B10" s="12" t="s">
        <v>23</v>
      </c>
      <c r="C10" s="11">
        <f>+C6*0.71</f>
        <v>3490.3599999999997</v>
      </c>
      <c r="D10" s="11">
        <f t="shared" ref="D10:M10" si="15">+D6*0.71</f>
        <v>3490.3599999999997</v>
      </c>
      <c r="E10" s="11">
        <f t="shared" si="15"/>
        <v>3490.3599999999997</v>
      </c>
      <c r="F10" s="11">
        <f t="shared" si="15"/>
        <v>3490.3599999999997</v>
      </c>
      <c r="G10" s="11">
        <f t="shared" si="15"/>
        <v>3490.3599999999997</v>
      </c>
      <c r="H10" s="11">
        <f t="shared" si="15"/>
        <v>3490.3599999999997</v>
      </c>
      <c r="I10" s="11">
        <f t="shared" si="15"/>
        <v>3490.3599999999997</v>
      </c>
      <c r="J10" s="11">
        <f t="shared" si="15"/>
        <v>3490.3599999999997</v>
      </c>
      <c r="K10" s="11">
        <f t="shared" si="15"/>
        <v>3490.3599999999997</v>
      </c>
      <c r="L10" s="11">
        <f t="shared" si="15"/>
        <v>3490.3599999999997</v>
      </c>
      <c r="M10" s="11">
        <f t="shared" si="15"/>
        <v>3490.3599999999997</v>
      </c>
      <c r="O10" s="9" t="s">
        <v>22</v>
      </c>
      <c r="P10" s="12" t="s">
        <v>23</v>
      </c>
      <c r="Q10" s="11">
        <f>+Q6*0.71</f>
        <v>3665.02</v>
      </c>
      <c r="R10" s="11">
        <f t="shared" ref="R10:AA10" si="16">+R6*0.71</f>
        <v>3665.02</v>
      </c>
      <c r="S10" s="11">
        <f t="shared" si="16"/>
        <v>3665.02</v>
      </c>
      <c r="T10" s="11">
        <f t="shared" si="16"/>
        <v>3665.02</v>
      </c>
      <c r="U10" s="11">
        <f t="shared" si="16"/>
        <v>3665.02</v>
      </c>
      <c r="V10" s="11">
        <f t="shared" si="16"/>
        <v>3665.02</v>
      </c>
      <c r="W10" s="11">
        <f t="shared" si="16"/>
        <v>3665.02</v>
      </c>
      <c r="X10" s="11">
        <f t="shared" si="16"/>
        <v>3665.02</v>
      </c>
      <c r="Y10" s="11">
        <f t="shared" si="16"/>
        <v>3665.02</v>
      </c>
      <c r="Z10" s="11">
        <f t="shared" si="16"/>
        <v>3665.02</v>
      </c>
      <c r="AA10" s="11">
        <f t="shared" si="16"/>
        <v>3665.02</v>
      </c>
      <c r="AC10" s="9" t="s">
        <v>22</v>
      </c>
      <c r="AD10" s="12" t="s">
        <v>23</v>
      </c>
      <c r="AE10" s="11">
        <f>+AE6*0.71</f>
        <v>3769.39</v>
      </c>
      <c r="AF10" s="11">
        <f t="shared" ref="AF10:AO10" si="17">+AF6*0.71</f>
        <v>3769.39</v>
      </c>
      <c r="AG10" s="11">
        <f t="shared" si="17"/>
        <v>3769.39</v>
      </c>
      <c r="AH10" s="11">
        <f t="shared" si="17"/>
        <v>3769.39</v>
      </c>
      <c r="AI10" s="11">
        <f t="shared" si="17"/>
        <v>3769.39</v>
      </c>
      <c r="AJ10" s="11">
        <f t="shared" si="17"/>
        <v>3769.39</v>
      </c>
      <c r="AK10" s="11">
        <f t="shared" si="17"/>
        <v>3769.39</v>
      </c>
      <c r="AL10" s="11">
        <f t="shared" si="17"/>
        <v>3769.39</v>
      </c>
      <c r="AM10" s="11">
        <f t="shared" si="17"/>
        <v>3769.39</v>
      </c>
      <c r="AN10" s="11">
        <f t="shared" si="17"/>
        <v>3769.39</v>
      </c>
      <c r="AO10" s="11">
        <f t="shared" si="17"/>
        <v>3769.39</v>
      </c>
      <c r="AQ10" s="9" t="s">
        <v>22</v>
      </c>
      <c r="AR10" s="12" t="s">
        <v>23</v>
      </c>
      <c r="AS10" s="11">
        <f>+AS6*0.71</f>
        <v>3839.68</v>
      </c>
      <c r="AT10" s="11">
        <f t="shared" ref="AT10:BC10" si="18">+AT6*0.71</f>
        <v>3839.68</v>
      </c>
      <c r="AU10" s="11">
        <f t="shared" si="18"/>
        <v>3839.68</v>
      </c>
      <c r="AV10" s="11">
        <f t="shared" si="18"/>
        <v>3839.68</v>
      </c>
      <c r="AW10" s="11">
        <f t="shared" si="18"/>
        <v>3839.68</v>
      </c>
      <c r="AX10" s="11">
        <f t="shared" si="18"/>
        <v>3839.68</v>
      </c>
      <c r="AY10" s="11">
        <f t="shared" si="18"/>
        <v>3839.68</v>
      </c>
      <c r="AZ10" s="11">
        <f t="shared" si="18"/>
        <v>3839.68</v>
      </c>
      <c r="BA10" s="11">
        <f t="shared" si="18"/>
        <v>3839.68</v>
      </c>
      <c r="BB10" s="11">
        <f t="shared" si="18"/>
        <v>3839.68</v>
      </c>
      <c r="BC10" s="11">
        <f t="shared" si="18"/>
        <v>3839.68</v>
      </c>
      <c r="BE10" s="9" t="s">
        <v>22</v>
      </c>
      <c r="BF10" s="12" t="s">
        <v>23</v>
      </c>
      <c r="BG10" s="11">
        <f>+BG6*0.71</f>
        <v>3944.0499999999997</v>
      </c>
      <c r="BH10" s="11">
        <f t="shared" ref="BH10:BQ10" si="19">+BH6*0.71</f>
        <v>3944.0499999999997</v>
      </c>
      <c r="BI10" s="11">
        <f t="shared" si="19"/>
        <v>3944.0499999999997</v>
      </c>
      <c r="BJ10" s="11">
        <f t="shared" si="19"/>
        <v>3944.0499999999997</v>
      </c>
      <c r="BK10" s="11">
        <f t="shared" si="19"/>
        <v>3944.0499999999997</v>
      </c>
      <c r="BL10" s="11">
        <f t="shared" si="19"/>
        <v>3944.0499999999997</v>
      </c>
      <c r="BM10" s="11">
        <f t="shared" si="19"/>
        <v>3944.0499999999997</v>
      </c>
      <c r="BN10" s="11">
        <f t="shared" si="19"/>
        <v>3944.0499999999997</v>
      </c>
      <c r="BO10" s="11">
        <f t="shared" si="19"/>
        <v>3944.0499999999997</v>
      </c>
      <c r="BP10" s="11">
        <f t="shared" si="19"/>
        <v>3944.0499999999997</v>
      </c>
      <c r="BQ10" s="11">
        <f t="shared" si="19"/>
        <v>3944.0499999999997</v>
      </c>
      <c r="BS10" s="9" t="s">
        <v>22</v>
      </c>
      <c r="BT10" s="12" t="s">
        <v>23</v>
      </c>
      <c r="BU10" s="11">
        <f>+BU6*0.71</f>
        <v>4013.6299999999997</v>
      </c>
      <c r="BV10" s="11">
        <f t="shared" ref="BV10:CE10" si="20">+BV6*0.71</f>
        <v>4013.6299999999997</v>
      </c>
      <c r="BW10" s="11">
        <f t="shared" si="20"/>
        <v>4013.6299999999997</v>
      </c>
      <c r="BX10" s="11">
        <f t="shared" si="20"/>
        <v>4013.6299999999997</v>
      </c>
      <c r="BY10" s="11">
        <f t="shared" si="20"/>
        <v>4013.6299999999997</v>
      </c>
      <c r="BZ10" s="11">
        <f t="shared" si="20"/>
        <v>4013.6299999999997</v>
      </c>
      <c r="CA10" s="11">
        <f t="shared" si="20"/>
        <v>4013.6299999999997</v>
      </c>
      <c r="CB10" s="11">
        <f t="shared" si="20"/>
        <v>4013.6299999999997</v>
      </c>
      <c r="CC10" s="11">
        <f t="shared" si="20"/>
        <v>4013.6299999999997</v>
      </c>
      <c r="CD10" s="11">
        <f t="shared" si="20"/>
        <v>4013.6299999999997</v>
      </c>
      <c r="CE10" s="11">
        <f t="shared" si="20"/>
        <v>4013.6299999999997</v>
      </c>
      <c r="CG10" s="9" t="s">
        <v>22</v>
      </c>
      <c r="CH10" s="12" t="s">
        <v>23</v>
      </c>
      <c r="CI10" s="11">
        <f>+CI6*0.71</f>
        <v>4153.5</v>
      </c>
      <c r="CJ10" s="11">
        <f t="shared" ref="CJ10:CS10" si="21">+CJ6*0.71</f>
        <v>4153.5</v>
      </c>
      <c r="CK10" s="11">
        <f t="shared" si="21"/>
        <v>4153.5</v>
      </c>
      <c r="CL10" s="11">
        <f t="shared" si="21"/>
        <v>4153.5</v>
      </c>
      <c r="CM10" s="11">
        <f t="shared" si="21"/>
        <v>4153.5</v>
      </c>
      <c r="CN10" s="11">
        <f t="shared" si="21"/>
        <v>4153.5</v>
      </c>
      <c r="CO10" s="11">
        <f t="shared" si="21"/>
        <v>4153.5</v>
      </c>
      <c r="CP10" s="11">
        <f t="shared" si="21"/>
        <v>4153.5</v>
      </c>
      <c r="CQ10" s="11">
        <f t="shared" si="21"/>
        <v>4153.5</v>
      </c>
      <c r="CR10" s="11">
        <f t="shared" si="21"/>
        <v>4153.5</v>
      </c>
      <c r="CS10" s="11">
        <f t="shared" si="21"/>
        <v>4153.5</v>
      </c>
      <c r="CU10" s="9" t="s">
        <v>22</v>
      </c>
      <c r="CV10" s="12" t="s">
        <v>23</v>
      </c>
      <c r="CW10" s="11">
        <f>+CW6*0.71</f>
        <v>4537.6099999999997</v>
      </c>
      <c r="CX10" s="11">
        <f t="shared" ref="CX10:DG10" si="22">+CX6*0.71</f>
        <v>4537.6099999999997</v>
      </c>
      <c r="CY10" s="11">
        <f t="shared" si="22"/>
        <v>4537.6099999999997</v>
      </c>
      <c r="CZ10" s="11">
        <f t="shared" si="22"/>
        <v>4537.6099999999997</v>
      </c>
      <c r="DA10" s="11">
        <f t="shared" si="22"/>
        <v>4537.6099999999997</v>
      </c>
      <c r="DB10" s="11">
        <f t="shared" si="22"/>
        <v>4537.6099999999997</v>
      </c>
      <c r="DC10" s="11">
        <f t="shared" si="22"/>
        <v>4537.6099999999997</v>
      </c>
      <c r="DD10" s="11">
        <f t="shared" si="22"/>
        <v>4537.6099999999997</v>
      </c>
      <c r="DE10" s="11">
        <f t="shared" si="22"/>
        <v>4537.6099999999997</v>
      </c>
      <c r="DF10" s="11">
        <f t="shared" si="22"/>
        <v>4537.6099999999997</v>
      </c>
      <c r="DG10" s="11">
        <f t="shared" si="22"/>
        <v>4537.6099999999997</v>
      </c>
      <c r="DI10" s="9" t="s">
        <v>22</v>
      </c>
      <c r="DJ10" s="12" t="s">
        <v>23</v>
      </c>
      <c r="DK10" s="11">
        <f>+DK6*0.71</f>
        <v>4607.1899999999996</v>
      </c>
      <c r="DL10" s="11">
        <f t="shared" ref="DL10:DU10" si="23">+DL6*0.71</f>
        <v>4607.1899999999996</v>
      </c>
      <c r="DM10" s="11">
        <f t="shared" si="23"/>
        <v>4607.1899999999996</v>
      </c>
      <c r="DN10" s="11">
        <f t="shared" si="23"/>
        <v>4607.1899999999996</v>
      </c>
      <c r="DO10" s="11">
        <f t="shared" si="23"/>
        <v>4607.1899999999996</v>
      </c>
      <c r="DP10" s="11">
        <f t="shared" si="23"/>
        <v>4607.1899999999996</v>
      </c>
      <c r="DQ10" s="11">
        <f t="shared" si="23"/>
        <v>4607.1899999999996</v>
      </c>
      <c r="DR10" s="11">
        <f t="shared" si="23"/>
        <v>4607.1899999999996</v>
      </c>
      <c r="DS10" s="11">
        <f t="shared" si="23"/>
        <v>4607.1899999999996</v>
      </c>
      <c r="DT10" s="11">
        <f t="shared" si="23"/>
        <v>4607.1899999999996</v>
      </c>
      <c r="DU10" s="11">
        <f t="shared" si="23"/>
        <v>4607.1899999999996</v>
      </c>
      <c r="DW10" s="9" t="s">
        <v>22</v>
      </c>
      <c r="DX10" s="12" t="s">
        <v>23</v>
      </c>
      <c r="DY10" s="11">
        <f>+DY6*0.71</f>
        <v>5325.71</v>
      </c>
      <c r="DZ10" s="11">
        <f t="shared" ref="DZ10:EI10" si="24">+DZ6*0.71</f>
        <v>5325.71</v>
      </c>
      <c r="EA10" s="11">
        <f t="shared" si="24"/>
        <v>5325.71</v>
      </c>
      <c r="EB10" s="11">
        <f t="shared" si="24"/>
        <v>5325.71</v>
      </c>
      <c r="EC10" s="11">
        <f t="shared" si="24"/>
        <v>5325.71</v>
      </c>
      <c r="ED10" s="11">
        <f t="shared" si="24"/>
        <v>5325.71</v>
      </c>
      <c r="EE10" s="11">
        <f t="shared" si="24"/>
        <v>5325.71</v>
      </c>
      <c r="EF10" s="11">
        <f t="shared" si="24"/>
        <v>5325.71</v>
      </c>
      <c r="EG10" s="11">
        <f t="shared" si="24"/>
        <v>5325.71</v>
      </c>
      <c r="EH10" s="11">
        <f t="shared" si="24"/>
        <v>5325.71</v>
      </c>
      <c r="EI10" s="11">
        <f t="shared" si="24"/>
        <v>5325.71</v>
      </c>
      <c r="EK10" s="9" t="s">
        <v>22</v>
      </c>
      <c r="EL10" s="12" t="s">
        <v>23</v>
      </c>
      <c r="EM10" s="11">
        <f>+EM6*0.71</f>
        <v>5814.19</v>
      </c>
      <c r="EN10" s="11">
        <f t="shared" ref="EN10:EW10" si="25">+EN6*0.71</f>
        <v>5814.19</v>
      </c>
      <c r="EO10" s="11">
        <f t="shared" si="25"/>
        <v>5814.19</v>
      </c>
      <c r="EP10" s="11">
        <f t="shared" si="25"/>
        <v>5814.19</v>
      </c>
      <c r="EQ10" s="11">
        <f t="shared" si="25"/>
        <v>5814.19</v>
      </c>
      <c r="ER10" s="11">
        <f t="shared" si="25"/>
        <v>5814.19</v>
      </c>
      <c r="ES10" s="11">
        <f t="shared" si="25"/>
        <v>5814.19</v>
      </c>
      <c r="ET10" s="11">
        <f t="shared" si="25"/>
        <v>5814.19</v>
      </c>
      <c r="EU10" s="11">
        <f t="shared" si="25"/>
        <v>5814.19</v>
      </c>
      <c r="EV10" s="11">
        <f t="shared" si="25"/>
        <v>5814.19</v>
      </c>
      <c r="EW10" s="11">
        <f t="shared" si="25"/>
        <v>5814.19</v>
      </c>
      <c r="EY10" s="9" t="s">
        <v>22</v>
      </c>
      <c r="EZ10" s="12" t="s">
        <v>23</v>
      </c>
      <c r="FA10" s="11">
        <f>+FA6*0.71</f>
        <v>6184.0999999999995</v>
      </c>
      <c r="FB10" s="11">
        <f t="shared" ref="FB10:FK10" si="26">+FB6*0.71</f>
        <v>6184.0999999999995</v>
      </c>
      <c r="FC10" s="11">
        <f t="shared" si="26"/>
        <v>6184.0999999999995</v>
      </c>
      <c r="FD10" s="11">
        <f t="shared" si="26"/>
        <v>6184.0999999999995</v>
      </c>
      <c r="FE10" s="11">
        <f t="shared" si="26"/>
        <v>6184.0999999999995</v>
      </c>
      <c r="FF10" s="11">
        <f t="shared" si="26"/>
        <v>6184.0999999999995</v>
      </c>
      <c r="FG10" s="11">
        <f t="shared" si="26"/>
        <v>6184.0999999999995</v>
      </c>
      <c r="FH10" s="11">
        <f t="shared" si="26"/>
        <v>6184.0999999999995</v>
      </c>
      <c r="FI10" s="11">
        <f t="shared" si="26"/>
        <v>6184.0999999999995</v>
      </c>
      <c r="FJ10" s="11">
        <f t="shared" si="26"/>
        <v>6184.0999999999995</v>
      </c>
      <c r="FK10" s="11">
        <f t="shared" si="26"/>
        <v>6184.0999999999995</v>
      </c>
      <c r="FM10" s="9" t="s">
        <v>22</v>
      </c>
      <c r="FN10" s="12" t="s">
        <v>23</v>
      </c>
      <c r="FO10" s="11">
        <f>+FO6*0.71</f>
        <v>6534.13</v>
      </c>
      <c r="FP10" s="11">
        <f t="shared" ref="FP10:FY10" si="27">+FP6*0.71</f>
        <v>6534.13</v>
      </c>
      <c r="FQ10" s="11">
        <f t="shared" si="27"/>
        <v>6534.13</v>
      </c>
      <c r="FR10" s="11">
        <f t="shared" si="27"/>
        <v>6534.13</v>
      </c>
      <c r="FS10" s="11">
        <f t="shared" si="27"/>
        <v>6534.13</v>
      </c>
      <c r="FT10" s="11">
        <f t="shared" si="27"/>
        <v>6534.13</v>
      </c>
      <c r="FU10" s="11">
        <f t="shared" si="27"/>
        <v>6534.13</v>
      </c>
      <c r="FV10" s="11">
        <f t="shared" si="27"/>
        <v>6534.13</v>
      </c>
      <c r="FW10" s="11">
        <f t="shared" si="27"/>
        <v>6534.13</v>
      </c>
      <c r="FX10" s="11">
        <f t="shared" si="27"/>
        <v>6534.13</v>
      </c>
      <c r="FY10" s="11">
        <f t="shared" si="27"/>
        <v>6534.13</v>
      </c>
      <c r="GA10" s="9" t="s">
        <v>22</v>
      </c>
      <c r="GB10" s="12" t="s">
        <v>23</v>
      </c>
      <c r="GC10" s="11">
        <f>+GC6*0.71</f>
        <v>6889.13</v>
      </c>
      <c r="GD10" s="11">
        <f t="shared" ref="GD10:GM10" si="28">+GD6*0.71</f>
        <v>6889.13</v>
      </c>
      <c r="GE10" s="11">
        <f t="shared" si="28"/>
        <v>6889.13</v>
      </c>
      <c r="GF10" s="11">
        <f t="shared" si="28"/>
        <v>6889.13</v>
      </c>
      <c r="GG10" s="11">
        <f t="shared" si="28"/>
        <v>6889.13</v>
      </c>
      <c r="GH10" s="11">
        <f t="shared" si="28"/>
        <v>6889.13</v>
      </c>
      <c r="GI10" s="11">
        <f t="shared" si="28"/>
        <v>6889.13</v>
      </c>
      <c r="GJ10" s="11">
        <f t="shared" si="28"/>
        <v>6889.13</v>
      </c>
      <c r="GK10" s="11">
        <f t="shared" si="28"/>
        <v>6889.13</v>
      </c>
      <c r="GL10" s="11">
        <f t="shared" si="28"/>
        <v>6889.13</v>
      </c>
      <c r="GM10" s="11">
        <f t="shared" si="28"/>
        <v>6889.13</v>
      </c>
      <c r="GO10" s="9" t="s">
        <v>22</v>
      </c>
      <c r="GP10" s="12" t="s">
        <v>23</v>
      </c>
      <c r="GQ10" s="11">
        <f>+GQ6*0.71</f>
        <v>7630.37</v>
      </c>
      <c r="GR10" s="11">
        <f t="shared" ref="GR10:HA10" si="29">+GR6*0.71</f>
        <v>7630.37</v>
      </c>
      <c r="GS10" s="11">
        <f t="shared" si="29"/>
        <v>7630.37</v>
      </c>
      <c r="GT10" s="11">
        <f t="shared" si="29"/>
        <v>7630.37</v>
      </c>
      <c r="GU10" s="11">
        <f t="shared" si="29"/>
        <v>7630.37</v>
      </c>
      <c r="GV10" s="11">
        <f t="shared" si="29"/>
        <v>7630.37</v>
      </c>
      <c r="GW10" s="11">
        <f t="shared" si="29"/>
        <v>7630.37</v>
      </c>
      <c r="GX10" s="11">
        <f t="shared" si="29"/>
        <v>7630.37</v>
      </c>
      <c r="GY10" s="11">
        <f t="shared" si="29"/>
        <v>7630.37</v>
      </c>
      <c r="GZ10" s="11">
        <f t="shared" si="29"/>
        <v>7630.37</v>
      </c>
      <c r="HA10" s="11">
        <f t="shared" si="29"/>
        <v>7630.37</v>
      </c>
    </row>
    <row r="11" spans="1:209" ht="13.9" x14ac:dyDescent="0.25">
      <c r="A11" s="9"/>
      <c r="B11" s="14" t="s">
        <v>24</v>
      </c>
      <c r="C11" s="15">
        <f t="shared" ref="C11:M11" si="30">SUM(C6:C10)</f>
        <v>12234.880000000001</v>
      </c>
      <c r="D11" s="15">
        <f t="shared" si="30"/>
        <v>12308.2</v>
      </c>
      <c r="E11" s="15">
        <f t="shared" si="30"/>
        <v>12750.64</v>
      </c>
      <c r="F11" s="15">
        <f t="shared" si="30"/>
        <v>13242.240000000002</v>
      </c>
      <c r="G11" s="15">
        <f t="shared" si="30"/>
        <v>13783</v>
      </c>
      <c r="H11" s="15">
        <f t="shared" si="30"/>
        <v>14274.599999999999</v>
      </c>
      <c r="I11" s="15">
        <f t="shared" si="30"/>
        <v>14766.2</v>
      </c>
      <c r="J11" s="15">
        <f t="shared" si="30"/>
        <v>15257.8</v>
      </c>
      <c r="K11" s="15">
        <f t="shared" si="30"/>
        <v>16290.16</v>
      </c>
      <c r="L11" s="15">
        <f t="shared" si="30"/>
        <v>16781.759999999998</v>
      </c>
      <c r="M11" s="15">
        <f t="shared" si="30"/>
        <v>17273.36</v>
      </c>
      <c r="O11" s="9"/>
      <c r="P11" s="14" t="s">
        <v>24</v>
      </c>
      <c r="Q11" s="15">
        <f t="shared" ref="Q11:AA11" si="31">SUM(Q6:Q10)</f>
        <v>12922.910000000002</v>
      </c>
      <c r="R11" s="15">
        <f t="shared" si="31"/>
        <v>12999.900000000001</v>
      </c>
      <c r="S11" s="15">
        <f t="shared" si="31"/>
        <v>13464.48</v>
      </c>
      <c r="T11" s="15">
        <f t="shared" si="31"/>
        <v>13980.68</v>
      </c>
      <c r="U11" s="15">
        <f t="shared" si="31"/>
        <v>14548.5</v>
      </c>
      <c r="V11" s="15">
        <f t="shared" si="31"/>
        <v>15064.7</v>
      </c>
      <c r="W11" s="15">
        <f t="shared" si="31"/>
        <v>15580.900000000001</v>
      </c>
      <c r="X11" s="15">
        <f t="shared" si="31"/>
        <v>16097.1</v>
      </c>
      <c r="Y11" s="15">
        <f t="shared" si="31"/>
        <v>17181.12</v>
      </c>
      <c r="Z11" s="15">
        <f t="shared" si="31"/>
        <v>17697.32</v>
      </c>
      <c r="AA11" s="15">
        <f t="shared" si="31"/>
        <v>18213.52</v>
      </c>
      <c r="AC11" s="9"/>
      <c r="AD11" s="14" t="s">
        <v>24</v>
      </c>
      <c r="AE11" s="15">
        <f t="shared" ref="AE11:AO11" si="32">SUM(AE6:AE10)</f>
        <v>13335.38</v>
      </c>
      <c r="AF11" s="15">
        <f t="shared" si="32"/>
        <v>13414.55</v>
      </c>
      <c r="AG11" s="15">
        <f t="shared" si="32"/>
        <v>13892.36</v>
      </c>
      <c r="AH11" s="15">
        <f t="shared" si="32"/>
        <v>14423.259999999998</v>
      </c>
      <c r="AI11" s="15">
        <f t="shared" si="32"/>
        <v>15007.25</v>
      </c>
      <c r="AJ11" s="15">
        <f t="shared" si="32"/>
        <v>15538.15</v>
      </c>
      <c r="AK11" s="15">
        <f t="shared" si="32"/>
        <v>16069.05</v>
      </c>
      <c r="AL11" s="15">
        <f t="shared" si="32"/>
        <v>16599.95</v>
      </c>
      <c r="AM11" s="15">
        <f t="shared" si="32"/>
        <v>17714.84</v>
      </c>
      <c r="AN11" s="15">
        <f t="shared" si="32"/>
        <v>18245.739999999998</v>
      </c>
      <c r="AO11" s="15">
        <f t="shared" si="32"/>
        <v>18776.64</v>
      </c>
      <c r="AQ11" s="9"/>
      <c r="AR11" s="14" t="s">
        <v>24</v>
      </c>
      <c r="AS11" s="15">
        <f t="shared" ref="AS11:BC11" si="33">SUM(AS6:AS10)</f>
        <v>13611.94</v>
      </c>
      <c r="AT11" s="15">
        <f t="shared" si="33"/>
        <v>13692.6</v>
      </c>
      <c r="AU11" s="15">
        <f t="shared" si="33"/>
        <v>14179.32</v>
      </c>
      <c r="AV11" s="15">
        <f t="shared" si="33"/>
        <v>14720.12</v>
      </c>
      <c r="AW11" s="15">
        <f t="shared" si="33"/>
        <v>15315</v>
      </c>
      <c r="AX11" s="15">
        <f t="shared" si="33"/>
        <v>15855.8</v>
      </c>
      <c r="AY11" s="15">
        <f t="shared" si="33"/>
        <v>16396.599999999999</v>
      </c>
      <c r="AZ11" s="15">
        <f t="shared" si="33"/>
        <v>16937.400000000001</v>
      </c>
      <c r="BA11" s="15">
        <f t="shared" si="33"/>
        <v>18073.080000000002</v>
      </c>
      <c r="BB11" s="15">
        <f t="shared" si="33"/>
        <v>18613.88</v>
      </c>
      <c r="BC11" s="15">
        <f t="shared" si="33"/>
        <v>19154.68</v>
      </c>
      <c r="BE11" s="9"/>
      <c r="BF11" s="14" t="s">
        <v>24</v>
      </c>
      <c r="BG11" s="15">
        <f t="shared" ref="BG11:BQ11" si="34">SUM(BG6:BG10)</f>
        <v>14023.399999999998</v>
      </c>
      <c r="BH11" s="15">
        <f t="shared" si="34"/>
        <v>14106.25</v>
      </c>
      <c r="BI11" s="15">
        <f t="shared" si="34"/>
        <v>14606.199999999999</v>
      </c>
      <c r="BJ11" s="15">
        <f t="shared" si="34"/>
        <v>15161.699999999999</v>
      </c>
      <c r="BK11" s="15">
        <f t="shared" si="34"/>
        <v>15772.75</v>
      </c>
      <c r="BL11" s="15">
        <f t="shared" si="34"/>
        <v>16328.25</v>
      </c>
      <c r="BM11" s="15">
        <f t="shared" si="34"/>
        <v>16883.75</v>
      </c>
      <c r="BN11" s="15">
        <f t="shared" si="34"/>
        <v>17439.25</v>
      </c>
      <c r="BO11" s="15">
        <f t="shared" si="34"/>
        <v>18605.8</v>
      </c>
      <c r="BP11" s="15">
        <f t="shared" si="34"/>
        <v>19161.3</v>
      </c>
      <c r="BQ11" s="15">
        <f t="shared" si="34"/>
        <v>19716.8</v>
      </c>
      <c r="BS11" s="9"/>
      <c r="BT11" s="14" t="s">
        <v>24</v>
      </c>
      <c r="BU11" s="15">
        <f t="shared" ref="BU11:CE11" si="35">SUM(BU6:BU10)</f>
        <v>14298.050000000001</v>
      </c>
      <c r="BV11" s="15">
        <f t="shared" si="35"/>
        <v>14382.35</v>
      </c>
      <c r="BW11" s="15">
        <f t="shared" si="35"/>
        <v>14891.119999999999</v>
      </c>
      <c r="BX11" s="15">
        <f t="shared" si="35"/>
        <v>15456.42</v>
      </c>
      <c r="BY11" s="15">
        <f t="shared" si="35"/>
        <v>16078.25</v>
      </c>
      <c r="BZ11" s="15">
        <f t="shared" si="35"/>
        <v>16643.55</v>
      </c>
      <c r="CA11" s="15">
        <f t="shared" si="35"/>
        <v>17208.850000000002</v>
      </c>
      <c r="CB11" s="15">
        <f t="shared" si="35"/>
        <v>17774.150000000001</v>
      </c>
      <c r="CC11" s="15">
        <f t="shared" si="35"/>
        <v>18961.280000000002</v>
      </c>
      <c r="CD11" s="15">
        <f t="shared" si="35"/>
        <v>19526.580000000002</v>
      </c>
      <c r="CE11" s="15">
        <f t="shared" si="35"/>
        <v>20091.88</v>
      </c>
      <c r="CG11" s="9"/>
      <c r="CH11" s="14" t="s">
        <v>24</v>
      </c>
      <c r="CI11" s="15">
        <f t="shared" ref="CI11:CS11" si="36">SUM(CI6:CI10)</f>
        <v>14849.25</v>
      </c>
      <c r="CJ11" s="15">
        <f t="shared" si="36"/>
        <v>14936.5</v>
      </c>
      <c r="CK11" s="15">
        <f t="shared" si="36"/>
        <v>15463</v>
      </c>
      <c r="CL11" s="15">
        <f t="shared" si="36"/>
        <v>16048</v>
      </c>
      <c r="CM11" s="15">
        <f t="shared" si="36"/>
        <v>16691.5</v>
      </c>
      <c r="CN11" s="15">
        <f t="shared" si="36"/>
        <v>17276.5</v>
      </c>
      <c r="CO11" s="15">
        <f t="shared" si="36"/>
        <v>17861.5</v>
      </c>
      <c r="CP11" s="15">
        <f t="shared" si="36"/>
        <v>18446.5</v>
      </c>
      <c r="CQ11" s="15">
        <f t="shared" si="36"/>
        <v>19675</v>
      </c>
      <c r="CR11" s="15">
        <f t="shared" si="36"/>
        <v>20260</v>
      </c>
      <c r="CS11" s="15">
        <f t="shared" si="36"/>
        <v>20845</v>
      </c>
      <c r="CU11" s="9"/>
      <c r="CV11" s="14" t="s">
        <v>24</v>
      </c>
      <c r="CW11" s="15">
        <f t="shared" ref="CW11:DG11" si="37">SUM(CW6:CW10)</f>
        <v>16364.130000000001</v>
      </c>
      <c r="CX11" s="15">
        <f t="shared" si="37"/>
        <v>16459.45</v>
      </c>
      <c r="CY11" s="15">
        <f t="shared" si="37"/>
        <v>17034.64</v>
      </c>
      <c r="CZ11" s="15">
        <f t="shared" si="37"/>
        <v>17673.740000000002</v>
      </c>
      <c r="DA11" s="15">
        <f t="shared" si="37"/>
        <v>18376.75</v>
      </c>
      <c r="DB11" s="15">
        <f t="shared" si="37"/>
        <v>19015.849999999999</v>
      </c>
      <c r="DC11" s="15">
        <f t="shared" si="37"/>
        <v>19654.95</v>
      </c>
      <c r="DD11" s="15">
        <f t="shared" si="37"/>
        <v>20294.05</v>
      </c>
      <c r="DE11" s="15">
        <f t="shared" si="37"/>
        <v>21636.16</v>
      </c>
      <c r="DF11" s="15">
        <f t="shared" si="37"/>
        <v>22275.260000000002</v>
      </c>
      <c r="DG11" s="15">
        <f t="shared" si="37"/>
        <v>22914.36</v>
      </c>
      <c r="DI11" s="9"/>
      <c r="DJ11" s="14" t="s">
        <v>24</v>
      </c>
      <c r="DK11" s="15">
        <f t="shared" ref="DK11:DU11" si="38">SUM(DK6:DK10)</f>
        <v>16638.77</v>
      </c>
      <c r="DL11" s="15">
        <f t="shared" si="38"/>
        <v>16735.55</v>
      </c>
      <c r="DM11" s="15">
        <f t="shared" si="38"/>
        <v>17319.559999999998</v>
      </c>
      <c r="DN11" s="15">
        <f t="shared" si="38"/>
        <v>17968.46</v>
      </c>
      <c r="DO11" s="15">
        <f t="shared" si="38"/>
        <v>18682.25</v>
      </c>
      <c r="DP11" s="15">
        <f t="shared" si="38"/>
        <v>19331.149999999998</v>
      </c>
      <c r="DQ11" s="15">
        <f t="shared" si="38"/>
        <v>19980.05</v>
      </c>
      <c r="DR11" s="15">
        <f t="shared" si="38"/>
        <v>20628.95</v>
      </c>
      <c r="DS11" s="15">
        <f t="shared" si="38"/>
        <v>21991.64</v>
      </c>
      <c r="DT11" s="15">
        <f t="shared" si="38"/>
        <v>22640.539999999997</v>
      </c>
      <c r="DU11" s="15">
        <f t="shared" si="38"/>
        <v>23289.439999999999</v>
      </c>
      <c r="DW11" s="9"/>
      <c r="DX11" s="14" t="s">
        <v>24</v>
      </c>
      <c r="DY11" s="15">
        <f t="shared" ref="DY11:EI11" si="39">SUM(DY6:DY10)</f>
        <v>19040.366051000001</v>
      </c>
      <c r="DZ11" s="15">
        <f t="shared" si="39"/>
        <v>19155.95</v>
      </c>
      <c r="EA11" s="15">
        <f t="shared" si="39"/>
        <v>19831.04</v>
      </c>
      <c r="EB11" s="15">
        <f t="shared" si="39"/>
        <v>20581.14</v>
      </c>
      <c r="EC11" s="15">
        <f t="shared" si="39"/>
        <v>21406.25</v>
      </c>
      <c r="ED11" s="15">
        <f t="shared" si="39"/>
        <v>22156.35</v>
      </c>
      <c r="EE11" s="15">
        <f t="shared" si="39"/>
        <v>22906.449999999997</v>
      </c>
      <c r="EF11" s="15">
        <f t="shared" si="39"/>
        <v>23656.55</v>
      </c>
      <c r="EG11" s="15">
        <f t="shared" si="39"/>
        <v>25231.759999999998</v>
      </c>
      <c r="EH11" s="15">
        <f t="shared" si="39"/>
        <v>25981.86</v>
      </c>
      <c r="EI11" s="15">
        <f t="shared" si="39"/>
        <v>26731.96</v>
      </c>
      <c r="EK11" s="9"/>
      <c r="EL11" s="14" t="s">
        <v>24</v>
      </c>
      <c r="EM11" s="15">
        <f t="shared" ref="EM11:EW11" si="40">SUM(EM6:EM10)</f>
        <v>20994.702868</v>
      </c>
      <c r="EN11" s="15">
        <f t="shared" si="40"/>
        <v>21120.55</v>
      </c>
      <c r="EO11" s="15">
        <f t="shared" si="40"/>
        <v>21857.56</v>
      </c>
      <c r="EP11" s="15">
        <f t="shared" si="40"/>
        <v>22676.46</v>
      </c>
      <c r="EQ11" s="15">
        <f t="shared" si="40"/>
        <v>23577.25</v>
      </c>
      <c r="ER11" s="15">
        <f t="shared" si="40"/>
        <v>24396.149999999998</v>
      </c>
      <c r="ES11" s="15">
        <f t="shared" si="40"/>
        <v>25215.05</v>
      </c>
      <c r="ET11" s="15">
        <f t="shared" si="40"/>
        <v>26033.949999999997</v>
      </c>
      <c r="EU11" s="15">
        <f t="shared" si="40"/>
        <v>27753.64</v>
      </c>
      <c r="EV11" s="15">
        <f t="shared" si="40"/>
        <v>28572.539999999997</v>
      </c>
      <c r="EW11" s="15">
        <f t="shared" si="40"/>
        <v>29391.439999999999</v>
      </c>
      <c r="EY11" s="9"/>
      <c r="EZ11" s="14" t="s">
        <v>24</v>
      </c>
      <c r="FA11" s="15">
        <f t="shared" ref="FA11:FK11" si="41">SUM(FA6:FA10)</f>
        <v>21872.022868</v>
      </c>
      <c r="FB11" s="15">
        <f t="shared" si="41"/>
        <v>22013.5</v>
      </c>
      <c r="FC11" s="15">
        <f t="shared" si="41"/>
        <v>22797.399999999998</v>
      </c>
      <c r="FD11" s="15">
        <f t="shared" si="41"/>
        <v>23668.399999999998</v>
      </c>
      <c r="FE11" s="15">
        <f t="shared" si="41"/>
        <v>24626.5</v>
      </c>
      <c r="FF11" s="15">
        <f t="shared" si="41"/>
        <v>25497.5</v>
      </c>
      <c r="FG11" s="15">
        <f t="shared" si="41"/>
        <v>26368.5</v>
      </c>
      <c r="FH11" s="15">
        <f t="shared" si="41"/>
        <v>27239.5</v>
      </c>
      <c r="FI11" s="15">
        <f t="shared" si="41"/>
        <v>29068.6</v>
      </c>
      <c r="FJ11" s="15">
        <f t="shared" si="41"/>
        <v>29939.599999999999</v>
      </c>
      <c r="FK11" s="15">
        <f t="shared" si="41"/>
        <v>30810.6</v>
      </c>
      <c r="FM11" s="9"/>
      <c r="FN11" s="14" t="s">
        <v>24</v>
      </c>
      <c r="FO11" s="15">
        <f t="shared" ref="FO11:FY11" si="42">SUM(FO6:FO10)</f>
        <v>23272.022849999998</v>
      </c>
      <c r="FP11" s="15">
        <f t="shared" si="42"/>
        <v>23420.850000000002</v>
      </c>
      <c r="FQ11" s="15">
        <f t="shared" si="42"/>
        <v>24249.119999999999</v>
      </c>
      <c r="FR11" s="15">
        <f t="shared" si="42"/>
        <v>25169.420000000002</v>
      </c>
      <c r="FS11" s="15">
        <f t="shared" si="42"/>
        <v>26181.75</v>
      </c>
      <c r="FT11" s="15">
        <f t="shared" si="42"/>
        <v>27102.05</v>
      </c>
      <c r="FU11" s="15">
        <f t="shared" si="42"/>
        <v>28022.350000000002</v>
      </c>
      <c r="FV11" s="15">
        <f t="shared" si="42"/>
        <v>28942.65</v>
      </c>
      <c r="FW11" s="15">
        <f t="shared" si="42"/>
        <v>30875.280000000002</v>
      </c>
      <c r="FX11" s="15">
        <f t="shared" si="42"/>
        <v>31795.579999999998</v>
      </c>
      <c r="FY11" s="15">
        <f t="shared" si="42"/>
        <v>32715.88</v>
      </c>
      <c r="GA11" s="9"/>
      <c r="GB11" s="14" t="s">
        <v>24</v>
      </c>
      <c r="GC11" s="15">
        <f t="shared" ref="GC11:GM11" si="43">SUM(GC6:GC10)</f>
        <v>24692.563693</v>
      </c>
      <c r="GD11" s="15">
        <f t="shared" si="43"/>
        <v>24848.850000000002</v>
      </c>
      <c r="GE11" s="15">
        <f t="shared" si="43"/>
        <v>25722.12</v>
      </c>
      <c r="GF11" s="15">
        <f t="shared" si="43"/>
        <v>26692.420000000002</v>
      </c>
      <c r="GG11" s="15">
        <f t="shared" si="43"/>
        <v>27759.75</v>
      </c>
      <c r="GH11" s="15">
        <f t="shared" si="43"/>
        <v>28730.05</v>
      </c>
      <c r="GI11" s="15">
        <f t="shared" si="43"/>
        <v>29700.350000000002</v>
      </c>
      <c r="GJ11" s="15">
        <f t="shared" si="43"/>
        <v>30670.65</v>
      </c>
      <c r="GK11" s="15">
        <f t="shared" si="43"/>
        <v>32708.280000000002</v>
      </c>
      <c r="GL11" s="15">
        <f t="shared" si="43"/>
        <v>33678.579999999994</v>
      </c>
      <c r="GM11" s="15">
        <f t="shared" si="43"/>
        <v>34648.879999999997</v>
      </c>
      <c r="GO11" s="9"/>
      <c r="GP11" s="14" t="s">
        <v>24</v>
      </c>
      <c r="GQ11" s="15">
        <f t="shared" ref="GQ11:HA11" si="44">SUM(GQ6:GQ10)</f>
        <v>27658.801740999999</v>
      </c>
      <c r="GR11" s="15">
        <f t="shared" si="44"/>
        <v>27830.649999999998</v>
      </c>
      <c r="GS11" s="15">
        <f t="shared" si="44"/>
        <v>28797.88</v>
      </c>
      <c r="GT11" s="15">
        <f t="shared" si="44"/>
        <v>29872.579999999998</v>
      </c>
      <c r="GU11" s="15">
        <f t="shared" si="44"/>
        <v>31054.75</v>
      </c>
      <c r="GV11" s="15">
        <f t="shared" si="44"/>
        <v>32129.45</v>
      </c>
      <c r="GW11" s="15">
        <f t="shared" si="44"/>
        <v>33204.15</v>
      </c>
      <c r="GX11" s="15">
        <f t="shared" si="44"/>
        <v>34278.85</v>
      </c>
      <c r="GY11" s="15">
        <f t="shared" si="44"/>
        <v>36535.72</v>
      </c>
      <c r="GZ11" s="15">
        <f t="shared" si="44"/>
        <v>37610.42</v>
      </c>
      <c r="HA11" s="15">
        <f t="shared" si="44"/>
        <v>38685.120000000003</v>
      </c>
    </row>
    <row r="12" spans="1:209" ht="13.9" x14ac:dyDescent="0.25">
      <c r="A12" s="9"/>
      <c r="B12" s="12" t="s">
        <v>25</v>
      </c>
      <c r="C12" s="11">
        <f>-C11*0.19</f>
        <v>-2324.6272000000004</v>
      </c>
      <c r="D12" s="11">
        <f t="shared" ref="D12:E12" si="45">-D11*0.19</f>
        <v>-2338.558</v>
      </c>
      <c r="E12" s="11">
        <f t="shared" si="45"/>
        <v>-2422.6215999999999</v>
      </c>
      <c r="F12" s="11">
        <f>-F11*0.19</f>
        <v>-2516.0256000000004</v>
      </c>
      <c r="G12" s="11">
        <f t="shared" ref="G12:M12" si="46">-G11*0.19</f>
        <v>-2618.77</v>
      </c>
      <c r="H12" s="11">
        <f t="shared" si="46"/>
        <v>-2712.174</v>
      </c>
      <c r="I12" s="11">
        <f t="shared" si="46"/>
        <v>-2805.578</v>
      </c>
      <c r="J12" s="11">
        <f t="shared" si="46"/>
        <v>-2898.982</v>
      </c>
      <c r="K12" s="11">
        <f t="shared" si="46"/>
        <v>-3095.1304</v>
      </c>
      <c r="L12" s="11">
        <f t="shared" si="46"/>
        <v>-3188.5343999999996</v>
      </c>
      <c r="M12" s="11">
        <f t="shared" si="46"/>
        <v>-3281.9384</v>
      </c>
      <c r="O12" s="9"/>
      <c r="P12" s="12" t="s">
        <v>25</v>
      </c>
      <c r="Q12" s="11">
        <f>-Q11*0.19</f>
        <v>-2455.3529000000003</v>
      </c>
      <c r="R12" s="11">
        <f t="shared" ref="R12:S12" si="47">-R11*0.19</f>
        <v>-2469.9810000000002</v>
      </c>
      <c r="S12" s="11">
        <f t="shared" si="47"/>
        <v>-2558.2512000000002</v>
      </c>
      <c r="T12" s="11">
        <f>-T11*0.19</f>
        <v>-2656.3292000000001</v>
      </c>
      <c r="U12" s="11">
        <f t="shared" ref="U12:AA12" si="48">-U11*0.19</f>
        <v>-2764.2150000000001</v>
      </c>
      <c r="V12" s="11">
        <f t="shared" si="48"/>
        <v>-2862.2930000000001</v>
      </c>
      <c r="W12" s="11">
        <f t="shared" si="48"/>
        <v>-2960.3710000000001</v>
      </c>
      <c r="X12" s="11">
        <f t="shared" si="48"/>
        <v>-3058.4490000000001</v>
      </c>
      <c r="Y12" s="11">
        <f t="shared" si="48"/>
        <v>-3264.4128000000001</v>
      </c>
      <c r="Z12" s="11">
        <f t="shared" si="48"/>
        <v>-3362.4908</v>
      </c>
      <c r="AA12" s="11">
        <f t="shared" si="48"/>
        <v>-3460.5688</v>
      </c>
      <c r="AC12" s="9"/>
      <c r="AD12" s="12" t="s">
        <v>25</v>
      </c>
      <c r="AE12" s="11">
        <f>-AE11*0.19</f>
        <v>-2533.7221999999997</v>
      </c>
      <c r="AF12" s="11">
        <f t="shared" ref="AF12:AG12" si="49">-AF11*0.19</f>
        <v>-2548.7644999999998</v>
      </c>
      <c r="AG12" s="11">
        <f t="shared" si="49"/>
        <v>-2639.5484000000001</v>
      </c>
      <c r="AH12" s="11">
        <f>-AH11*0.19</f>
        <v>-2740.4193999999998</v>
      </c>
      <c r="AI12" s="11">
        <f t="shared" ref="AI12:AO12" si="50">-AI11*0.19</f>
        <v>-2851.3775000000001</v>
      </c>
      <c r="AJ12" s="11">
        <f t="shared" si="50"/>
        <v>-2952.2485000000001</v>
      </c>
      <c r="AK12" s="11">
        <f t="shared" si="50"/>
        <v>-3053.1194999999998</v>
      </c>
      <c r="AL12" s="11">
        <f t="shared" si="50"/>
        <v>-3153.9905000000003</v>
      </c>
      <c r="AM12" s="11">
        <f t="shared" si="50"/>
        <v>-3365.8196000000003</v>
      </c>
      <c r="AN12" s="11">
        <f t="shared" si="50"/>
        <v>-3466.6905999999994</v>
      </c>
      <c r="AO12" s="11">
        <f t="shared" si="50"/>
        <v>-3567.5616</v>
      </c>
      <c r="AQ12" s="9"/>
      <c r="AR12" s="12" t="s">
        <v>25</v>
      </c>
      <c r="AS12" s="11">
        <f>-AS11*0.19</f>
        <v>-2586.2686000000003</v>
      </c>
      <c r="AT12" s="11">
        <f t="shared" ref="AT12:AU12" si="51">-AT11*0.19</f>
        <v>-2601.5940000000001</v>
      </c>
      <c r="AU12" s="11">
        <f t="shared" si="51"/>
        <v>-2694.0708</v>
      </c>
      <c r="AV12" s="11">
        <f>-AV11*0.19</f>
        <v>-2796.8228000000004</v>
      </c>
      <c r="AW12" s="11">
        <f t="shared" ref="AW12:BC12" si="52">-AW11*0.19</f>
        <v>-2909.85</v>
      </c>
      <c r="AX12" s="11">
        <f t="shared" si="52"/>
        <v>-3012.6019999999999</v>
      </c>
      <c r="AY12" s="11">
        <f t="shared" si="52"/>
        <v>-3115.3539999999998</v>
      </c>
      <c r="AZ12" s="11">
        <f t="shared" si="52"/>
        <v>-3218.1060000000002</v>
      </c>
      <c r="BA12" s="11">
        <f t="shared" si="52"/>
        <v>-3433.8852000000002</v>
      </c>
      <c r="BB12" s="11">
        <f t="shared" si="52"/>
        <v>-3536.6372000000001</v>
      </c>
      <c r="BC12" s="11">
        <f t="shared" si="52"/>
        <v>-3639.3892000000001</v>
      </c>
      <c r="BE12" s="9"/>
      <c r="BF12" s="12" t="s">
        <v>25</v>
      </c>
      <c r="BG12" s="11">
        <f>-BG11*0.19</f>
        <v>-2664.4459999999995</v>
      </c>
      <c r="BH12" s="11">
        <f t="shared" ref="BH12:BI12" si="53">-BH11*0.19</f>
        <v>-2680.1875</v>
      </c>
      <c r="BI12" s="11">
        <f t="shared" si="53"/>
        <v>-2775.1779999999999</v>
      </c>
      <c r="BJ12" s="11">
        <f>-BJ11*0.19</f>
        <v>-2880.723</v>
      </c>
      <c r="BK12" s="11">
        <f t="shared" ref="BK12:BQ12" si="54">-BK11*0.19</f>
        <v>-2996.8225000000002</v>
      </c>
      <c r="BL12" s="11">
        <f t="shared" si="54"/>
        <v>-3102.3674999999998</v>
      </c>
      <c r="BM12" s="11">
        <f t="shared" si="54"/>
        <v>-3207.9124999999999</v>
      </c>
      <c r="BN12" s="11">
        <f t="shared" si="54"/>
        <v>-3313.4575</v>
      </c>
      <c r="BO12" s="11">
        <f t="shared" si="54"/>
        <v>-3535.1019999999999</v>
      </c>
      <c r="BP12" s="11">
        <f t="shared" si="54"/>
        <v>-3640.6469999999999</v>
      </c>
      <c r="BQ12" s="11">
        <f t="shared" si="54"/>
        <v>-3746.192</v>
      </c>
      <c r="BS12" s="9"/>
      <c r="BT12" s="12" t="s">
        <v>25</v>
      </c>
      <c r="BU12" s="11">
        <f>-BU11*0.19</f>
        <v>-2716.6295000000005</v>
      </c>
      <c r="BV12" s="11">
        <f t="shared" ref="BV12:BW12" si="55">-BV11*0.19</f>
        <v>-2732.6465000000003</v>
      </c>
      <c r="BW12" s="11">
        <f t="shared" si="55"/>
        <v>-2829.3127999999997</v>
      </c>
      <c r="BX12" s="11">
        <f>-BX11*0.19</f>
        <v>-2936.7197999999999</v>
      </c>
      <c r="BY12" s="11">
        <f t="shared" ref="BY12:CE12" si="56">-BY11*0.19</f>
        <v>-3054.8674999999998</v>
      </c>
      <c r="BZ12" s="11">
        <f t="shared" si="56"/>
        <v>-3162.2745</v>
      </c>
      <c r="CA12" s="11">
        <f t="shared" si="56"/>
        <v>-3269.6815000000006</v>
      </c>
      <c r="CB12" s="11">
        <f t="shared" si="56"/>
        <v>-3377.0885000000003</v>
      </c>
      <c r="CC12" s="11">
        <f t="shared" si="56"/>
        <v>-3602.6432000000004</v>
      </c>
      <c r="CD12" s="11">
        <f t="shared" si="56"/>
        <v>-3710.0502000000006</v>
      </c>
      <c r="CE12" s="11">
        <f t="shared" si="56"/>
        <v>-3817.4572000000003</v>
      </c>
      <c r="CG12" s="9"/>
      <c r="CH12" s="12" t="s">
        <v>25</v>
      </c>
      <c r="CI12" s="11">
        <f>-CI11*0.19</f>
        <v>-2821.3575000000001</v>
      </c>
      <c r="CJ12" s="11">
        <f t="shared" ref="CJ12:CK12" si="57">-CJ11*0.19</f>
        <v>-2837.9349999999999</v>
      </c>
      <c r="CK12" s="11">
        <f t="shared" si="57"/>
        <v>-2937.9700000000003</v>
      </c>
      <c r="CL12" s="11">
        <f>-CL11*0.19</f>
        <v>-3049.12</v>
      </c>
      <c r="CM12" s="11">
        <f t="shared" ref="CM12:CS12" si="58">-CM11*0.19</f>
        <v>-3171.3850000000002</v>
      </c>
      <c r="CN12" s="11">
        <f t="shared" si="58"/>
        <v>-3282.5349999999999</v>
      </c>
      <c r="CO12" s="11">
        <f t="shared" si="58"/>
        <v>-3393.6849999999999</v>
      </c>
      <c r="CP12" s="11">
        <f t="shared" si="58"/>
        <v>-3504.835</v>
      </c>
      <c r="CQ12" s="11">
        <f t="shared" si="58"/>
        <v>-3738.25</v>
      </c>
      <c r="CR12" s="11">
        <f t="shared" si="58"/>
        <v>-3849.4</v>
      </c>
      <c r="CS12" s="11">
        <f t="shared" si="58"/>
        <v>-3960.55</v>
      </c>
      <c r="CU12" s="9"/>
      <c r="CV12" s="12" t="s">
        <v>25</v>
      </c>
      <c r="CW12" s="11">
        <f>-CW11*0.19</f>
        <v>-3109.1847000000002</v>
      </c>
      <c r="CX12" s="11">
        <f t="shared" ref="CX12:CY12" si="59">-CX11*0.19</f>
        <v>-3127.2955000000002</v>
      </c>
      <c r="CY12" s="11">
        <f t="shared" si="59"/>
        <v>-3236.5816</v>
      </c>
      <c r="CZ12" s="11">
        <f>-CZ11*0.19</f>
        <v>-3358.0106000000005</v>
      </c>
      <c r="DA12" s="11">
        <f t="shared" ref="DA12:DG12" si="60">-DA11*0.19</f>
        <v>-3491.5825</v>
      </c>
      <c r="DB12" s="11">
        <f t="shared" si="60"/>
        <v>-3613.0114999999996</v>
      </c>
      <c r="DC12" s="11">
        <f t="shared" si="60"/>
        <v>-3734.4405000000002</v>
      </c>
      <c r="DD12" s="11">
        <f t="shared" si="60"/>
        <v>-3855.8694999999998</v>
      </c>
      <c r="DE12" s="11">
        <f t="shared" si="60"/>
        <v>-4110.8703999999998</v>
      </c>
      <c r="DF12" s="11">
        <f t="shared" si="60"/>
        <v>-4232.2994000000008</v>
      </c>
      <c r="DG12" s="11">
        <f t="shared" si="60"/>
        <v>-4353.7284</v>
      </c>
      <c r="DI12" s="9"/>
      <c r="DJ12" s="12" t="s">
        <v>25</v>
      </c>
      <c r="DK12" s="11">
        <f>-DK11*0.19</f>
        <v>-3161.3663000000001</v>
      </c>
      <c r="DL12" s="11">
        <f t="shared" ref="DL12:DM12" si="61">-DL11*0.19</f>
        <v>-3179.7545</v>
      </c>
      <c r="DM12" s="11">
        <f t="shared" si="61"/>
        <v>-3290.7163999999998</v>
      </c>
      <c r="DN12" s="11">
        <f>-DN11*0.19</f>
        <v>-3414.0074</v>
      </c>
      <c r="DO12" s="11">
        <f t="shared" ref="DO12:DU12" si="62">-DO11*0.19</f>
        <v>-3549.6275000000001</v>
      </c>
      <c r="DP12" s="11">
        <f t="shared" si="62"/>
        <v>-3672.9184999999998</v>
      </c>
      <c r="DQ12" s="11">
        <f t="shared" si="62"/>
        <v>-3796.2094999999999</v>
      </c>
      <c r="DR12" s="11">
        <f t="shared" si="62"/>
        <v>-3919.5005000000001</v>
      </c>
      <c r="DS12" s="11">
        <f t="shared" si="62"/>
        <v>-4178.4116000000004</v>
      </c>
      <c r="DT12" s="11">
        <f t="shared" si="62"/>
        <v>-4301.7025999999996</v>
      </c>
      <c r="DU12" s="11">
        <f t="shared" si="62"/>
        <v>-4424.9935999999998</v>
      </c>
      <c r="DW12" s="9"/>
      <c r="DX12" s="12" t="s">
        <v>25</v>
      </c>
      <c r="DY12" s="11">
        <f>-DY11*0.19</f>
        <v>-3617.6695496900002</v>
      </c>
      <c r="DZ12" s="11">
        <f t="shared" ref="DZ12:EA12" si="63">-DZ11*0.19</f>
        <v>-3639.6305000000002</v>
      </c>
      <c r="EA12" s="11">
        <f t="shared" si="63"/>
        <v>-3767.8976000000002</v>
      </c>
      <c r="EB12" s="11">
        <f>-EB11*0.19</f>
        <v>-3910.4166</v>
      </c>
      <c r="EC12" s="11">
        <f t="shared" ref="EC12:EI12" si="64">-EC11*0.19</f>
        <v>-4067.1875</v>
      </c>
      <c r="ED12" s="11">
        <f t="shared" si="64"/>
        <v>-4209.7064999999993</v>
      </c>
      <c r="EE12" s="11">
        <f t="shared" si="64"/>
        <v>-4352.2254999999996</v>
      </c>
      <c r="EF12" s="11">
        <f t="shared" si="64"/>
        <v>-4494.7444999999998</v>
      </c>
      <c r="EG12" s="11">
        <f t="shared" si="64"/>
        <v>-4794.0343999999996</v>
      </c>
      <c r="EH12" s="11">
        <f t="shared" si="64"/>
        <v>-4936.5533999999998</v>
      </c>
      <c r="EI12" s="11">
        <f t="shared" si="64"/>
        <v>-5079.0724</v>
      </c>
      <c r="EK12" s="9"/>
      <c r="EL12" s="12" t="s">
        <v>25</v>
      </c>
      <c r="EM12" s="11">
        <f>-EM11*0.19</f>
        <v>-3988.9935449200002</v>
      </c>
      <c r="EN12" s="11">
        <f t="shared" ref="EN12:EO12" si="65">-EN11*0.19</f>
        <v>-4012.9045000000001</v>
      </c>
      <c r="EO12" s="11">
        <f t="shared" si="65"/>
        <v>-4152.9364000000005</v>
      </c>
      <c r="EP12" s="11">
        <f>-EP11*0.19</f>
        <v>-4308.5273999999999</v>
      </c>
      <c r="EQ12" s="11">
        <f t="shared" ref="EQ12:EW12" si="66">-EQ11*0.19</f>
        <v>-4479.6774999999998</v>
      </c>
      <c r="ER12" s="11">
        <f t="shared" si="66"/>
        <v>-4635.2684999999992</v>
      </c>
      <c r="ES12" s="11">
        <f t="shared" si="66"/>
        <v>-4790.8594999999996</v>
      </c>
      <c r="ET12" s="11">
        <f t="shared" si="66"/>
        <v>-4946.4504999999999</v>
      </c>
      <c r="EU12" s="11">
        <f t="shared" si="66"/>
        <v>-5273.1916000000001</v>
      </c>
      <c r="EV12" s="11">
        <f t="shared" si="66"/>
        <v>-5428.7825999999995</v>
      </c>
      <c r="EW12" s="11">
        <f t="shared" si="66"/>
        <v>-5584.3735999999999</v>
      </c>
      <c r="EY12" s="9"/>
      <c r="EZ12" s="12" t="s">
        <v>25</v>
      </c>
      <c r="FA12" s="11">
        <f>-FA11*0.19</f>
        <v>-4155.6843449199996</v>
      </c>
      <c r="FB12" s="11">
        <f t="shared" ref="FB12:FC12" si="67">-FB11*0.19</f>
        <v>-4182.5649999999996</v>
      </c>
      <c r="FC12" s="11">
        <f t="shared" si="67"/>
        <v>-4331.5059999999994</v>
      </c>
      <c r="FD12" s="11">
        <f>-FD11*0.19</f>
        <v>-4496.9959999999992</v>
      </c>
      <c r="FE12" s="11">
        <f t="shared" ref="FE12:FK12" si="68">-FE11*0.19</f>
        <v>-4679.0349999999999</v>
      </c>
      <c r="FF12" s="11">
        <f t="shared" si="68"/>
        <v>-4844.5249999999996</v>
      </c>
      <c r="FG12" s="11">
        <f t="shared" si="68"/>
        <v>-5010.0150000000003</v>
      </c>
      <c r="FH12" s="11">
        <f t="shared" si="68"/>
        <v>-5175.5050000000001</v>
      </c>
      <c r="FI12" s="11">
        <f t="shared" si="68"/>
        <v>-5523.0339999999997</v>
      </c>
      <c r="FJ12" s="11">
        <f t="shared" si="68"/>
        <v>-5688.5239999999994</v>
      </c>
      <c r="FK12" s="11">
        <f t="shared" si="68"/>
        <v>-5854.0140000000001</v>
      </c>
      <c r="FM12" s="9"/>
      <c r="FN12" s="12" t="s">
        <v>25</v>
      </c>
      <c r="FO12" s="11">
        <f>-FO11*0.19</f>
        <v>-4421.6843414999994</v>
      </c>
      <c r="FP12" s="11">
        <f t="shared" ref="FP12:FQ12" si="69">-FP11*0.19</f>
        <v>-4449.9615000000003</v>
      </c>
      <c r="FQ12" s="11">
        <f t="shared" si="69"/>
        <v>-4607.3328000000001</v>
      </c>
      <c r="FR12" s="11">
        <f>-FR11*0.19</f>
        <v>-4782.1898000000001</v>
      </c>
      <c r="FS12" s="11">
        <f t="shared" ref="FS12:FY12" si="70">-FS11*0.19</f>
        <v>-4974.5325000000003</v>
      </c>
      <c r="FT12" s="11">
        <f t="shared" si="70"/>
        <v>-5149.3895000000002</v>
      </c>
      <c r="FU12" s="11">
        <f t="shared" si="70"/>
        <v>-5324.2465000000002</v>
      </c>
      <c r="FV12" s="11">
        <f t="shared" si="70"/>
        <v>-5499.1035000000002</v>
      </c>
      <c r="FW12" s="11">
        <f t="shared" si="70"/>
        <v>-5866.3032000000003</v>
      </c>
      <c r="FX12" s="11">
        <f t="shared" si="70"/>
        <v>-6041.1601999999993</v>
      </c>
      <c r="FY12" s="11">
        <f t="shared" si="70"/>
        <v>-6216.0172000000002</v>
      </c>
      <c r="GA12" s="9"/>
      <c r="GB12" s="12" t="s">
        <v>25</v>
      </c>
      <c r="GC12" s="11">
        <f>-GC11*0.19</f>
        <v>-4691.5871016700003</v>
      </c>
      <c r="GD12" s="11">
        <f t="shared" ref="GD12:GE12" si="71">-GD11*0.19</f>
        <v>-4721.2815000000001</v>
      </c>
      <c r="GE12" s="11">
        <f t="shared" si="71"/>
        <v>-4887.2028</v>
      </c>
      <c r="GF12" s="11">
        <f>-GF11*0.19</f>
        <v>-5071.5598</v>
      </c>
      <c r="GG12" s="11">
        <f t="shared" ref="GG12:GM12" si="72">-GG11*0.19</f>
        <v>-5274.3525</v>
      </c>
      <c r="GH12" s="11">
        <f t="shared" si="72"/>
        <v>-5458.7094999999999</v>
      </c>
      <c r="GI12" s="11">
        <f t="shared" si="72"/>
        <v>-5643.0665000000008</v>
      </c>
      <c r="GJ12" s="11">
        <f t="shared" si="72"/>
        <v>-5827.4235000000008</v>
      </c>
      <c r="GK12" s="11">
        <f t="shared" si="72"/>
        <v>-6214.5732000000007</v>
      </c>
      <c r="GL12" s="11">
        <f t="shared" si="72"/>
        <v>-6398.9301999999989</v>
      </c>
      <c r="GM12" s="11">
        <f t="shared" si="72"/>
        <v>-6583.2871999999998</v>
      </c>
      <c r="GO12" s="9"/>
      <c r="GP12" s="12" t="s">
        <v>25</v>
      </c>
      <c r="GQ12" s="11">
        <f>-GQ11*0.19</f>
        <v>-5255.1723307900002</v>
      </c>
      <c r="GR12" s="11">
        <f t="shared" ref="GR12:GS12" si="73">-GR11*0.19</f>
        <v>-5287.8234999999995</v>
      </c>
      <c r="GS12" s="11">
        <f t="shared" si="73"/>
        <v>-5471.5972000000002</v>
      </c>
      <c r="GT12" s="11">
        <f>-GT11*0.19</f>
        <v>-5675.7901999999995</v>
      </c>
      <c r="GU12" s="11">
        <f t="shared" ref="GU12:HA12" si="74">-GU11*0.19</f>
        <v>-5900.4025000000001</v>
      </c>
      <c r="GV12" s="11">
        <f t="shared" si="74"/>
        <v>-6104.5955000000004</v>
      </c>
      <c r="GW12" s="11">
        <f t="shared" si="74"/>
        <v>-6308.7885000000006</v>
      </c>
      <c r="GX12" s="11">
        <f t="shared" si="74"/>
        <v>-6512.9814999999999</v>
      </c>
      <c r="GY12" s="11">
        <f t="shared" si="74"/>
        <v>-6941.7867999999999</v>
      </c>
      <c r="GZ12" s="11">
        <f t="shared" si="74"/>
        <v>-7145.9798000000001</v>
      </c>
      <c r="HA12" s="11">
        <f t="shared" si="74"/>
        <v>-7350.1728000000003</v>
      </c>
    </row>
    <row r="13" spans="1:209" ht="13.9" x14ac:dyDescent="0.25">
      <c r="A13" s="9"/>
      <c r="B13" s="12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O13" s="9"/>
      <c r="P13" s="12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C13" s="9"/>
      <c r="AD13" s="12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Q13" s="9"/>
      <c r="AR13" s="12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E13" s="9"/>
      <c r="BF13" s="12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S13" s="9"/>
      <c r="BT13" s="12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G13" s="9"/>
      <c r="CH13" s="12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U13" s="9"/>
      <c r="CV13" s="12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I13" s="9"/>
      <c r="DJ13" s="12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W13" s="9"/>
      <c r="DX13" s="12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K13" s="9"/>
      <c r="EL13" s="12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Y13" s="9"/>
      <c r="EZ13" s="12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M13" s="9"/>
      <c r="FN13" s="12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GA13" s="9"/>
      <c r="GB13" s="12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O13" s="9"/>
      <c r="GP13" s="12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</row>
    <row r="14" spans="1:209" ht="13.9" x14ac:dyDescent="0.25">
      <c r="A14" s="9" t="s">
        <v>26</v>
      </c>
      <c r="B14" s="13" t="s">
        <v>27</v>
      </c>
      <c r="C14" s="11">
        <v>250</v>
      </c>
      <c r="D14" s="11">
        <v>246.39</v>
      </c>
      <c r="E14" s="11">
        <v>182.7</v>
      </c>
      <c r="F14" s="11">
        <v>119.01</v>
      </c>
      <c r="G14" s="11">
        <v>55.34</v>
      </c>
      <c r="H14" s="11"/>
      <c r="I14" s="11"/>
      <c r="J14" s="11"/>
      <c r="K14" s="11"/>
      <c r="L14" s="11"/>
      <c r="M14" s="11"/>
      <c r="O14" s="9" t="s">
        <v>26</v>
      </c>
      <c r="P14" s="13" t="s">
        <v>27</v>
      </c>
      <c r="Q14" s="11">
        <v>262.5</v>
      </c>
      <c r="R14" s="11">
        <v>258.70999999999998</v>
      </c>
      <c r="S14" s="11">
        <v>191.84</v>
      </c>
      <c r="T14" s="11">
        <v>124.96</v>
      </c>
      <c r="U14" s="11">
        <v>58.1</v>
      </c>
      <c r="V14" s="11"/>
      <c r="W14" s="11"/>
      <c r="X14" s="11"/>
      <c r="Y14" s="11"/>
      <c r="Z14" s="11"/>
      <c r="AA14" s="11"/>
      <c r="AC14" s="9" t="s">
        <v>26</v>
      </c>
      <c r="AD14" s="13" t="s">
        <v>27</v>
      </c>
      <c r="AE14" s="11">
        <v>270</v>
      </c>
      <c r="AF14" s="11">
        <v>266.10000000000002</v>
      </c>
      <c r="AG14" s="11">
        <v>197.32</v>
      </c>
      <c r="AH14" s="11">
        <v>128.53</v>
      </c>
      <c r="AI14" s="11">
        <v>59.76</v>
      </c>
      <c r="AJ14" s="11"/>
      <c r="AK14" s="11"/>
      <c r="AL14" s="11"/>
      <c r="AM14" s="11"/>
      <c r="AN14" s="11"/>
      <c r="AO14" s="11"/>
      <c r="AQ14" s="9" t="s">
        <v>26</v>
      </c>
      <c r="AR14" s="13" t="s">
        <v>27</v>
      </c>
      <c r="AS14" s="11">
        <v>275</v>
      </c>
      <c r="AT14" s="11">
        <v>271.02999999999997</v>
      </c>
      <c r="AU14" s="11">
        <v>200.97</v>
      </c>
      <c r="AV14" s="11">
        <v>130.91</v>
      </c>
      <c r="AW14" s="11">
        <v>60.87</v>
      </c>
      <c r="AX14" s="11"/>
      <c r="AY14" s="11"/>
      <c r="AZ14" s="11"/>
      <c r="BA14" s="11"/>
      <c r="BB14" s="11"/>
      <c r="BC14" s="11"/>
      <c r="BE14" s="9" t="s">
        <v>26</v>
      </c>
      <c r="BF14" s="13" t="s">
        <v>27</v>
      </c>
      <c r="BG14" s="11">
        <v>282.5</v>
      </c>
      <c r="BH14" s="11">
        <v>278.42</v>
      </c>
      <c r="BI14" s="11">
        <v>206.45</v>
      </c>
      <c r="BJ14" s="11">
        <v>134.47999999999999</v>
      </c>
      <c r="BK14" s="11">
        <v>62.53</v>
      </c>
      <c r="BL14" s="11"/>
      <c r="BM14" s="11"/>
      <c r="BN14" s="11"/>
      <c r="BO14" s="11"/>
      <c r="BP14" s="11"/>
      <c r="BQ14" s="11"/>
      <c r="BS14" s="9" t="s">
        <v>26</v>
      </c>
      <c r="BT14" s="13" t="s">
        <v>27</v>
      </c>
      <c r="BU14" s="11">
        <v>287.5</v>
      </c>
      <c r="BV14" s="11">
        <v>283.35000000000002</v>
      </c>
      <c r="BW14" s="11">
        <v>210.11</v>
      </c>
      <c r="BX14" s="11">
        <v>136.86000000000001</v>
      </c>
      <c r="BY14" s="11">
        <v>63.64</v>
      </c>
      <c r="BZ14" s="11"/>
      <c r="CA14" s="11"/>
      <c r="CB14" s="11"/>
      <c r="CC14" s="11"/>
      <c r="CD14" s="11"/>
      <c r="CE14" s="11"/>
      <c r="CG14" s="9" t="s">
        <v>26</v>
      </c>
      <c r="CH14" s="13" t="s">
        <v>27</v>
      </c>
      <c r="CI14" s="11">
        <v>297.5</v>
      </c>
      <c r="CJ14" s="11">
        <v>293.2</v>
      </c>
      <c r="CK14" s="11">
        <v>217.41</v>
      </c>
      <c r="CL14" s="11">
        <v>141.62</v>
      </c>
      <c r="CM14" s="11">
        <v>65.849999999999994</v>
      </c>
      <c r="CN14" s="11"/>
      <c r="CO14" s="11"/>
      <c r="CP14" s="11"/>
      <c r="CQ14" s="11"/>
      <c r="CR14" s="11"/>
      <c r="CS14" s="11"/>
      <c r="CU14" s="9" t="s">
        <v>26</v>
      </c>
      <c r="CV14" s="13" t="s">
        <v>27</v>
      </c>
      <c r="CW14" s="11">
        <v>325</v>
      </c>
      <c r="CX14" s="11">
        <v>320.3</v>
      </c>
      <c r="CY14" s="11">
        <v>237.51</v>
      </c>
      <c r="CZ14" s="11">
        <v>154.72</v>
      </c>
      <c r="DA14" s="11">
        <v>71.94</v>
      </c>
      <c r="DB14" s="11"/>
      <c r="DC14" s="11"/>
      <c r="DD14" s="11"/>
      <c r="DE14" s="11"/>
      <c r="DF14" s="11"/>
      <c r="DG14" s="11"/>
      <c r="DI14" s="9" t="s">
        <v>26</v>
      </c>
      <c r="DJ14" s="13" t="s">
        <v>27</v>
      </c>
      <c r="DK14" s="11">
        <v>330</v>
      </c>
      <c r="DL14" s="11">
        <v>325.23</v>
      </c>
      <c r="DM14" s="11">
        <v>241.16</v>
      </c>
      <c r="DN14" s="11">
        <v>157.1</v>
      </c>
      <c r="DO14" s="11">
        <v>73.05</v>
      </c>
      <c r="DP14" s="11"/>
      <c r="DQ14" s="11"/>
      <c r="DR14" s="11"/>
      <c r="DS14" s="11"/>
      <c r="DT14" s="11"/>
      <c r="DU14" s="11"/>
      <c r="DW14" s="9" t="s">
        <v>26</v>
      </c>
      <c r="DX14" s="13" t="s">
        <v>27</v>
      </c>
      <c r="DY14" s="11">
        <f>200*1.8447</f>
        <v>368.94</v>
      </c>
      <c r="DZ14" s="11">
        <f>197.11*1.8447</f>
        <v>363.60881700000004</v>
      </c>
      <c r="EA14" s="11">
        <f>146.16*1.8447</f>
        <v>269.621352</v>
      </c>
      <c r="EB14" s="11">
        <f>95.21*1.8447</f>
        <v>175.63388699999999</v>
      </c>
      <c r="EC14" s="11">
        <f>44.27*1.8447</f>
        <v>81.66486900000001</v>
      </c>
      <c r="ED14" s="11"/>
      <c r="EE14" s="11"/>
      <c r="EF14" s="11"/>
      <c r="EG14" s="11"/>
      <c r="EH14" s="11"/>
      <c r="EI14" s="11"/>
      <c r="EK14" s="9" t="s">
        <v>26</v>
      </c>
      <c r="EL14" s="13" t="s">
        <v>27</v>
      </c>
      <c r="EM14" s="11">
        <f>200*2.0196</f>
        <v>403.92</v>
      </c>
      <c r="EN14" s="11">
        <f>197.11*2.0196</f>
        <v>398.08335600000004</v>
      </c>
      <c r="EO14" s="11">
        <f>146.16*2.0196</f>
        <v>295.18473599999999</v>
      </c>
      <c r="EP14" s="11">
        <f>95.21*2.0196</f>
        <v>192.28611599999999</v>
      </c>
      <c r="EQ14" s="11">
        <f>44.27*2.0196</f>
        <v>89.407692000000011</v>
      </c>
      <c r="ER14" s="11"/>
      <c r="ES14" s="11"/>
      <c r="ET14" s="11"/>
      <c r="EU14" s="11"/>
      <c r="EV14" s="11"/>
      <c r="EW14" s="11"/>
      <c r="EY14" s="9" t="s">
        <v>26</v>
      </c>
      <c r="EZ14" s="13" t="s">
        <v>27</v>
      </c>
      <c r="FA14" s="11">
        <f>200*2.0196</f>
        <v>403.92</v>
      </c>
      <c r="FB14" s="11">
        <f>197.11*2.0196</f>
        <v>398.08335600000004</v>
      </c>
      <c r="FC14" s="11">
        <f>146.16*2.0196</f>
        <v>295.18473599999999</v>
      </c>
      <c r="FD14" s="11">
        <f>95.21*2.0196</f>
        <v>192.28611599999999</v>
      </c>
      <c r="FE14" s="11">
        <f>44.27*2.0196</f>
        <v>89.407692000000011</v>
      </c>
      <c r="FF14" s="11"/>
      <c r="FG14" s="11"/>
      <c r="FH14" s="11"/>
      <c r="FI14" s="11"/>
      <c r="FJ14" s="11"/>
      <c r="FK14" s="11"/>
      <c r="FM14" s="9" t="s">
        <v>26</v>
      </c>
      <c r="FN14" s="13" t="s">
        <v>27</v>
      </c>
      <c r="FO14" s="11">
        <f>200*2.145</f>
        <v>429</v>
      </c>
      <c r="FP14" s="11">
        <f>197.11*2.145</f>
        <v>422.80095000000006</v>
      </c>
      <c r="FQ14" s="11">
        <f>146.16*2.145</f>
        <v>313.51319999999998</v>
      </c>
      <c r="FR14" s="11">
        <f>95.21*2.145</f>
        <v>204.22545</v>
      </c>
      <c r="FS14" s="11">
        <f>44.27*2.145</f>
        <v>94.959150000000008</v>
      </c>
      <c r="FT14" s="11"/>
      <c r="FU14" s="11"/>
      <c r="FV14" s="11"/>
      <c r="FW14" s="11"/>
      <c r="FX14" s="11"/>
      <c r="FY14" s="11"/>
      <c r="GA14" s="9" t="s">
        <v>26</v>
      </c>
      <c r="GB14" s="13" t="s">
        <v>27</v>
      </c>
      <c r="GC14" s="11">
        <f>200*2.2721</f>
        <v>454.42</v>
      </c>
      <c r="GD14" s="11">
        <f>197.11*2.2721</f>
        <v>447.85363100000001</v>
      </c>
      <c r="GE14" s="11">
        <f>146.16*2.2721</f>
        <v>332.09013599999997</v>
      </c>
      <c r="GF14" s="11">
        <f>95.21*2.2721</f>
        <v>216.326641</v>
      </c>
      <c r="GG14" s="11">
        <f>44.27*2.2721</f>
        <v>100.58586700000001</v>
      </c>
      <c r="GH14" s="11"/>
      <c r="GI14" s="11"/>
      <c r="GJ14" s="11"/>
      <c r="GK14" s="11"/>
      <c r="GL14" s="11"/>
      <c r="GM14" s="11"/>
      <c r="GO14" s="9" t="s">
        <v>26</v>
      </c>
      <c r="GP14" s="13" t="s">
        <v>27</v>
      </c>
      <c r="GQ14" s="11">
        <f>200*2.5377</f>
        <v>507.54</v>
      </c>
      <c r="GR14" s="11">
        <f>197.11*2.5377</f>
        <v>500.20604700000007</v>
      </c>
      <c r="GS14" s="11">
        <f>146.16*2.5377</f>
        <v>370.91023200000001</v>
      </c>
      <c r="GT14" s="11">
        <f>95.21*2.5377</f>
        <v>241.614417</v>
      </c>
      <c r="GU14" s="11">
        <f>44.27*2.5377</f>
        <v>112.343979</v>
      </c>
      <c r="GV14" s="11"/>
      <c r="GW14" s="11"/>
      <c r="GX14" s="11"/>
      <c r="GY14" s="11"/>
      <c r="GZ14" s="11"/>
      <c r="HA14" s="11"/>
    </row>
    <row r="15" spans="1:209" ht="13.9" x14ac:dyDescent="0.25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O15" s="16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C15" s="16"/>
      <c r="AD15" s="17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Q15" s="16"/>
      <c r="AR15" s="17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E15" s="16"/>
      <c r="BF15" s="17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S15" s="16"/>
      <c r="BT15" s="17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G15" s="16"/>
      <c r="CH15" s="17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U15" s="16"/>
      <c r="CV15" s="17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I15" s="16"/>
      <c r="DJ15" s="17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W15" s="16"/>
      <c r="DX15" s="17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K15" s="16"/>
      <c r="EL15" s="17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Y15" s="16"/>
      <c r="EZ15" s="17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M15" s="16"/>
      <c r="FN15" s="17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GA15" s="16"/>
      <c r="GB15" s="17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O15" s="16"/>
      <c r="GP15" s="17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</row>
    <row r="16" spans="1:209" ht="13.9" x14ac:dyDescent="0.25">
      <c r="A16" s="9"/>
      <c r="B16" s="14" t="s">
        <v>28</v>
      </c>
      <c r="C16" s="15">
        <f t="shared" ref="C16:M16" si="75">SUM(C11:C15)</f>
        <v>10160.2528</v>
      </c>
      <c r="D16" s="15">
        <f t="shared" si="75"/>
        <v>10216.031999999999</v>
      </c>
      <c r="E16" s="15">
        <f t="shared" si="75"/>
        <v>10510.7184</v>
      </c>
      <c r="F16" s="15">
        <f t="shared" si="75"/>
        <v>10845.224400000001</v>
      </c>
      <c r="G16" s="15">
        <f t="shared" si="75"/>
        <v>11219.57</v>
      </c>
      <c r="H16" s="15">
        <f t="shared" si="75"/>
        <v>11562.425999999999</v>
      </c>
      <c r="I16" s="15">
        <f t="shared" si="75"/>
        <v>11960.622000000001</v>
      </c>
      <c r="J16" s="15">
        <f t="shared" si="75"/>
        <v>12358.817999999999</v>
      </c>
      <c r="K16" s="15">
        <f t="shared" si="75"/>
        <v>13195.0296</v>
      </c>
      <c r="L16" s="15">
        <f t="shared" si="75"/>
        <v>13593.225599999998</v>
      </c>
      <c r="M16" s="15">
        <f t="shared" si="75"/>
        <v>13991.421600000001</v>
      </c>
      <c r="O16" s="9"/>
      <c r="P16" s="14" t="s">
        <v>28</v>
      </c>
      <c r="Q16" s="15">
        <f t="shared" ref="Q16:AA16" si="76">SUM(Q11:Q15)</f>
        <v>10730.057100000002</v>
      </c>
      <c r="R16" s="15">
        <f t="shared" si="76"/>
        <v>10788.629000000001</v>
      </c>
      <c r="S16" s="15">
        <f t="shared" si="76"/>
        <v>11098.068799999999</v>
      </c>
      <c r="T16" s="15">
        <f t="shared" si="76"/>
        <v>11449.310799999999</v>
      </c>
      <c r="U16" s="15">
        <f t="shared" si="76"/>
        <v>11842.385</v>
      </c>
      <c r="V16" s="15">
        <f t="shared" si="76"/>
        <v>12202.407000000001</v>
      </c>
      <c r="W16" s="15">
        <f t="shared" si="76"/>
        <v>12620.529000000002</v>
      </c>
      <c r="X16" s="15">
        <f t="shared" si="76"/>
        <v>13038.651</v>
      </c>
      <c r="Y16" s="15">
        <f t="shared" si="76"/>
        <v>13916.707199999999</v>
      </c>
      <c r="Z16" s="15">
        <f t="shared" si="76"/>
        <v>14334.8292</v>
      </c>
      <c r="AA16" s="15">
        <f t="shared" si="76"/>
        <v>14752.9512</v>
      </c>
      <c r="AC16" s="9"/>
      <c r="AD16" s="14" t="s">
        <v>28</v>
      </c>
      <c r="AE16" s="15">
        <f t="shared" ref="AE16:AO16" si="77">SUM(AE11:AE15)</f>
        <v>11071.657799999999</v>
      </c>
      <c r="AF16" s="15">
        <f t="shared" si="77"/>
        <v>11131.8855</v>
      </c>
      <c r="AG16" s="15">
        <f t="shared" si="77"/>
        <v>11450.131600000001</v>
      </c>
      <c r="AH16" s="15">
        <f t="shared" si="77"/>
        <v>11811.3706</v>
      </c>
      <c r="AI16" s="15">
        <f t="shared" si="77"/>
        <v>12215.6325</v>
      </c>
      <c r="AJ16" s="15">
        <f t="shared" si="77"/>
        <v>12585.9015</v>
      </c>
      <c r="AK16" s="15">
        <f t="shared" si="77"/>
        <v>13015.930499999999</v>
      </c>
      <c r="AL16" s="15">
        <f t="shared" si="77"/>
        <v>13445.959500000001</v>
      </c>
      <c r="AM16" s="15">
        <f t="shared" si="77"/>
        <v>14349.020399999999</v>
      </c>
      <c r="AN16" s="15">
        <f t="shared" si="77"/>
        <v>14779.049399999998</v>
      </c>
      <c r="AO16" s="15">
        <f t="shared" si="77"/>
        <v>15209.078399999999</v>
      </c>
      <c r="AQ16" s="9"/>
      <c r="AR16" s="14" t="s">
        <v>28</v>
      </c>
      <c r="AS16" s="15">
        <f t="shared" ref="AS16:BC16" si="78">SUM(AS11:AS15)</f>
        <v>11300.671399999999</v>
      </c>
      <c r="AT16" s="15">
        <f t="shared" si="78"/>
        <v>11362.036000000002</v>
      </c>
      <c r="AU16" s="15">
        <f t="shared" si="78"/>
        <v>11686.2192</v>
      </c>
      <c r="AV16" s="15">
        <f t="shared" si="78"/>
        <v>12054.207200000001</v>
      </c>
      <c r="AW16" s="15">
        <f t="shared" si="78"/>
        <v>12466.02</v>
      </c>
      <c r="AX16" s="15">
        <f t="shared" si="78"/>
        <v>12843.198</v>
      </c>
      <c r="AY16" s="15">
        <f t="shared" si="78"/>
        <v>13281.245999999999</v>
      </c>
      <c r="AZ16" s="15">
        <f t="shared" si="78"/>
        <v>13719.294000000002</v>
      </c>
      <c r="BA16" s="15">
        <f t="shared" si="78"/>
        <v>14639.194800000001</v>
      </c>
      <c r="BB16" s="15">
        <f t="shared" si="78"/>
        <v>15077.2428</v>
      </c>
      <c r="BC16" s="15">
        <f t="shared" si="78"/>
        <v>15515.290800000001</v>
      </c>
      <c r="BE16" s="9"/>
      <c r="BF16" s="14" t="s">
        <v>28</v>
      </c>
      <c r="BG16" s="15">
        <f t="shared" ref="BG16:BQ16" si="79">SUM(BG11:BG15)</f>
        <v>11641.453999999998</v>
      </c>
      <c r="BH16" s="15">
        <f t="shared" si="79"/>
        <v>11704.4825</v>
      </c>
      <c r="BI16" s="15">
        <f t="shared" si="79"/>
        <v>12037.472</v>
      </c>
      <c r="BJ16" s="15">
        <f t="shared" si="79"/>
        <v>12415.456999999999</v>
      </c>
      <c r="BK16" s="15">
        <f t="shared" si="79"/>
        <v>12838.4575</v>
      </c>
      <c r="BL16" s="15">
        <f t="shared" si="79"/>
        <v>13225.8825</v>
      </c>
      <c r="BM16" s="15">
        <f t="shared" si="79"/>
        <v>13675.8375</v>
      </c>
      <c r="BN16" s="15">
        <f t="shared" si="79"/>
        <v>14125.7925</v>
      </c>
      <c r="BO16" s="15">
        <f t="shared" si="79"/>
        <v>15070.698</v>
      </c>
      <c r="BP16" s="15">
        <f t="shared" si="79"/>
        <v>15520.652999999998</v>
      </c>
      <c r="BQ16" s="15">
        <f t="shared" si="79"/>
        <v>15970.608</v>
      </c>
      <c r="BS16" s="9"/>
      <c r="BT16" s="14" t="s">
        <v>28</v>
      </c>
      <c r="BU16" s="15">
        <f t="shared" ref="BU16:CE16" si="80">SUM(BU11:BU15)</f>
        <v>11868.9205</v>
      </c>
      <c r="BV16" s="15">
        <f t="shared" si="80"/>
        <v>11933.0535</v>
      </c>
      <c r="BW16" s="15">
        <f t="shared" si="80"/>
        <v>12271.9172</v>
      </c>
      <c r="BX16" s="15">
        <f t="shared" si="80"/>
        <v>12656.5602</v>
      </c>
      <c r="BY16" s="15">
        <f t="shared" si="80"/>
        <v>13087.022499999999</v>
      </c>
      <c r="BZ16" s="15">
        <f t="shared" si="80"/>
        <v>13481.2755</v>
      </c>
      <c r="CA16" s="15">
        <f t="shared" si="80"/>
        <v>13939.168500000002</v>
      </c>
      <c r="CB16" s="15">
        <f t="shared" si="80"/>
        <v>14397.061500000002</v>
      </c>
      <c r="CC16" s="15">
        <f t="shared" si="80"/>
        <v>15358.636800000002</v>
      </c>
      <c r="CD16" s="15">
        <f t="shared" si="80"/>
        <v>15816.5298</v>
      </c>
      <c r="CE16" s="15">
        <f t="shared" si="80"/>
        <v>16274.4228</v>
      </c>
      <c r="CG16" s="9"/>
      <c r="CH16" s="14" t="s">
        <v>28</v>
      </c>
      <c r="CI16" s="15">
        <f t="shared" ref="CI16:CS16" si="81">SUM(CI11:CI15)</f>
        <v>12325.3925</v>
      </c>
      <c r="CJ16" s="15">
        <f t="shared" si="81"/>
        <v>12391.765000000001</v>
      </c>
      <c r="CK16" s="15">
        <f t="shared" si="81"/>
        <v>12742.439999999999</v>
      </c>
      <c r="CL16" s="15">
        <f t="shared" si="81"/>
        <v>13140.500000000002</v>
      </c>
      <c r="CM16" s="15">
        <f t="shared" si="81"/>
        <v>13585.965</v>
      </c>
      <c r="CN16" s="15">
        <f t="shared" si="81"/>
        <v>13993.965</v>
      </c>
      <c r="CO16" s="15">
        <f t="shared" si="81"/>
        <v>14467.815000000001</v>
      </c>
      <c r="CP16" s="15">
        <f t="shared" si="81"/>
        <v>14941.665000000001</v>
      </c>
      <c r="CQ16" s="15">
        <f t="shared" si="81"/>
        <v>15936.75</v>
      </c>
      <c r="CR16" s="15">
        <f t="shared" si="81"/>
        <v>16410.599999999999</v>
      </c>
      <c r="CS16" s="15">
        <f t="shared" si="81"/>
        <v>16884.45</v>
      </c>
      <c r="CU16" s="9"/>
      <c r="CV16" s="14" t="s">
        <v>28</v>
      </c>
      <c r="CW16" s="15">
        <f t="shared" ref="CW16:DG16" si="82">SUM(CW11:CW15)</f>
        <v>13579.945300000001</v>
      </c>
      <c r="CX16" s="15">
        <f t="shared" si="82"/>
        <v>13652.4545</v>
      </c>
      <c r="CY16" s="15">
        <f t="shared" si="82"/>
        <v>14035.5684</v>
      </c>
      <c r="CZ16" s="15">
        <f t="shared" si="82"/>
        <v>14470.4494</v>
      </c>
      <c r="DA16" s="15">
        <f t="shared" si="82"/>
        <v>14957.1075</v>
      </c>
      <c r="DB16" s="15">
        <f t="shared" si="82"/>
        <v>15402.838499999998</v>
      </c>
      <c r="DC16" s="15">
        <f t="shared" si="82"/>
        <v>15920.5095</v>
      </c>
      <c r="DD16" s="15">
        <f t="shared" si="82"/>
        <v>16438.180499999999</v>
      </c>
      <c r="DE16" s="15">
        <f t="shared" si="82"/>
        <v>17525.2896</v>
      </c>
      <c r="DF16" s="15">
        <f t="shared" si="82"/>
        <v>18042.960600000002</v>
      </c>
      <c r="DG16" s="15">
        <f t="shared" si="82"/>
        <v>18560.631600000001</v>
      </c>
      <c r="DI16" s="9"/>
      <c r="DJ16" s="14" t="s">
        <v>28</v>
      </c>
      <c r="DK16" s="15">
        <f t="shared" ref="DK16:DU16" si="83">SUM(DK11:DK15)</f>
        <v>13807.403700000001</v>
      </c>
      <c r="DL16" s="15">
        <f t="shared" si="83"/>
        <v>13881.0255</v>
      </c>
      <c r="DM16" s="15">
        <f t="shared" si="83"/>
        <v>14270.003599999998</v>
      </c>
      <c r="DN16" s="15">
        <f t="shared" si="83"/>
        <v>14711.552599999999</v>
      </c>
      <c r="DO16" s="15">
        <f t="shared" si="83"/>
        <v>15205.672499999999</v>
      </c>
      <c r="DP16" s="15">
        <f t="shared" si="83"/>
        <v>15658.231499999998</v>
      </c>
      <c r="DQ16" s="15">
        <f t="shared" si="83"/>
        <v>16183.840499999998</v>
      </c>
      <c r="DR16" s="15">
        <f t="shared" si="83"/>
        <v>16709.449500000002</v>
      </c>
      <c r="DS16" s="15">
        <f t="shared" si="83"/>
        <v>17813.2284</v>
      </c>
      <c r="DT16" s="15">
        <f t="shared" si="83"/>
        <v>18338.837399999997</v>
      </c>
      <c r="DU16" s="15">
        <f t="shared" si="83"/>
        <v>18864.446400000001</v>
      </c>
      <c r="DW16" s="9"/>
      <c r="DX16" s="14" t="s">
        <v>28</v>
      </c>
      <c r="DY16" s="15">
        <f t="shared" ref="DY16:EI16" si="84">SUM(DY11:DY15)</f>
        <v>15791.636501310002</v>
      </c>
      <c r="DZ16" s="15">
        <f t="shared" si="84"/>
        <v>15879.928317000002</v>
      </c>
      <c r="EA16" s="15">
        <f t="shared" si="84"/>
        <v>16332.763752000001</v>
      </c>
      <c r="EB16" s="15">
        <f t="shared" si="84"/>
        <v>16846.357286999999</v>
      </c>
      <c r="EC16" s="15">
        <f t="shared" si="84"/>
        <v>17420.727369</v>
      </c>
      <c r="ED16" s="15">
        <f t="shared" si="84"/>
        <v>17946.643499999998</v>
      </c>
      <c r="EE16" s="15">
        <f t="shared" si="84"/>
        <v>18554.224499999997</v>
      </c>
      <c r="EF16" s="15">
        <f t="shared" si="84"/>
        <v>19161.805499999999</v>
      </c>
      <c r="EG16" s="15">
        <f t="shared" si="84"/>
        <v>20437.725599999998</v>
      </c>
      <c r="EH16" s="15">
        <f t="shared" si="84"/>
        <v>21045.3066</v>
      </c>
      <c r="EI16" s="15">
        <f t="shared" si="84"/>
        <v>21652.887599999998</v>
      </c>
      <c r="EK16" s="9"/>
      <c r="EL16" s="14" t="s">
        <v>28</v>
      </c>
      <c r="EM16" s="15">
        <f t="shared" ref="EM16:EW16" si="85">SUM(EM11:EM15)</f>
        <v>17409.62932308</v>
      </c>
      <c r="EN16" s="15">
        <f t="shared" si="85"/>
        <v>17505.728855999998</v>
      </c>
      <c r="EO16" s="15">
        <f t="shared" si="85"/>
        <v>17999.808335999998</v>
      </c>
      <c r="EP16" s="15">
        <f t="shared" si="85"/>
        <v>18560.218715999999</v>
      </c>
      <c r="EQ16" s="15">
        <f t="shared" si="85"/>
        <v>19186.980192000003</v>
      </c>
      <c r="ER16" s="15">
        <f t="shared" si="85"/>
        <v>19760.8815</v>
      </c>
      <c r="ES16" s="15">
        <f t="shared" si="85"/>
        <v>20424.190500000001</v>
      </c>
      <c r="ET16" s="15">
        <f t="shared" si="85"/>
        <v>21087.499499999998</v>
      </c>
      <c r="EU16" s="15">
        <f t="shared" si="85"/>
        <v>22480.448400000001</v>
      </c>
      <c r="EV16" s="15">
        <f t="shared" si="85"/>
        <v>23143.757399999999</v>
      </c>
      <c r="EW16" s="15">
        <f t="shared" si="85"/>
        <v>23807.0664</v>
      </c>
      <c r="EY16" s="9"/>
      <c r="EZ16" s="14" t="s">
        <v>28</v>
      </c>
      <c r="FA16" s="15">
        <f t="shared" ref="FA16:FK16" si="86">SUM(FA11:FA15)</f>
        <v>18120.25852308</v>
      </c>
      <c r="FB16" s="15">
        <f t="shared" si="86"/>
        <v>18229.018356</v>
      </c>
      <c r="FC16" s="15">
        <f t="shared" si="86"/>
        <v>18761.078735999999</v>
      </c>
      <c r="FD16" s="15">
        <f t="shared" si="86"/>
        <v>19363.690115999998</v>
      </c>
      <c r="FE16" s="15">
        <f t="shared" si="86"/>
        <v>20036.872692000001</v>
      </c>
      <c r="FF16" s="15">
        <f t="shared" si="86"/>
        <v>20652.974999999999</v>
      </c>
      <c r="FG16" s="15">
        <f t="shared" si="86"/>
        <v>21358.485000000001</v>
      </c>
      <c r="FH16" s="15">
        <f t="shared" si="86"/>
        <v>22063.994999999999</v>
      </c>
      <c r="FI16" s="15">
        <f t="shared" si="86"/>
        <v>23545.565999999999</v>
      </c>
      <c r="FJ16" s="15">
        <f t="shared" si="86"/>
        <v>24251.076000000001</v>
      </c>
      <c r="FK16" s="15">
        <f t="shared" si="86"/>
        <v>24956.585999999999</v>
      </c>
      <c r="FM16" s="9"/>
      <c r="FN16" s="14" t="s">
        <v>28</v>
      </c>
      <c r="FO16" s="15">
        <f t="shared" ref="FO16:FY16" si="87">SUM(FO11:FO15)</f>
        <v>19279.338508499997</v>
      </c>
      <c r="FP16" s="15">
        <f t="shared" si="87"/>
        <v>19393.689450000002</v>
      </c>
      <c r="FQ16" s="15">
        <f t="shared" si="87"/>
        <v>19955.3004</v>
      </c>
      <c r="FR16" s="15">
        <f t="shared" si="87"/>
        <v>20591.455650000004</v>
      </c>
      <c r="FS16" s="15">
        <f t="shared" si="87"/>
        <v>21302.176649999998</v>
      </c>
      <c r="FT16" s="15">
        <f t="shared" si="87"/>
        <v>21952.660499999998</v>
      </c>
      <c r="FU16" s="15">
        <f t="shared" si="87"/>
        <v>22698.103500000001</v>
      </c>
      <c r="FV16" s="15">
        <f t="shared" si="87"/>
        <v>23443.5465</v>
      </c>
      <c r="FW16" s="15">
        <f t="shared" si="87"/>
        <v>25008.976800000004</v>
      </c>
      <c r="FX16" s="15">
        <f t="shared" si="87"/>
        <v>25754.4198</v>
      </c>
      <c r="FY16" s="15">
        <f t="shared" si="87"/>
        <v>26499.862800000003</v>
      </c>
      <c r="GA16" s="9"/>
      <c r="GB16" s="14" t="s">
        <v>28</v>
      </c>
      <c r="GC16" s="15">
        <f t="shared" ref="GC16:GM16" si="88">SUM(GC11:GC15)</f>
        <v>20455.396591329998</v>
      </c>
      <c r="GD16" s="15">
        <f t="shared" si="88"/>
        <v>20575.422131000003</v>
      </c>
      <c r="GE16" s="15">
        <f t="shared" si="88"/>
        <v>21167.007335999999</v>
      </c>
      <c r="GF16" s="15">
        <f t="shared" si="88"/>
        <v>21837.186841000002</v>
      </c>
      <c r="GG16" s="15">
        <f t="shared" si="88"/>
        <v>22585.983367000001</v>
      </c>
      <c r="GH16" s="15">
        <f t="shared" si="88"/>
        <v>23271.340499999998</v>
      </c>
      <c r="GI16" s="15">
        <f t="shared" si="88"/>
        <v>24057.283500000001</v>
      </c>
      <c r="GJ16" s="15">
        <f t="shared" si="88"/>
        <v>24843.226500000001</v>
      </c>
      <c r="GK16" s="15">
        <f t="shared" si="88"/>
        <v>26493.7068</v>
      </c>
      <c r="GL16" s="15">
        <f t="shared" si="88"/>
        <v>27279.649799999996</v>
      </c>
      <c r="GM16" s="15">
        <f t="shared" si="88"/>
        <v>28065.592799999999</v>
      </c>
      <c r="GO16" s="9"/>
      <c r="GP16" s="14" t="s">
        <v>28</v>
      </c>
      <c r="GQ16" s="15">
        <f t="shared" ref="GQ16:HA16" si="89">SUM(GQ11:GQ15)</f>
        <v>22911.169410210001</v>
      </c>
      <c r="GR16" s="15">
        <f t="shared" si="89"/>
        <v>23043.032546999999</v>
      </c>
      <c r="GS16" s="15">
        <f t="shared" si="89"/>
        <v>23697.193031999999</v>
      </c>
      <c r="GT16" s="15">
        <f t="shared" si="89"/>
        <v>24438.404216999999</v>
      </c>
      <c r="GU16" s="15">
        <f t="shared" si="89"/>
        <v>25266.691479000001</v>
      </c>
      <c r="GV16" s="15">
        <f t="shared" si="89"/>
        <v>26024.854500000001</v>
      </c>
      <c r="GW16" s="15">
        <f t="shared" si="89"/>
        <v>26895.361499999999</v>
      </c>
      <c r="GX16" s="15">
        <f t="shared" si="89"/>
        <v>27765.868499999997</v>
      </c>
      <c r="GY16" s="15">
        <f t="shared" si="89"/>
        <v>29593.933199999999</v>
      </c>
      <c r="GZ16" s="15">
        <f t="shared" si="89"/>
        <v>30464.440199999997</v>
      </c>
      <c r="HA16" s="15">
        <f t="shared" si="89"/>
        <v>31334.947200000002</v>
      </c>
    </row>
    <row r="17" spans="1:209" ht="13.9" x14ac:dyDescent="0.25">
      <c r="A17" s="9"/>
      <c r="B17" s="12" t="s">
        <v>29</v>
      </c>
      <c r="C17" s="11">
        <v>1210</v>
      </c>
      <c r="D17" s="11">
        <v>1210</v>
      </c>
      <c r="E17" s="11">
        <v>1210</v>
      </c>
      <c r="F17" s="11">
        <v>1210</v>
      </c>
      <c r="G17" s="11">
        <v>1210</v>
      </c>
      <c r="H17" s="11">
        <v>1210</v>
      </c>
      <c r="I17" s="11">
        <v>1210</v>
      </c>
      <c r="J17" s="11">
        <v>1210</v>
      </c>
      <c r="K17" s="11">
        <v>1210</v>
      </c>
      <c r="L17" s="11">
        <v>1210</v>
      </c>
      <c r="M17" s="11">
        <v>1210</v>
      </c>
      <c r="O17" s="9"/>
      <c r="P17" s="12" t="s">
        <v>29</v>
      </c>
      <c r="Q17" s="11">
        <v>1210</v>
      </c>
      <c r="R17" s="11">
        <v>1210</v>
      </c>
      <c r="S17" s="11">
        <v>1210</v>
      </c>
      <c r="T17" s="11">
        <v>1210</v>
      </c>
      <c r="U17" s="11">
        <v>1210</v>
      </c>
      <c r="V17" s="11">
        <v>1210</v>
      </c>
      <c r="W17" s="11">
        <v>1210</v>
      </c>
      <c r="X17" s="11">
        <v>1210</v>
      </c>
      <c r="Y17" s="11">
        <v>1210</v>
      </c>
      <c r="Z17" s="11">
        <v>1210</v>
      </c>
      <c r="AA17" s="11">
        <v>1210</v>
      </c>
      <c r="AC17" s="9"/>
      <c r="AD17" s="12" t="s">
        <v>29</v>
      </c>
      <c r="AE17" s="11">
        <v>1210</v>
      </c>
      <c r="AF17" s="11">
        <v>1210</v>
      </c>
      <c r="AG17" s="11">
        <v>1210</v>
      </c>
      <c r="AH17" s="11">
        <v>1210</v>
      </c>
      <c r="AI17" s="11">
        <v>1210</v>
      </c>
      <c r="AJ17" s="11">
        <v>1210</v>
      </c>
      <c r="AK17" s="11">
        <v>1210</v>
      </c>
      <c r="AL17" s="11">
        <v>1210</v>
      </c>
      <c r="AM17" s="11">
        <v>1210</v>
      </c>
      <c r="AN17" s="11">
        <v>1210</v>
      </c>
      <c r="AO17" s="11">
        <v>1210</v>
      </c>
      <c r="AQ17" s="9"/>
      <c r="AR17" s="12" t="s">
        <v>29</v>
      </c>
      <c r="AS17" s="11">
        <v>1210</v>
      </c>
      <c r="AT17" s="11">
        <v>1210</v>
      </c>
      <c r="AU17" s="11">
        <v>1210</v>
      </c>
      <c r="AV17" s="11">
        <v>1210</v>
      </c>
      <c r="AW17" s="11">
        <v>1210</v>
      </c>
      <c r="AX17" s="11">
        <v>1210</v>
      </c>
      <c r="AY17" s="11">
        <v>1210</v>
      </c>
      <c r="AZ17" s="11">
        <v>1210</v>
      </c>
      <c r="BA17" s="11">
        <v>1210</v>
      </c>
      <c r="BB17" s="11">
        <v>1210</v>
      </c>
      <c r="BC17" s="11">
        <v>1210</v>
      </c>
      <c r="BE17" s="9"/>
      <c r="BF17" s="12" t="s">
        <v>29</v>
      </c>
      <c r="BG17" s="11">
        <v>1210</v>
      </c>
      <c r="BH17" s="11">
        <v>1210</v>
      </c>
      <c r="BI17" s="11">
        <v>1210</v>
      </c>
      <c r="BJ17" s="11">
        <v>1210</v>
      </c>
      <c r="BK17" s="11">
        <v>1210</v>
      </c>
      <c r="BL17" s="11">
        <v>1210</v>
      </c>
      <c r="BM17" s="11">
        <v>1210</v>
      </c>
      <c r="BN17" s="11">
        <v>1210</v>
      </c>
      <c r="BO17" s="11">
        <v>1210</v>
      </c>
      <c r="BP17" s="11">
        <v>1210</v>
      </c>
      <c r="BQ17" s="11">
        <v>1210</v>
      </c>
      <c r="BS17" s="9"/>
      <c r="BT17" s="12" t="s">
        <v>29</v>
      </c>
      <c r="BU17" s="11">
        <v>1210</v>
      </c>
      <c r="BV17" s="11">
        <v>1210</v>
      </c>
      <c r="BW17" s="11">
        <v>1210</v>
      </c>
      <c r="BX17" s="11">
        <v>1210</v>
      </c>
      <c r="BY17" s="11">
        <v>1210</v>
      </c>
      <c r="BZ17" s="11">
        <v>1210</v>
      </c>
      <c r="CA17" s="11">
        <v>1210</v>
      </c>
      <c r="CB17" s="11">
        <v>1210</v>
      </c>
      <c r="CC17" s="11">
        <v>1210</v>
      </c>
      <c r="CD17" s="11">
        <v>1210</v>
      </c>
      <c r="CE17" s="11">
        <v>1210</v>
      </c>
      <c r="CG17" s="9"/>
      <c r="CH17" s="12" t="s">
        <v>29</v>
      </c>
      <c r="CI17" s="11">
        <v>1210</v>
      </c>
      <c r="CJ17" s="11">
        <v>1210</v>
      </c>
      <c r="CK17" s="11">
        <v>1210</v>
      </c>
      <c r="CL17" s="11">
        <v>1210</v>
      </c>
      <c r="CM17" s="11">
        <v>1210</v>
      </c>
      <c r="CN17" s="11">
        <v>1210</v>
      </c>
      <c r="CO17" s="11">
        <v>1210</v>
      </c>
      <c r="CP17" s="11">
        <v>1210</v>
      </c>
      <c r="CQ17" s="11">
        <v>1210</v>
      </c>
      <c r="CR17" s="11">
        <v>1210</v>
      </c>
      <c r="CS17" s="11">
        <v>1210</v>
      </c>
      <c r="CU17" s="9"/>
      <c r="CV17" s="12" t="s">
        <v>29</v>
      </c>
      <c r="CW17" s="11">
        <v>1210</v>
      </c>
      <c r="CX17" s="11">
        <v>1210</v>
      </c>
      <c r="CY17" s="11">
        <v>1210</v>
      </c>
      <c r="CZ17" s="11">
        <v>1210</v>
      </c>
      <c r="DA17" s="11">
        <v>1210</v>
      </c>
      <c r="DB17" s="11">
        <v>1210</v>
      </c>
      <c r="DC17" s="11">
        <v>1210</v>
      </c>
      <c r="DD17" s="11">
        <v>1210</v>
      </c>
      <c r="DE17" s="11">
        <v>1210</v>
      </c>
      <c r="DF17" s="11">
        <v>1210</v>
      </c>
      <c r="DG17" s="11">
        <v>1210</v>
      </c>
      <c r="DI17" s="9"/>
      <c r="DJ17" s="12" t="s">
        <v>29</v>
      </c>
      <c r="DK17" s="11">
        <v>1210</v>
      </c>
      <c r="DL17" s="11">
        <v>1210</v>
      </c>
      <c r="DM17" s="11">
        <v>1210</v>
      </c>
      <c r="DN17" s="11">
        <v>1210</v>
      </c>
      <c r="DO17" s="11">
        <v>1210</v>
      </c>
      <c r="DP17" s="11">
        <v>1210</v>
      </c>
      <c r="DQ17" s="11">
        <v>1210</v>
      </c>
      <c r="DR17" s="11">
        <v>1210</v>
      </c>
      <c r="DS17" s="11">
        <v>1210</v>
      </c>
      <c r="DT17" s="11">
        <v>1210</v>
      </c>
      <c r="DU17" s="11">
        <v>1210</v>
      </c>
      <c r="DW17" s="9"/>
      <c r="DX17" s="12" t="s">
        <v>29</v>
      </c>
      <c r="DY17" s="11">
        <v>1210</v>
      </c>
      <c r="DZ17" s="11">
        <v>1210</v>
      </c>
      <c r="EA17" s="11">
        <v>1210</v>
      </c>
      <c r="EB17" s="11">
        <v>1210</v>
      </c>
      <c r="EC17" s="11">
        <v>1210</v>
      </c>
      <c r="ED17" s="11">
        <v>1210</v>
      </c>
      <c r="EE17" s="11">
        <v>1210</v>
      </c>
      <c r="EF17" s="11">
        <v>1210</v>
      </c>
      <c r="EG17" s="11">
        <v>1210</v>
      </c>
      <c r="EH17" s="11">
        <v>1210</v>
      </c>
      <c r="EI17" s="11">
        <v>1210</v>
      </c>
      <c r="EK17" s="9"/>
      <c r="EL17" s="12" t="s">
        <v>29</v>
      </c>
      <c r="EM17" s="11">
        <v>1210</v>
      </c>
      <c r="EN17" s="11">
        <v>1210</v>
      </c>
      <c r="EO17" s="11">
        <v>1210</v>
      </c>
      <c r="EP17" s="11">
        <v>1210</v>
      </c>
      <c r="EQ17" s="11">
        <v>1210</v>
      </c>
      <c r="ER17" s="11">
        <v>1210</v>
      </c>
      <c r="ES17" s="11">
        <v>1210</v>
      </c>
      <c r="ET17" s="11">
        <v>1210</v>
      </c>
      <c r="EU17" s="11">
        <v>1210</v>
      </c>
      <c r="EV17" s="11">
        <v>1210</v>
      </c>
      <c r="EW17" s="11">
        <v>1210</v>
      </c>
      <c r="EY17" s="9"/>
      <c r="EZ17" s="12" t="s">
        <v>29</v>
      </c>
      <c r="FA17" s="11">
        <v>1210</v>
      </c>
      <c r="FB17" s="11">
        <v>1210</v>
      </c>
      <c r="FC17" s="11">
        <v>1210</v>
      </c>
      <c r="FD17" s="11">
        <v>1210</v>
      </c>
      <c r="FE17" s="11">
        <v>1210</v>
      </c>
      <c r="FF17" s="11">
        <v>1210</v>
      </c>
      <c r="FG17" s="11">
        <v>1210</v>
      </c>
      <c r="FH17" s="11">
        <v>1210</v>
      </c>
      <c r="FI17" s="11">
        <v>1210</v>
      </c>
      <c r="FJ17" s="11">
        <v>1210</v>
      </c>
      <c r="FK17" s="11">
        <v>1210</v>
      </c>
      <c r="FM17" s="9"/>
      <c r="FN17" s="12" t="s">
        <v>29</v>
      </c>
      <c r="FO17" s="11">
        <v>1210</v>
      </c>
      <c r="FP17" s="11">
        <v>1210</v>
      </c>
      <c r="FQ17" s="11">
        <v>1210</v>
      </c>
      <c r="FR17" s="11">
        <v>1210</v>
      </c>
      <c r="FS17" s="11">
        <v>1210</v>
      </c>
      <c r="FT17" s="11">
        <v>1210</v>
      </c>
      <c r="FU17" s="11">
        <v>1210</v>
      </c>
      <c r="FV17" s="11">
        <v>1210</v>
      </c>
      <c r="FW17" s="11">
        <v>1210</v>
      </c>
      <c r="FX17" s="11">
        <v>1210</v>
      </c>
      <c r="FY17" s="11">
        <v>1210</v>
      </c>
      <c r="GA17" s="9"/>
      <c r="GB17" s="12" t="s">
        <v>29</v>
      </c>
      <c r="GC17" s="11">
        <v>1210</v>
      </c>
      <c r="GD17" s="11">
        <v>1210</v>
      </c>
      <c r="GE17" s="11">
        <v>1210</v>
      </c>
      <c r="GF17" s="11">
        <v>1210</v>
      </c>
      <c r="GG17" s="11">
        <v>1210</v>
      </c>
      <c r="GH17" s="11">
        <v>1210</v>
      </c>
      <c r="GI17" s="11">
        <v>1210</v>
      </c>
      <c r="GJ17" s="11">
        <v>1210</v>
      </c>
      <c r="GK17" s="11">
        <v>1210</v>
      </c>
      <c r="GL17" s="11">
        <v>1210</v>
      </c>
      <c r="GM17" s="11">
        <v>1210</v>
      </c>
      <c r="GO17" s="9"/>
      <c r="GP17" s="12" t="s">
        <v>29</v>
      </c>
      <c r="GQ17" s="11">
        <v>1210</v>
      </c>
      <c r="GR17" s="11">
        <v>1210</v>
      </c>
      <c r="GS17" s="11">
        <v>1210</v>
      </c>
      <c r="GT17" s="11">
        <v>1210</v>
      </c>
      <c r="GU17" s="11">
        <v>1210</v>
      </c>
      <c r="GV17" s="11">
        <v>1210</v>
      </c>
      <c r="GW17" s="11">
        <v>1210</v>
      </c>
      <c r="GX17" s="11">
        <v>1210</v>
      </c>
      <c r="GY17" s="11">
        <v>1210</v>
      </c>
      <c r="GZ17" s="11">
        <v>1210</v>
      </c>
      <c r="HA17" s="11">
        <v>1210</v>
      </c>
    </row>
    <row r="18" spans="1:209" ht="13.9" x14ac:dyDescent="0.25">
      <c r="A18" s="9"/>
      <c r="B18" s="19" t="s">
        <v>30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O18" s="9"/>
      <c r="P18" s="19" t="s">
        <v>82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C18" s="9"/>
      <c r="AD18" s="19" t="s">
        <v>82</v>
      </c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Q18" s="9"/>
      <c r="AR18" s="19" t="s">
        <v>82</v>
      </c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E18" s="9"/>
      <c r="BF18" s="19" t="s">
        <v>82</v>
      </c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S18" s="9"/>
      <c r="BT18" s="19" t="s">
        <v>82</v>
      </c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G18" s="9"/>
      <c r="CH18" s="19" t="s">
        <v>82</v>
      </c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U18" s="9"/>
      <c r="CV18" s="19" t="s">
        <v>82</v>
      </c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I18" s="9"/>
      <c r="DJ18" s="19" t="s">
        <v>82</v>
      </c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W18" s="9"/>
      <c r="DX18" s="19" t="s">
        <v>82</v>
      </c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K18" s="9"/>
      <c r="EL18" s="19" t="s">
        <v>82</v>
      </c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Y18" s="9"/>
      <c r="EZ18" s="19" t="s">
        <v>82</v>
      </c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M18" s="9"/>
      <c r="FN18" s="19" t="s">
        <v>82</v>
      </c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GA18" s="9"/>
      <c r="GB18" s="19" t="s">
        <v>82</v>
      </c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O18" s="9"/>
      <c r="GP18" s="19" t="s">
        <v>82</v>
      </c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</row>
    <row r="19" spans="1:209" ht="13.9" x14ac:dyDescent="0.25">
      <c r="A19" s="20"/>
      <c r="B19" s="21" t="s">
        <v>31</v>
      </c>
      <c r="C19" s="22">
        <f>SUM(C16:C17)</f>
        <v>11370.2528</v>
      </c>
      <c r="D19" s="22">
        <f t="shared" ref="D19:M19" si="90">SUM(D16:D17)</f>
        <v>11426.031999999999</v>
      </c>
      <c r="E19" s="22">
        <f t="shared" si="90"/>
        <v>11720.7184</v>
      </c>
      <c r="F19" s="22">
        <f t="shared" si="90"/>
        <v>12055.224400000001</v>
      </c>
      <c r="G19" s="22">
        <f t="shared" si="90"/>
        <v>12429.57</v>
      </c>
      <c r="H19" s="22">
        <f t="shared" si="90"/>
        <v>12772.425999999999</v>
      </c>
      <c r="I19" s="22">
        <f t="shared" si="90"/>
        <v>13170.622000000001</v>
      </c>
      <c r="J19" s="22">
        <f t="shared" si="90"/>
        <v>13568.817999999999</v>
      </c>
      <c r="K19" s="22">
        <f t="shared" si="90"/>
        <v>14405.0296</v>
      </c>
      <c r="L19" s="22">
        <f t="shared" si="90"/>
        <v>14803.225599999998</v>
      </c>
      <c r="M19" s="22">
        <f t="shared" si="90"/>
        <v>15201.421600000001</v>
      </c>
      <c r="O19" s="20"/>
      <c r="P19" s="21" t="s">
        <v>31</v>
      </c>
      <c r="Q19" s="22">
        <f>SUM(Q16:Q17)</f>
        <v>11940.057100000002</v>
      </c>
      <c r="R19" s="22">
        <f t="shared" ref="R19:AA19" si="91">SUM(R16:R17)</f>
        <v>11998.629000000001</v>
      </c>
      <c r="S19" s="22">
        <f t="shared" si="91"/>
        <v>12308.068799999999</v>
      </c>
      <c r="T19" s="22">
        <f t="shared" si="91"/>
        <v>12659.310799999999</v>
      </c>
      <c r="U19" s="22">
        <f t="shared" si="91"/>
        <v>13052.385</v>
      </c>
      <c r="V19" s="22">
        <f t="shared" si="91"/>
        <v>13412.407000000001</v>
      </c>
      <c r="W19" s="22">
        <f t="shared" si="91"/>
        <v>13830.529000000002</v>
      </c>
      <c r="X19" s="22">
        <f t="shared" si="91"/>
        <v>14248.651</v>
      </c>
      <c r="Y19" s="22">
        <f t="shared" si="91"/>
        <v>15126.707199999999</v>
      </c>
      <c r="Z19" s="22">
        <f t="shared" si="91"/>
        <v>15544.8292</v>
      </c>
      <c r="AA19" s="22">
        <f t="shared" si="91"/>
        <v>15962.9512</v>
      </c>
      <c r="AC19" s="20"/>
      <c r="AD19" s="21" t="s">
        <v>31</v>
      </c>
      <c r="AE19" s="22">
        <f>SUM(AE16:AE17)</f>
        <v>12281.657799999999</v>
      </c>
      <c r="AF19" s="22">
        <f t="shared" ref="AF19:AO19" si="92">SUM(AF16:AF17)</f>
        <v>12341.8855</v>
      </c>
      <c r="AG19" s="22">
        <f t="shared" si="92"/>
        <v>12660.131600000001</v>
      </c>
      <c r="AH19" s="22">
        <f t="shared" si="92"/>
        <v>13021.3706</v>
      </c>
      <c r="AI19" s="22">
        <f t="shared" si="92"/>
        <v>13425.6325</v>
      </c>
      <c r="AJ19" s="22">
        <f t="shared" si="92"/>
        <v>13795.9015</v>
      </c>
      <c r="AK19" s="22">
        <f t="shared" si="92"/>
        <v>14225.930499999999</v>
      </c>
      <c r="AL19" s="22">
        <f t="shared" si="92"/>
        <v>14655.959500000001</v>
      </c>
      <c r="AM19" s="22">
        <f t="shared" si="92"/>
        <v>15559.020399999999</v>
      </c>
      <c r="AN19" s="22">
        <f t="shared" si="92"/>
        <v>15989.049399999998</v>
      </c>
      <c r="AO19" s="22">
        <f t="shared" si="92"/>
        <v>16419.078399999999</v>
      </c>
      <c r="AQ19" s="20"/>
      <c r="AR19" s="21" t="s">
        <v>31</v>
      </c>
      <c r="AS19" s="22">
        <f>SUM(AS16:AS17)</f>
        <v>12510.671399999999</v>
      </c>
      <c r="AT19" s="22">
        <f t="shared" ref="AT19:BC19" si="93">SUM(AT16:AT17)</f>
        <v>12572.036000000002</v>
      </c>
      <c r="AU19" s="22">
        <f t="shared" si="93"/>
        <v>12896.2192</v>
      </c>
      <c r="AV19" s="22">
        <f t="shared" si="93"/>
        <v>13264.207200000001</v>
      </c>
      <c r="AW19" s="22">
        <f t="shared" si="93"/>
        <v>13676.02</v>
      </c>
      <c r="AX19" s="22">
        <f t="shared" si="93"/>
        <v>14053.198</v>
      </c>
      <c r="AY19" s="22">
        <f t="shared" si="93"/>
        <v>14491.245999999999</v>
      </c>
      <c r="AZ19" s="22">
        <f t="shared" si="93"/>
        <v>14929.294000000002</v>
      </c>
      <c r="BA19" s="22">
        <f t="shared" si="93"/>
        <v>15849.194800000001</v>
      </c>
      <c r="BB19" s="22">
        <f t="shared" si="93"/>
        <v>16287.2428</v>
      </c>
      <c r="BC19" s="22">
        <f t="shared" si="93"/>
        <v>16725.290800000002</v>
      </c>
      <c r="BE19" s="20"/>
      <c r="BF19" s="21" t="s">
        <v>31</v>
      </c>
      <c r="BG19" s="22">
        <f>SUM(BG16:BG17)</f>
        <v>12851.453999999998</v>
      </c>
      <c r="BH19" s="22">
        <f t="shared" ref="BH19:BQ19" si="94">SUM(BH16:BH17)</f>
        <v>12914.4825</v>
      </c>
      <c r="BI19" s="22">
        <f t="shared" si="94"/>
        <v>13247.472</v>
      </c>
      <c r="BJ19" s="22">
        <f t="shared" si="94"/>
        <v>13625.456999999999</v>
      </c>
      <c r="BK19" s="22">
        <f t="shared" si="94"/>
        <v>14048.4575</v>
      </c>
      <c r="BL19" s="22">
        <f t="shared" si="94"/>
        <v>14435.8825</v>
      </c>
      <c r="BM19" s="22">
        <f t="shared" si="94"/>
        <v>14885.8375</v>
      </c>
      <c r="BN19" s="22">
        <f t="shared" si="94"/>
        <v>15335.7925</v>
      </c>
      <c r="BO19" s="22">
        <f t="shared" si="94"/>
        <v>16280.698</v>
      </c>
      <c r="BP19" s="22">
        <f t="shared" si="94"/>
        <v>16730.652999999998</v>
      </c>
      <c r="BQ19" s="22">
        <f t="shared" si="94"/>
        <v>17180.608</v>
      </c>
      <c r="BS19" s="20"/>
      <c r="BT19" s="21" t="s">
        <v>31</v>
      </c>
      <c r="BU19" s="22">
        <f>SUM(BU16:BU17)</f>
        <v>13078.9205</v>
      </c>
      <c r="BV19" s="22">
        <f t="shared" ref="BV19:CE19" si="95">SUM(BV16:BV17)</f>
        <v>13143.0535</v>
      </c>
      <c r="BW19" s="22">
        <f t="shared" si="95"/>
        <v>13481.9172</v>
      </c>
      <c r="BX19" s="22">
        <f t="shared" si="95"/>
        <v>13866.5602</v>
      </c>
      <c r="BY19" s="22">
        <f t="shared" si="95"/>
        <v>14297.022499999999</v>
      </c>
      <c r="BZ19" s="22">
        <f t="shared" si="95"/>
        <v>14691.2755</v>
      </c>
      <c r="CA19" s="22">
        <f t="shared" si="95"/>
        <v>15149.168500000002</v>
      </c>
      <c r="CB19" s="22">
        <f t="shared" si="95"/>
        <v>15607.061500000002</v>
      </c>
      <c r="CC19" s="22">
        <f t="shared" si="95"/>
        <v>16568.6368</v>
      </c>
      <c r="CD19" s="22">
        <f t="shared" si="95"/>
        <v>17026.5298</v>
      </c>
      <c r="CE19" s="22">
        <f t="shared" si="95"/>
        <v>17484.4228</v>
      </c>
      <c r="CG19" s="20"/>
      <c r="CH19" s="21" t="s">
        <v>31</v>
      </c>
      <c r="CI19" s="22">
        <f>SUM(CI16:CI17)</f>
        <v>13535.3925</v>
      </c>
      <c r="CJ19" s="22">
        <f t="shared" ref="CJ19:CS19" si="96">SUM(CJ16:CJ17)</f>
        <v>13601.765000000001</v>
      </c>
      <c r="CK19" s="22">
        <f t="shared" si="96"/>
        <v>13952.439999999999</v>
      </c>
      <c r="CL19" s="22">
        <f t="shared" si="96"/>
        <v>14350.500000000002</v>
      </c>
      <c r="CM19" s="22">
        <f t="shared" si="96"/>
        <v>14795.965</v>
      </c>
      <c r="CN19" s="22">
        <f t="shared" si="96"/>
        <v>15203.965</v>
      </c>
      <c r="CO19" s="22">
        <f t="shared" si="96"/>
        <v>15677.815000000001</v>
      </c>
      <c r="CP19" s="22">
        <f t="shared" si="96"/>
        <v>16151.665000000001</v>
      </c>
      <c r="CQ19" s="22">
        <f t="shared" si="96"/>
        <v>17146.75</v>
      </c>
      <c r="CR19" s="22">
        <f t="shared" si="96"/>
        <v>17620.599999999999</v>
      </c>
      <c r="CS19" s="22">
        <f t="shared" si="96"/>
        <v>18094.45</v>
      </c>
      <c r="CU19" s="20"/>
      <c r="CV19" s="21" t="s">
        <v>31</v>
      </c>
      <c r="CW19" s="22">
        <f>SUM(CW16:CW17)</f>
        <v>14789.945300000001</v>
      </c>
      <c r="CX19" s="22">
        <f t="shared" ref="CX19:DG19" si="97">SUM(CX16:CX17)</f>
        <v>14862.4545</v>
      </c>
      <c r="CY19" s="22">
        <f t="shared" si="97"/>
        <v>15245.5684</v>
      </c>
      <c r="CZ19" s="22">
        <f t="shared" si="97"/>
        <v>15680.4494</v>
      </c>
      <c r="DA19" s="22">
        <f t="shared" si="97"/>
        <v>16167.1075</v>
      </c>
      <c r="DB19" s="22">
        <f t="shared" si="97"/>
        <v>16612.838499999998</v>
      </c>
      <c r="DC19" s="22">
        <f t="shared" si="97"/>
        <v>17130.5095</v>
      </c>
      <c r="DD19" s="22">
        <f t="shared" si="97"/>
        <v>17648.180499999999</v>
      </c>
      <c r="DE19" s="22">
        <f t="shared" si="97"/>
        <v>18735.2896</v>
      </c>
      <c r="DF19" s="22">
        <f t="shared" si="97"/>
        <v>19252.960600000002</v>
      </c>
      <c r="DG19" s="22">
        <f t="shared" si="97"/>
        <v>19770.631600000001</v>
      </c>
      <c r="DI19" s="20"/>
      <c r="DJ19" s="21" t="s">
        <v>31</v>
      </c>
      <c r="DK19" s="22">
        <f>SUM(DK16:DK17)</f>
        <v>15017.403700000001</v>
      </c>
      <c r="DL19" s="22">
        <f t="shared" ref="DL19:DU19" si="98">SUM(DL16:DL17)</f>
        <v>15091.0255</v>
      </c>
      <c r="DM19" s="22">
        <f t="shared" si="98"/>
        <v>15480.003599999998</v>
      </c>
      <c r="DN19" s="22">
        <f t="shared" si="98"/>
        <v>15921.552599999999</v>
      </c>
      <c r="DO19" s="22">
        <f t="shared" si="98"/>
        <v>16415.672500000001</v>
      </c>
      <c r="DP19" s="22">
        <f t="shared" si="98"/>
        <v>16868.231499999998</v>
      </c>
      <c r="DQ19" s="22">
        <f t="shared" si="98"/>
        <v>17393.840499999998</v>
      </c>
      <c r="DR19" s="22">
        <f t="shared" si="98"/>
        <v>17919.449500000002</v>
      </c>
      <c r="DS19" s="22">
        <f t="shared" si="98"/>
        <v>19023.2284</v>
      </c>
      <c r="DT19" s="22">
        <f t="shared" si="98"/>
        <v>19548.837399999997</v>
      </c>
      <c r="DU19" s="22">
        <f t="shared" si="98"/>
        <v>20074.446400000001</v>
      </c>
      <c r="DW19" s="20"/>
      <c r="DX19" s="21" t="s">
        <v>31</v>
      </c>
      <c r="DY19" s="22">
        <f>SUM(DY16:DY17)</f>
        <v>17001.63650131</v>
      </c>
      <c r="DZ19" s="22">
        <f t="shared" ref="DZ19:EI19" si="99">SUM(DZ16:DZ17)</f>
        <v>17089.928317000002</v>
      </c>
      <c r="EA19" s="22">
        <f t="shared" si="99"/>
        <v>17542.763751999999</v>
      </c>
      <c r="EB19" s="22">
        <f t="shared" si="99"/>
        <v>18056.357286999999</v>
      </c>
      <c r="EC19" s="22">
        <f t="shared" si="99"/>
        <v>18630.727369</v>
      </c>
      <c r="ED19" s="22">
        <f t="shared" si="99"/>
        <v>19156.643499999998</v>
      </c>
      <c r="EE19" s="22">
        <f t="shared" si="99"/>
        <v>19764.224499999997</v>
      </c>
      <c r="EF19" s="22">
        <f t="shared" si="99"/>
        <v>20371.805499999999</v>
      </c>
      <c r="EG19" s="22">
        <f t="shared" si="99"/>
        <v>21647.725599999998</v>
      </c>
      <c r="EH19" s="22">
        <f t="shared" si="99"/>
        <v>22255.3066</v>
      </c>
      <c r="EI19" s="22">
        <f t="shared" si="99"/>
        <v>22862.887599999998</v>
      </c>
      <c r="EK19" s="20"/>
      <c r="EL19" s="21" t="s">
        <v>31</v>
      </c>
      <c r="EM19" s="22">
        <f>SUM(EM16:EM17)</f>
        <v>18619.62932308</v>
      </c>
      <c r="EN19" s="22">
        <f t="shared" ref="EN19:EW19" si="100">SUM(EN16:EN17)</f>
        <v>18715.728855999998</v>
      </c>
      <c r="EO19" s="22">
        <f t="shared" si="100"/>
        <v>19209.808335999998</v>
      </c>
      <c r="EP19" s="22">
        <f t="shared" si="100"/>
        <v>19770.218715999999</v>
      </c>
      <c r="EQ19" s="22">
        <f t="shared" si="100"/>
        <v>20396.980192000003</v>
      </c>
      <c r="ER19" s="22">
        <f t="shared" si="100"/>
        <v>20970.8815</v>
      </c>
      <c r="ES19" s="22">
        <f t="shared" si="100"/>
        <v>21634.190500000001</v>
      </c>
      <c r="ET19" s="22">
        <f t="shared" si="100"/>
        <v>22297.499499999998</v>
      </c>
      <c r="EU19" s="22">
        <f t="shared" si="100"/>
        <v>23690.448400000001</v>
      </c>
      <c r="EV19" s="22">
        <f t="shared" si="100"/>
        <v>24353.757399999999</v>
      </c>
      <c r="EW19" s="22">
        <f t="shared" si="100"/>
        <v>25017.0664</v>
      </c>
      <c r="EY19" s="20"/>
      <c r="EZ19" s="21" t="s">
        <v>31</v>
      </c>
      <c r="FA19" s="22">
        <f>SUM(FA16:FA17)</f>
        <v>19330.25852308</v>
      </c>
      <c r="FB19" s="22">
        <f t="shared" ref="FB19:FK19" si="101">SUM(FB16:FB17)</f>
        <v>19439.018356</v>
      </c>
      <c r="FC19" s="22">
        <f t="shared" si="101"/>
        <v>19971.078735999999</v>
      </c>
      <c r="FD19" s="22">
        <f t="shared" si="101"/>
        <v>20573.690115999998</v>
      </c>
      <c r="FE19" s="22">
        <f t="shared" si="101"/>
        <v>21246.872692000001</v>
      </c>
      <c r="FF19" s="22">
        <f t="shared" si="101"/>
        <v>21862.974999999999</v>
      </c>
      <c r="FG19" s="22">
        <f t="shared" si="101"/>
        <v>22568.485000000001</v>
      </c>
      <c r="FH19" s="22">
        <f t="shared" si="101"/>
        <v>23273.994999999999</v>
      </c>
      <c r="FI19" s="22">
        <f t="shared" si="101"/>
        <v>24755.565999999999</v>
      </c>
      <c r="FJ19" s="22">
        <f t="shared" si="101"/>
        <v>25461.076000000001</v>
      </c>
      <c r="FK19" s="22">
        <f t="shared" si="101"/>
        <v>26166.585999999999</v>
      </c>
      <c r="FM19" s="20"/>
      <c r="FN19" s="21" t="s">
        <v>31</v>
      </c>
      <c r="FO19" s="22">
        <f>SUM(FO16:FO17)</f>
        <v>20489.338508499997</v>
      </c>
      <c r="FP19" s="22">
        <f t="shared" ref="FP19:FY19" si="102">SUM(FP16:FP17)</f>
        <v>20603.689450000002</v>
      </c>
      <c r="FQ19" s="22">
        <f t="shared" si="102"/>
        <v>21165.3004</v>
      </c>
      <c r="FR19" s="22">
        <f t="shared" si="102"/>
        <v>21801.455650000004</v>
      </c>
      <c r="FS19" s="22">
        <f t="shared" si="102"/>
        <v>22512.176649999998</v>
      </c>
      <c r="FT19" s="22">
        <f t="shared" si="102"/>
        <v>23162.660499999998</v>
      </c>
      <c r="FU19" s="22">
        <f t="shared" si="102"/>
        <v>23908.103500000001</v>
      </c>
      <c r="FV19" s="22">
        <f t="shared" si="102"/>
        <v>24653.5465</v>
      </c>
      <c r="FW19" s="22">
        <f t="shared" si="102"/>
        <v>26218.976800000004</v>
      </c>
      <c r="FX19" s="22">
        <f t="shared" si="102"/>
        <v>26964.4198</v>
      </c>
      <c r="FY19" s="22">
        <f t="shared" si="102"/>
        <v>27709.862800000003</v>
      </c>
      <c r="GA19" s="20"/>
      <c r="GB19" s="21" t="s">
        <v>31</v>
      </c>
      <c r="GC19" s="22">
        <f>SUM(GC16:GC17)</f>
        <v>21665.396591329998</v>
      </c>
      <c r="GD19" s="22">
        <f t="shared" ref="GD19:GM19" si="103">SUM(GD16:GD17)</f>
        <v>21785.422131000003</v>
      </c>
      <c r="GE19" s="22">
        <f t="shared" si="103"/>
        <v>22377.007335999999</v>
      </c>
      <c r="GF19" s="22">
        <f t="shared" si="103"/>
        <v>23047.186841000002</v>
      </c>
      <c r="GG19" s="22">
        <f t="shared" si="103"/>
        <v>23795.983367000001</v>
      </c>
      <c r="GH19" s="22">
        <f t="shared" si="103"/>
        <v>24481.340499999998</v>
      </c>
      <c r="GI19" s="22">
        <f t="shared" si="103"/>
        <v>25267.283500000001</v>
      </c>
      <c r="GJ19" s="22">
        <f t="shared" si="103"/>
        <v>26053.226500000001</v>
      </c>
      <c r="GK19" s="22">
        <f t="shared" si="103"/>
        <v>27703.7068</v>
      </c>
      <c r="GL19" s="22">
        <f t="shared" si="103"/>
        <v>28489.649799999996</v>
      </c>
      <c r="GM19" s="22">
        <f t="shared" si="103"/>
        <v>29275.592799999999</v>
      </c>
      <c r="GO19" s="20"/>
      <c r="GP19" s="21" t="s">
        <v>31</v>
      </c>
      <c r="GQ19" s="22">
        <f>SUM(GQ16:GQ17)</f>
        <v>24121.169410210001</v>
      </c>
      <c r="GR19" s="22">
        <f t="shared" ref="GR19:HA19" si="104">SUM(GR16:GR17)</f>
        <v>24253.032546999999</v>
      </c>
      <c r="GS19" s="22">
        <f t="shared" si="104"/>
        <v>24907.193031999999</v>
      </c>
      <c r="GT19" s="22">
        <f t="shared" si="104"/>
        <v>25648.404216999999</v>
      </c>
      <c r="GU19" s="22">
        <f t="shared" si="104"/>
        <v>26476.691479000001</v>
      </c>
      <c r="GV19" s="22">
        <f t="shared" si="104"/>
        <v>27234.854500000001</v>
      </c>
      <c r="GW19" s="22">
        <f t="shared" si="104"/>
        <v>28105.361499999999</v>
      </c>
      <c r="GX19" s="22">
        <f t="shared" si="104"/>
        <v>28975.868499999997</v>
      </c>
      <c r="GY19" s="22">
        <f t="shared" si="104"/>
        <v>30803.933199999999</v>
      </c>
      <c r="GZ19" s="22">
        <f t="shared" si="104"/>
        <v>31674.440199999997</v>
      </c>
      <c r="HA19" s="22">
        <f t="shared" si="104"/>
        <v>32544.947200000002</v>
      </c>
    </row>
    <row r="20" spans="1:209" ht="15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G20" s="129" t="s">
        <v>111</v>
      </c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U20" s="129" t="s">
        <v>111</v>
      </c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I20" s="129" t="s">
        <v>111</v>
      </c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W20" s="129" t="s">
        <v>130</v>
      </c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K20" s="129" t="s">
        <v>132</v>
      </c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Y20" s="129" t="s">
        <v>132</v>
      </c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M20" s="129" t="s">
        <v>132</v>
      </c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GA20" s="129" t="s">
        <v>132</v>
      </c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O20" s="129" t="s">
        <v>132</v>
      </c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</row>
    <row r="21" spans="1:209" ht="13.9" x14ac:dyDescent="0.25">
      <c r="A21" s="23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O21" s="23"/>
      <c r="P21" s="24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C21" s="23"/>
      <c r="AD21" s="24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Q21" s="23"/>
      <c r="AR21" s="24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E21" s="23"/>
      <c r="BF21" s="24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S21" s="23"/>
      <c r="BT21" s="24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G21" s="23"/>
      <c r="CH21" s="24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U21" s="23"/>
      <c r="CV21" s="24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I21" s="23"/>
      <c r="DJ21" s="24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W21" s="23"/>
      <c r="DX21" s="24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K21" s="23"/>
      <c r="EL21" s="24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Y21" s="23"/>
      <c r="EZ21" s="24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M21" s="23"/>
      <c r="FN21" s="24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GA21" s="23"/>
      <c r="GB21" s="24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O21" s="23"/>
      <c r="GP21" s="24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</row>
    <row r="22" spans="1:209" ht="15" x14ac:dyDescent="0.25">
      <c r="A22" s="130" t="s">
        <v>32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O22" s="130" t="s">
        <v>32</v>
      </c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2"/>
      <c r="AC22" s="130" t="s">
        <v>32</v>
      </c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2"/>
      <c r="AQ22" s="130" t="s">
        <v>32</v>
      </c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2"/>
      <c r="BE22" s="130" t="s">
        <v>32</v>
      </c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2"/>
      <c r="BS22" s="130" t="s">
        <v>32</v>
      </c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2"/>
      <c r="CG22" s="130" t="s">
        <v>32</v>
      </c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2"/>
      <c r="CU22" s="130" t="s">
        <v>32</v>
      </c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2"/>
      <c r="DI22" s="130" t="s">
        <v>32</v>
      </c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2"/>
      <c r="DW22" s="130" t="s">
        <v>32</v>
      </c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2"/>
      <c r="EK22" s="130" t="s">
        <v>32</v>
      </c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2"/>
      <c r="EY22" s="130" t="s">
        <v>32</v>
      </c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2"/>
      <c r="FM22" s="130" t="s">
        <v>32</v>
      </c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2"/>
      <c r="GA22" s="130" t="s">
        <v>32</v>
      </c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2"/>
      <c r="GO22" s="130" t="s">
        <v>32</v>
      </c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2"/>
    </row>
    <row r="23" spans="1:209" x14ac:dyDescent="0.2">
      <c r="A23" s="26"/>
      <c r="B23" s="27"/>
      <c r="C23" s="28" t="s">
        <v>2</v>
      </c>
      <c r="D23" s="28" t="s">
        <v>3</v>
      </c>
      <c r="E23" s="27" t="s">
        <v>4</v>
      </c>
      <c r="F23" s="28" t="s">
        <v>5</v>
      </c>
      <c r="G23" s="27" t="s">
        <v>6</v>
      </c>
      <c r="H23" s="28" t="s">
        <v>7</v>
      </c>
      <c r="I23" s="27" t="s">
        <v>8</v>
      </c>
      <c r="J23" s="28" t="s">
        <v>9</v>
      </c>
      <c r="K23" s="27" t="s">
        <v>10</v>
      </c>
      <c r="L23" s="28" t="s">
        <v>11</v>
      </c>
      <c r="M23" s="27" t="s">
        <v>12</v>
      </c>
      <c r="O23" s="26"/>
      <c r="P23" s="27"/>
      <c r="Q23" s="28" t="s">
        <v>2</v>
      </c>
      <c r="R23" s="28" t="s">
        <v>3</v>
      </c>
      <c r="S23" s="27" t="s">
        <v>4</v>
      </c>
      <c r="T23" s="28" t="s">
        <v>5</v>
      </c>
      <c r="U23" s="27" t="s">
        <v>6</v>
      </c>
      <c r="V23" s="28" t="s">
        <v>7</v>
      </c>
      <c r="W23" s="27" t="s">
        <v>8</v>
      </c>
      <c r="X23" s="28" t="s">
        <v>9</v>
      </c>
      <c r="Y23" s="27" t="s">
        <v>10</v>
      </c>
      <c r="Z23" s="28" t="s">
        <v>11</v>
      </c>
      <c r="AA23" s="27" t="s">
        <v>12</v>
      </c>
      <c r="AC23" s="26"/>
      <c r="AD23" s="27"/>
      <c r="AE23" s="28" t="s">
        <v>2</v>
      </c>
      <c r="AF23" s="28" t="s">
        <v>3</v>
      </c>
      <c r="AG23" s="27" t="s">
        <v>4</v>
      </c>
      <c r="AH23" s="28" t="s">
        <v>5</v>
      </c>
      <c r="AI23" s="27" t="s">
        <v>6</v>
      </c>
      <c r="AJ23" s="28" t="s">
        <v>7</v>
      </c>
      <c r="AK23" s="27" t="s">
        <v>8</v>
      </c>
      <c r="AL23" s="28" t="s">
        <v>9</v>
      </c>
      <c r="AM23" s="27" t="s">
        <v>10</v>
      </c>
      <c r="AN23" s="28" t="s">
        <v>11</v>
      </c>
      <c r="AO23" s="27" t="s">
        <v>12</v>
      </c>
      <c r="AQ23" s="26"/>
      <c r="AR23" s="27"/>
      <c r="AS23" s="28" t="s">
        <v>2</v>
      </c>
      <c r="AT23" s="28" t="s">
        <v>3</v>
      </c>
      <c r="AU23" s="27" t="s">
        <v>4</v>
      </c>
      <c r="AV23" s="28" t="s">
        <v>5</v>
      </c>
      <c r="AW23" s="27" t="s">
        <v>6</v>
      </c>
      <c r="AX23" s="28" t="s">
        <v>7</v>
      </c>
      <c r="AY23" s="27" t="s">
        <v>8</v>
      </c>
      <c r="AZ23" s="28" t="s">
        <v>9</v>
      </c>
      <c r="BA23" s="27" t="s">
        <v>10</v>
      </c>
      <c r="BB23" s="28" t="s">
        <v>11</v>
      </c>
      <c r="BC23" s="27" t="s">
        <v>12</v>
      </c>
      <c r="BE23" s="26"/>
      <c r="BF23" s="27"/>
      <c r="BG23" s="28" t="s">
        <v>2</v>
      </c>
      <c r="BH23" s="28" t="s">
        <v>3</v>
      </c>
      <c r="BI23" s="27" t="s">
        <v>4</v>
      </c>
      <c r="BJ23" s="28" t="s">
        <v>5</v>
      </c>
      <c r="BK23" s="27" t="s">
        <v>6</v>
      </c>
      <c r="BL23" s="28" t="s">
        <v>7</v>
      </c>
      <c r="BM23" s="27" t="s">
        <v>8</v>
      </c>
      <c r="BN23" s="28" t="s">
        <v>9</v>
      </c>
      <c r="BO23" s="27" t="s">
        <v>10</v>
      </c>
      <c r="BP23" s="28" t="s">
        <v>11</v>
      </c>
      <c r="BQ23" s="27" t="s">
        <v>12</v>
      </c>
      <c r="BS23" s="26"/>
      <c r="BT23" s="27"/>
      <c r="BU23" s="28" t="s">
        <v>2</v>
      </c>
      <c r="BV23" s="28" t="s">
        <v>3</v>
      </c>
      <c r="BW23" s="27" t="s">
        <v>4</v>
      </c>
      <c r="BX23" s="28" t="s">
        <v>5</v>
      </c>
      <c r="BY23" s="27" t="s">
        <v>6</v>
      </c>
      <c r="BZ23" s="28" t="s">
        <v>7</v>
      </c>
      <c r="CA23" s="27" t="s">
        <v>8</v>
      </c>
      <c r="CB23" s="28" t="s">
        <v>9</v>
      </c>
      <c r="CC23" s="27" t="s">
        <v>10</v>
      </c>
      <c r="CD23" s="28" t="s">
        <v>11</v>
      </c>
      <c r="CE23" s="27" t="s">
        <v>12</v>
      </c>
      <c r="CG23" s="26"/>
      <c r="CH23" s="27"/>
      <c r="CI23" s="28" t="s">
        <v>2</v>
      </c>
      <c r="CJ23" s="28" t="s">
        <v>3</v>
      </c>
      <c r="CK23" s="27" t="s">
        <v>4</v>
      </c>
      <c r="CL23" s="28" t="s">
        <v>5</v>
      </c>
      <c r="CM23" s="27" t="s">
        <v>6</v>
      </c>
      <c r="CN23" s="28" t="s">
        <v>7</v>
      </c>
      <c r="CO23" s="27" t="s">
        <v>8</v>
      </c>
      <c r="CP23" s="28" t="s">
        <v>9</v>
      </c>
      <c r="CQ23" s="27" t="s">
        <v>10</v>
      </c>
      <c r="CR23" s="28" t="s">
        <v>11</v>
      </c>
      <c r="CS23" s="27" t="s">
        <v>12</v>
      </c>
      <c r="CU23" s="26"/>
      <c r="CV23" s="27"/>
      <c r="CW23" s="28" t="s">
        <v>2</v>
      </c>
      <c r="CX23" s="28" t="s">
        <v>3</v>
      </c>
      <c r="CY23" s="27" t="s">
        <v>4</v>
      </c>
      <c r="CZ23" s="28" t="s">
        <v>5</v>
      </c>
      <c r="DA23" s="27" t="s">
        <v>6</v>
      </c>
      <c r="DB23" s="28" t="s">
        <v>7</v>
      </c>
      <c r="DC23" s="27" t="s">
        <v>8</v>
      </c>
      <c r="DD23" s="28" t="s">
        <v>9</v>
      </c>
      <c r="DE23" s="27" t="s">
        <v>10</v>
      </c>
      <c r="DF23" s="28" t="s">
        <v>11</v>
      </c>
      <c r="DG23" s="27" t="s">
        <v>12</v>
      </c>
      <c r="DI23" s="26"/>
      <c r="DJ23" s="27"/>
      <c r="DK23" s="28" t="s">
        <v>2</v>
      </c>
      <c r="DL23" s="28" t="s">
        <v>3</v>
      </c>
      <c r="DM23" s="27" t="s">
        <v>4</v>
      </c>
      <c r="DN23" s="28" t="s">
        <v>5</v>
      </c>
      <c r="DO23" s="27" t="s">
        <v>6</v>
      </c>
      <c r="DP23" s="28" t="s">
        <v>7</v>
      </c>
      <c r="DQ23" s="27" t="s">
        <v>8</v>
      </c>
      <c r="DR23" s="28" t="s">
        <v>9</v>
      </c>
      <c r="DS23" s="27" t="s">
        <v>10</v>
      </c>
      <c r="DT23" s="28" t="s">
        <v>11</v>
      </c>
      <c r="DU23" s="27" t="s">
        <v>12</v>
      </c>
      <c r="DW23" s="26"/>
      <c r="DX23" s="27"/>
      <c r="DY23" s="28" t="s">
        <v>2</v>
      </c>
      <c r="DZ23" s="28" t="s">
        <v>3</v>
      </c>
      <c r="EA23" s="27" t="s">
        <v>4</v>
      </c>
      <c r="EB23" s="28" t="s">
        <v>5</v>
      </c>
      <c r="EC23" s="27" t="s">
        <v>6</v>
      </c>
      <c r="ED23" s="28" t="s">
        <v>7</v>
      </c>
      <c r="EE23" s="27" t="s">
        <v>8</v>
      </c>
      <c r="EF23" s="28" t="s">
        <v>9</v>
      </c>
      <c r="EG23" s="27" t="s">
        <v>10</v>
      </c>
      <c r="EH23" s="28" t="s">
        <v>11</v>
      </c>
      <c r="EI23" s="27" t="s">
        <v>12</v>
      </c>
      <c r="EK23" s="26"/>
      <c r="EL23" s="27"/>
      <c r="EM23" s="28" t="s">
        <v>2</v>
      </c>
      <c r="EN23" s="28" t="s">
        <v>3</v>
      </c>
      <c r="EO23" s="27" t="s">
        <v>4</v>
      </c>
      <c r="EP23" s="28" t="s">
        <v>5</v>
      </c>
      <c r="EQ23" s="27" t="s">
        <v>6</v>
      </c>
      <c r="ER23" s="28" t="s">
        <v>7</v>
      </c>
      <c r="ES23" s="27" t="s">
        <v>8</v>
      </c>
      <c r="ET23" s="28" t="s">
        <v>9</v>
      </c>
      <c r="EU23" s="27" t="s">
        <v>10</v>
      </c>
      <c r="EV23" s="28" t="s">
        <v>11</v>
      </c>
      <c r="EW23" s="27" t="s">
        <v>12</v>
      </c>
      <c r="EY23" s="26"/>
      <c r="EZ23" s="27"/>
      <c r="FA23" s="28" t="s">
        <v>2</v>
      </c>
      <c r="FB23" s="28" t="s">
        <v>3</v>
      </c>
      <c r="FC23" s="27" t="s">
        <v>4</v>
      </c>
      <c r="FD23" s="28" t="s">
        <v>5</v>
      </c>
      <c r="FE23" s="27" t="s">
        <v>6</v>
      </c>
      <c r="FF23" s="28" t="s">
        <v>7</v>
      </c>
      <c r="FG23" s="27" t="s">
        <v>8</v>
      </c>
      <c r="FH23" s="28" t="s">
        <v>9</v>
      </c>
      <c r="FI23" s="27" t="s">
        <v>10</v>
      </c>
      <c r="FJ23" s="28" t="s">
        <v>11</v>
      </c>
      <c r="FK23" s="27" t="s">
        <v>12</v>
      </c>
      <c r="FM23" s="26"/>
      <c r="FN23" s="27"/>
      <c r="FO23" s="28" t="s">
        <v>2</v>
      </c>
      <c r="FP23" s="28" t="s">
        <v>3</v>
      </c>
      <c r="FQ23" s="27" t="s">
        <v>4</v>
      </c>
      <c r="FR23" s="28" t="s">
        <v>5</v>
      </c>
      <c r="FS23" s="27" t="s">
        <v>6</v>
      </c>
      <c r="FT23" s="28" t="s">
        <v>7</v>
      </c>
      <c r="FU23" s="27" t="s">
        <v>8</v>
      </c>
      <c r="FV23" s="28" t="s">
        <v>9</v>
      </c>
      <c r="FW23" s="27" t="s">
        <v>10</v>
      </c>
      <c r="FX23" s="28" t="s">
        <v>11</v>
      </c>
      <c r="FY23" s="27" t="s">
        <v>12</v>
      </c>
      <c r="GA23" s="26"/>
      <c r="GB23" s="27"/>
      <c r="GC23" s="28" t="s">
        <v>2</v>
      </c>
      <c r="GD23" s="28" t="s">
        <v>3</v>
      </c>
      <c r="GE23" s="27" t="s">
        <v>4</v>
      </c>
      <c r="GF23" s="28" t="s">
        <v>5</v>
      </c>
      <c r="GG23" s="27" t="s">
        <v>6</v>
      </c>
      <c r="GH23" s="28" t="s">
        <v>7</v>
      </c>
      <c r="GI23" s="27" t="s">
        <v>8</v>
      </c>
      <c r="GJ23" s="28" t="s">
        <v>9</v>
      </c>
      <c r="GK23" s="27" t="s">
        <v>10</v>
      </c>
      <c r="GL23" s="28" t="s">
        <v>11</v>
      </c>
      <c r="GM23" s="27" t="s">
        <v>12</v>
      </c>
      <c r="GO23" s="26"/>
      <c r="GP23" s="27"/>
      <c r="GQ23" s="28" t="s">
        <v>2</v>
      </c>
      <c r="GR23" s="28" t="s">
        <v>3</v>
      </c>
      <c r="GS23" s="27" t="s">
        <v>4</v>
      </c>
      <c r="GT23" s="28" t="s">
        <v>5</v>
      </c>
      <c r="GU23" s="27" t="s">
        <v>6</v>
      </c>
      <c r="GV23" s="28" t="s">
        <v>7</v>
      </c>
      <c r="GW23" s="27" t="s">
        <v>8</v>
      </c>
      <c r="GX23" s="28" t="s">
        <v>9</v>
      </c>
      <c r="GY23" s="27" t="s">
        <v>10</v>
      </c>
      <c r="GZ23" s="28" t="s">
        <v>11</v>
      </c>
      <c r="HA23" s="27" t="s">
        <v>12</v>
      </c>
    </row>
    <row r="24" spans="1:209" ht="13.9" x14ac:dyDescent="0.25">
      <c r="A24" s="29" t="s">
        <v>13</v>
      </c>
      <c r="B24" s="30" t="s">
        <v>14</v>
      </c>
      <c r="C24" s="31">
        <v>0.21</v>
      </c>
      <c r="D24" s="31">
        <v>0.24</v>
      </c>
      <c r="E24" s="32">
        <v>0.33</v>
      </c>
      <c r="F24" s="31">
        <v>0.43</v>
      </c>
      <c r="G24" s="32">
        <v>0.54</v>
      </c>
      <c r="H24" s="31">
        <v>0.64</v>
      </c>
      <c r="I24" s="32">
        <v>0.74</v>
      </c>
      <c r="J24" s="31">
        <v>0.84</v>
      </c>
      <c r="K24" s="32">
        <v>1.05</v>
      </c>
      <c r="L24" s="31">
        <v>1.1499999999999999</v>
      </c>
      <c r="M24" s="32">
        <v>1.25</v>
      </c>
      <c r="O24" s="29" t="s">
        <v>13</v>
      </c>
      <c r="P24" s="30" t="s">
        <v>14</v>
      </c>
      <c r="Q24" s="31">
        <v>0.21</v>
      </c>
      <c r="R24" s="31">
        <v>0.24</v>
      </c>
      <c r="S24" s="32">
        <v>0.33</v>
      </c>
      <c r="T24" s="31">
        <v>0.43</v>
      </c>
      <c r="U24" s="32">
        <v>0.54</v>
      </c>
      <c r="V24" s="31">
        <v>0.64</v>
      </c>
      <c r="W24" s="32">
        <v>0.74</v>
      </c>
      <c r="X24" s="31">
        <v>0.84</v>
      </c>
      <c r="Y24" s="32">
        <v>1.05</v>
      </c>
      <c r="Z24" s="31">
        <v>1.1499999999999999</v>
      </c>
      <c r="AA24" s="32">
        <v>1.25</v>
      </c>
      <c r="AC24" s="29" t="s">
        <v>13</v>
      </c>
      <c r="AD24" s="30" t="s">
        <v>14</v>
      </c>
      <c r="AE24" s="31">
        <v>0.21</v>
      </c>
      <c r="AF24" s="31">
        <v>0.24</v>
      </c>
      <c r="AG24" s="32">
        <v>0.33</v>
      </c>
      <c r="AH24" s="31">
        <v>0.43</v>
      </c>
      <c r="AI24" s="32">
        <v>0.54</v>
      </c>
      <c r="AJ24" s="31">
        <v>0.64</v>
      </c>
      <c r="AK24" s="32">
        <v>0.74</v>
      </c>
      <c r="AL24" s="31">
        <v>0.84</v>
      </c>
      <c r="AM24" s="32">
        <v>1.05</v>
      </c>
      <c r="AN24" s="31">
        <v>1.1499999999999999</v>
      </c>
      <c r="AO24" s="32">
        <v>1.25</v>
      </c>
      <c r="AQ24" s="29" t="s">
        <v>13</v>
      </c>
      <c r="AR24" s="30" t="s">
        <v>14</v>
      </c>
      <c r="AS24" s="31">
        <v>0.21</v>
      </c>
      <c r="AT24" s="31">
        <v>0.24</v>
      </c>
      <c r="AU24" s="32">
        <v>0.33</v>
      </c>
      <c r="AV24" s="31">
        <v>0.43</v>
      </c>
      <c r="AW24" s="32">
        <v>0.54</v>
      </c>
      <c r="AX24" s="31">
        <v>0.64</v>
      </c>
      <c r="AY24" s="32">
        <v>0.74</v>
      </c>
      <c r="AZ24" s="31">
        <v>0.84</v>
      </c>
      <c r="BA24" s="32">
        <v>1.05</v>
      </c>
      <c r="BB24" s="31">
        <v>1.1499999999999999</v>
      </c>
      <c r="BC24" s="32">
        <v>1.25</v>
      </c>
      <c r="BE24" s="29" t="s">
        <v>13</v>
      </c>
      <c r="BF24" s="30" t="s">
        <v>14</v>
      </c>
      <c r="BG24" s="31">
        <v>0.21</v>
      </c>
      <c r="BH24" s="31">
        <v>0.24</v>
      </c>
      <c r="BI24" s="32">
        <v>0.33</v>
      </c>
      <c r="BJ24" s="31">
        <v>0.43</v>
      </c>
      <c r="BK24" s="32">
        <v>0.54</v>
      </c>
      <c r="BL24" s="31">
        <v>0.64</v>
      </c>
      <c r="BM24" s="32">
        <v>0.74</v>
      </c>
      <c r="BN24" s="31">
        <v>0.84</v>
      </c>
      <c r="BO24" s="32">
        <v>1.05</v>
      </c>
      <c r="BP24" s="31">
        <v>1.1499999999999999</v>
      </c>
      <c r="BQ24" s="32">
        <v>1.25</v>
      </c>
      <c r="BS24" s="29" t="s">
        <v>13</v>
      </c>
      <c r="BT24" s="30" t="s">
        <v>14</v>
      </c>
      <c r="BU24" s="31">
        <v>0.21</v>
      </c>
      <c r="BV24" s="31">
        <v>0.24</v>
      </c>
      <c r="BW24" s="32">
        <v>0.33</v>
      </c>
      <c r="BX24" s="31">
        <v>0.43</v>
      </c>
      <c r="BY24" s="32">
        <v>0.54</v>
      </c>
      <c r="BZ24" s="31">
        <v>0.64</v>
      </c>
      <c r="CA24" s="32">
        <v>0.74</v>
      </c>
      <c r="CB24" s="31">
        <v>0.84</v>
      </c>
      <c r="CC24" s="32">
        <v>1.05</v>
      </c>
      <c r="CD24" s="31">
        <v>1.1499999999999999</v>
      </c>
      <c r="CE24" s="32">
        <v>1.25</v>
      </c>
      <c r="CG24" s="29" t="s">
        <v>13</v>
      </c>
      <c r="CH24" s="30" t="s">
        <v>14</v>
      </c>
      <c r="CI24" s="31">
        <v>0.21</v>
      </c>
      <c r="CJ24" s="31">
        <v>0.24</v>
      </c>
      <c r="CK24" s="32">
        <v>0.33</v>
      </c>
      <c r="CL24" s="31">
        <v>0.43</v>
      </c>
      <c r="CM24" s="32">
        <v>0.54</v>
      </c>
      <c r="CN24" s="31">
        <v>0.64</v>
      </c>
      <c r="CO24" s="32">
        <v>0.74</v>
      </c>
      <c r="CP24" s="31">
        <v>0.84</v>
      </c>
      <c r="CQ24" s="32">
        <v>1.05</v>
      </c>
      <c r="CR24" s="31">
        <v>1.1499999999999999</v>
      </c>
      <c r="CS24" s="32">
        <v>1.25</v>
      </c>
      <c r="CU24" s="29" t="s">
        <v>13</v>
      </c>
      <c r="CV24" s="30" t="s">
        <v>14</v>
      </c>
      <c r="CW24" s="31">
        <v>0.21</v>
      </c>
      <c r="CX24" s="31">
        <v>0.24</v>
      </c>
      <c r="CY24" s="32">
        <v>0.33</v>
      </c>
      <c r="CZ24" s="31">
        <v>0.43</v>
      </c>
      <c r="DA24" s="32">
        <v>0.54</v>
      </c>
      <c r="DB24" s="31">
        <v>0.64</v>
      </c>
      <c r="DC24" s="32">
        <v>0.74</v>
      </c>
      <c r="DD24" s="31">
        <v>0.84</v>
      </c>
      <c r="DE24" s="32">
        <v>1.05</v>
      </c>
      <c r="DF24" s="31">
        <v>1.1499999999999999</v>
      </c>
      <c r="DG24" s="32">
        <v>1.25</v>
      </c>
      <c r="DI24" s="29" t="s">
        <v>13</v>
      </c>
      <c r="DJ24" s="30" t="s">
        <v>14</v>
      </c>
      <c r="DK24" s="31">
        <v>0.21</v>
      </c>
      <c r="DL24" s="31">
        <v>0.24</v>
      </c>
      <c r="DM24" s="32">
        <v>0.33</v>
      </c>
      <c r="DN24" s="31">
        <v>0.43</v>
      </c>
      <c r="DO24" s="32">
        <v>0.54</v>
      </c>
      <c r="DP24" s="31">
        <v>0.64</v>
      </c>
      <c r="DQ24" s="32">
        <v>0.74</v>
      </c>
      <c r="DR24" s="31">
        <v>0.84</v>
      </c>
      <c r="DS24" s="32">
        <v>1.05</v>
      </c>
      <c r="DT24" s="31">
        <v>1.1499999999999999</v>
      </c>
      <c r="DU24" s="32">
        <v>1.25</v>
      </c>
      <c r="DW24" s="29" t="s">
        <v>13</v>
      </c>
      <c r="DX24" s="30" t="s">
        <v>14</v>
      </c>
      <c r="DY24" s="31">
        <v>0.21</v>
      </c>
      <c r="DZ24" s="31">
        <v>0.24</v>
      </c>
      <c r="EA24" s="32">
        <v>0.33</v>
      </c>
      <c r="EB24" s="31">
        <v>0.43</v>
      </c>
      <c r="EC24" s="32">
        <v>0.54</v>
      </c>
      <c r="ED24" s="31">
        <v>0.64</v>
      </c>
      <c r="EE24" s="32">
        <v>0.74</v>
      </c>
      <c r="EF24" s="31">
        <v>0.84</v>
      </c>
      <c r="EG24" s="32">
        <v>1.05</v>
      </c>
      <c r="EH24" s="31">
        <v>1.1499999999999999</v>
      </c>
      <c r="EI24" s="32">
        <v>1.25</v>
      </c>
      <c r="EK24" s="29" t="s">
        <v>13</v>
      </c>
      <c r="EL24" s="30" t="s">
        <v>14</v>
      </c>
      <c r="EM24" s="31">
        <v>0.21</v>
      </c>
      <c r="EN24" s="31">
        <v>0.24</v>
      </c>
      <c r="EO24" s="32">
        <v>0.33</v>
      </c>
      <c r="EP24" s="31">
        <v>0.43</v>
      </c>
      <c r="EQ24" s="32">
        <v>0.54</v>
      </c>
      <c r="ER24" s="31">
        <v>0.64</v>
      </c>
      <c r="ES24" s="32">
        <v>0.74</v>
      </c>
      <c r="ET24" s="31">
        <v>0.84</v>
      </c>
      <c r="EU24" s="32">
        <v>1.05</v>
      </c>
      <c r="EV24" s="31">
        <v>1.1499999999999999</v>
      </c>
      <c r="EW24" s="32">
        <v>1.25</v>
      </c>
      <c r="EY24" s="29" t="s">
        <v>13</v>
      </c>
      <c r="EZ24" s="30" t="s">
        <v>14</v>
      </c>
      <c r="FA24" s="31">
        <v>0.21</v>
      </c>
      <c r="FB24" s="31">
        <v>0.24</v>
      </c>
      <c r="FC24" s="32">
        <v>0.33</v>
      </c>
      <c r="FD24" s="31">
        <v>0.43</v>
      </c>
      <c r="FE24" s="32">
        <v>0.54</v>
      </c>
      <c r="FF24" s="31">
        <v>0.64</v>
      </c>
      <c r="FG24" s="32">
        <v>0.74</v>
      </c>
      <c r="FH24" s="31">
        <v>0.84</v>
      </c>
      <c r="FI24" s="32">
        <v>1.05</v>
      </c>
      <c r="FJ24" s="31">
        <v>1.1499999999999999</v>
      </c>
      <c r="FK24" s="32">
        <v>1.25</v>
      </c>
      <c r="FM24" s="29" t="s">
        <v>13</v>
      </c>
      <c r="FN24" s="30" t="s">
        <v>14</v>
      </c>
      <c r="FO24" s="31">
        <v>0.21</v>
      </c>
      <c r="FP24" s="31">
        <v>0.24</v>
      </c>
      <c r="FQ24" s="32">
        <v>0.33</v>
      </c>
      <c r="FR24" s="31">
        <v>0.43</v>
      </c>
      <c r="FS24" s="32">
        <v>0.54</v>
      </c>
      <c r="FT24" s="31">
        <v>0.64</v>
      </c>
      <c r="FU24" s="32">
        <v>0.74</v>
      </c>
      <c r="FV24" s="31">
        <v>0.84</v>
      </c>
      <c r="FW24" s="32">
        <v>1.05</v>
      </c>
      <c r="FX24" s="31">
        <v>1.1499999999999999</v>
      </c>
      <c r="FY24" s="32">
        <v>1.25</v>
      </c>
      <c r="GA24" s="29" t="s">
        <v>13</v>
      </c>
      <c r="GB24" s="30" t="s">
        <v>14</v>
      </c>
      <c r="GC24" s="31">
        <v>0.21</v>
      </c>
      <c r="GD24" s="31">
        <v>0.24</v>
      </c>
      <c r="GE24" s="32">
        <v>0.33</v>
      </c>
      <c r="GF24" s="31">
        <v>0.43</v>
      </c>
      <c r="GG24" s="32">
        <v>0.54</v>
      </c>
      <c r="GH24" s="31">
        <v>0.64</v>
      </c>
      <c r="GI24" s="32">
        <v>0.74</v>
      </c>
      <c r="GJ24" s="31">
        <v>0.84</v>
      </c>
      <c r="GK24" s="32">
        <v>1.05</v>
      </c>
      <c r="GL24" s="31">
        <v>1.1499999999999999</v>
      </c>
      <c r="GM24" s="32">
        <v>1.25</v>
      </c>
      <c r="GO24" s="29" t="s">
        <v>13</v>
      </c>
      <c r="GP24" s="30" t="s">
        <v>14</v>
      </c>
      <c r="GQ24" s="31">
        <v>0.21</v>
      </c>
      <c r="GR24" s="31">
        <v>0.24</v>
      </c>
      <c r="GS24" s="32">
        <v>0.33</v>
      </c>
      <c r="GT24" s="31">
        <v>0.43</v>
      </c>
      <c r="GU24" s="32">
        <v>0.54</v>
      </c>
      <c r="GV24" s="31">
        <v>0.64</v>
      </c>
      <c r="GW24" s="32">
        <v>0.74</v>
      </c>
      <c r="GX24" s="31">
        <v>0.84</v>
      </c>
      <c r="GY24" s="32">
        <v>1.05</v>
      </c>
      <c r="GZ24" s="31">
        <v>1.1499999999999999</v>
      </c>
      <c r="HA24" s="32">
        <v>1.25</v>
      </c>
    </row>
    <row r="25" spans="1:209" ht="13.9" x14ac:dyDescent="0.25">
      <c r="A25" s="9" t="s">
        <v>15</v>
      </c>
      <c r="B25" s="10" t="s">
        <v>16</v>
      </c>
      <c r="C25" s="11">
        <v>4916</v>
      </c>
      <c r="D25" s="11">
        <v>4916</v>
      </c>
      <c r="E25" s="11">
        <v>4916</v>
      </c>
      <c r="F25" s="11">
        <v>4916</v>
      </c>
      <c r="G25" s="11">
        <v>4916</v>
      </c>
      <c r="H25" s="11">
        <v>4916</v>
      </c>
      <c r="I25" s="11">
        <v>4916</v>
      </c>
      <c r="J25" s="11">
        <v>4916</v>
      </c>
      <c r="K25" s="11">
        <v>4916</v>
      </c>
      <c r="L25" s="11">
        <v>4916</v>
      </c>
      <c r="M25" s="11">
        <v>4916</v>
      </c>
      <c r="O25" s="9" t="s">
        <v>15</v>
      </c>
      <c r="P25" s="10" t="s">
        <v>16</v>
      </c>
      <c r="Q25" s="11">
        <v>5162</v>
      </c>
      <c r="R25" s="11">
        <v>5162</v>
      </c>
      <c r="S25" s="11">
        <v>5162</v>
      </c>
      <c r="T25" s="11">
        <v>5162</v>
      </c>
      <c r="U25" s="11">
        <v>5162</v>
      </c>
      <c r="V25" s="11">
        <v>5162</v>
      </c>
      <c r="W25" s="11">
        <v>5162</v>
      </c>
      <c r="X25" s="11">
        <v>5162</v>
      </c>
      <c r="Y25" s="11">
        <v>5162</v>
      </c>
      <c r="Z25" s="11">
        <v>5162</v>
      </c>
      <c r="AA25" s="11">
        <v>5162</v>
      </c>
      <c r="AC25" s="9" t="s">
        <v>15</v>
      </c>
      <c r="AD25" s="10" t="s">
        <v>16</v>
      </c>
      <c r="AE25" s="11">
        <f>+AE6</f>
        <v>5309</v>
      </c>
      <c r="AF25" s="11">
        <f t="shared" ref="AF25:AO25" si="105">+AF6</f>
        <v>5309</v>
      </c>
      <c r="AG25" s="11">
        <f t="shared" si="105"/>
        <v>5309</v>
      </c>
      <c r="AH25" s="11">
        <f t="shared" si="105"/>
        <v>5309</v>
      </c>
      <c r="AI25" s="11">
        <f t="shared" si="105"/>
        <v>5309</v>
      </c>
      <c r="AJ25" s="11">
        <f t="shared" si="105"/>
        <v>5309</v>
      </c>
      <c r="AK25" s="11">
        <f t="shared" si="105"/>
        <v>5309</v>
      </c>
      <c r="AL25" s="11">
        <f t="shared" si="105"/>
        <v>5309</v>
      </c>
      <c r="AM25" s="11">
        <f t="shared" si="105"/>
        <v>5309</v>
      </c>
      <c r="AN25" s="11">
        <f t="shared" si="105"/>
        <v>5309</v>
      </c>
      <c r="AO25" s="11">
        <f t="shared" si="105"/>
        <v>5309</v>
      </c>
      <c r="AQ25" s="9" t="s">
        <v>15</v>
      </c>
      <c r="AR25" s="10" t="s">
        <v>16</v>
      </c>
      <c r="AS25" s="11">
        <f>+AS6</f>
        <v>5408</v>
      </c>
      <c r="AT25" s="11">
        <f t="shared" ref="AT25:BC25" si="106">+AT6</f>
        <v>5408</v>
      </c>
      <c r="AU25" s="11">
        <f t="shared" si="106"/>
        <v>5408</v>
      </c>
      <c r="AV25" s="11">
        <f t="shared" si="106"/>
        <v>5408</v>
      </c>
      <c r="AW25" s="11">
        <f t="shared" si="106"/>
        <v>5408</v>
      </c>
      <c r="AX25" s="11">
        <f t="shared" si="106"/>
        <v>5408</v>
      </c>
      <c r="AY25" s="11">
        <f t="shared" si="106"/>
        <v>5408</v>
      </c>
      <c r="AZ25" s="11">
        <f t="shared" si="106"/>
        <v>5408</v>
      </c>
      <c r="BA25" s="11">
        <f t="shared" si="106"/>
        <v>5408</v>
      </c>
      <c r="BB25" s="11">
        <f t="shared" si="106"/>
        <v>5408</v>
      </c>
      <c r="BC25" s="11">
        <f t="shared" si="106"/>
        <v>5408</v>
      </c>
      <c r="BE25" s="9" t="s">
        <v>15</v>
      </c>
      <c r="BF25" s="10" t="s">
        <v>16</v>
      </c>
      <c r="BG25" s="11">
        <f>+BG6</f>
        <v>5555</v>
      </c>
      <c r="BH25" s="11">
        <f t="shared" ref="BH25:BQ25" si="107">+BH6</f>
        <v>5555</v>
      </c>
      <c r="BI25" s="11">
        <f t="shared" si="107"/>
        <v>5555</v>
      </c>
      <c r="BJ25" s="11">
        <f t="shared" si="107"/>
        <v>5555</v>
      </c>
      <c r="BK25" s="11">
        <f t="shared" si="107"/>
        <v>5555</v>
      </c>
      <c r="BL25" s="11">
        <f t="shared" si="107"/>
        <v>5555</v>
      </c>
      <c r="BM25" s="11">
        <f t="shared" si="107"/>
        <v>5555</v>
      </c>
      <c r="BN25" s="11">
        <f t="shared" si="107"/>
        <v>5555</v>
      </c>
      <c r="BO25" s="11">
        <f t="shared" si="107"/>
        <v>5555</v>
      </c>
      <c r="BP25" s="11">
        <f t="shared" si="107"/>
        <v>5555</v>
      </c>
      <c r="BQ25" s="11">
        <f t="shared" si="107"/>
        <v>5555</v>
      </c>
      <c r="BS25" s="9" t="s">
        <v>15</v>
      </c>
      <c r="BT25" s="10" t="s">
        <v>16</v>
      </c>
      <c r="BU25" s="11">
        <f>+BU6</f>
        <v>5653</v>
      </c>
      <c r="BV25" s="11">
        <f t="shared" ref="BV25:CE25" si="108">+BV6</f>
        <v>5653</v>
      </c>
      <c r="BW25" s="11">
        <f t="shared" si="108"/>
        <v>5653</v>
      </c>
      <c r="BX25" s="11">
        <f t="shared" si="108"/>
        <v>5653</v>
      </c>
      <c r="BY25" s="11">
        <f t="shared" si="108"/>
        <v>5653</v>
      </c>
      <c r="BZ25" s="11">
        <f t="shared" si="108"/>
        <v>5653</v>
      </c>
      <c r="CA25" s="11">
        <f t="shared" si="108"/>
        <v>5653</v>
      </c>
      <c r="CB25" s="11">
        <f t="shared" si="108"/>
        <v>5653</v>
      </c>
      <c r="CC25" s="11">
        <f t="shared" si="108"/>
        <v>5653</v>
      </c>
      <c r="CD25" s="11">
        <f t="shared" si="108"/>
        <v>5653</v>
      </c>
      <c r="CE25" s="11">
        <f t="shared" si="108"/>
        <v>5653</v>
      </c>
      <c r="CG25" s="9" t="s">
        <v>15</v>
      </c>
      <c r="CH25" s="10" t="s">
        <v>16</v>
      </c>
      <c r="CI25" s="11">
        <f>+CI6</f>
        <v>5850</v>
      </c>
      <c r="CJ25" s="11">
        <f t="shared" ref="CJ25:CS25" si="109">+CJ6</f>
        <v>5850</v>
      </c>
      <c r="CK25" s="11">
        <f t="shared" si="109"/>
        <v>5850</v>
      </c>
      <c r="CL25" s="11">
        <f t="shared" si="109"/>
        <v>5850</v>
      </c>
      <c r="CM25" s="11">
        <f t="shared" si="109"/>
        <v>5850</v>
      </c>
      <c r="CN25" s="11">
        <f t="shared" si="109"/>
        <v>5850</v>
      </c>
      <c r="CO25" s="11">
        <f t="shared" si="109"/>
        <v>5850</v>
      </c>
      <c r="CP25" s="11">
        <f t="shared" si="109"/>
        <v>5850</v>
      </c>
      <c r="CQ25" s="11">
        <f t="shared" si="109"/>
        <v>5850</v>
      </c>
      <c r="CR25" s="11">
        <f t="shared" si="109"/>
        <v>5850</v>
      </c>
      <c r="CS25" s="11">
        <f t="shared" si="109"/>
        <v>5850</v>
      </c>
      <c r="CU25" s="9" t="s">
        <v>15</v>
      </c>
      <c r="CV25" s="10" t="s">
        <v>16</v>
      </c>
      <c r="CW25" s="11">
        <f>+CW6</f>
        <v>6391</v>
      </c>
      <c r="CX25" s="11">
        <f t="shared" ref="CX25:DG25" si="110">+CX6</f>
        <v>6391</v>
      </c>
      <c r="CY25" s="11">
        <f t="shared" si="110"/>
        <v>6391</v>
      </c>
      <c r="CZ25" s="11">
        <f t="shared" si="110"/>
        <v>6391</v>
      </c>
      <c r="DA25" s="11">
        <f t="shared" si="110"/>
        <v>6391</v>
      </c>
      <c r="DB25" s="11">
        <f t="shared" si="110"/>
        <v>6391</v>
      </c>
      <c r="DC25" s="11">
        <f t="shared" si="110"/>
        <v>6391</v>
      </c>
      <c r="DD25" s="11">
        <f t="shared" si="110"/>
        <v>6391</v>
      </c>
      <c r="DE25" s="11">
        <f t="shared" si="110"/>
        <v>6391</v>
      </c>
      <c r="DF25" s="11">
        <f t="shared" si="110"/>
        <v>6391</v>
      </c>
      <c r="DG25" s="11">
        <f t="shared" si="110"/>
        <v>6391</v>
      </c>
      <c r="DI25" s="9" t="s">
        <v>15</v>
      </c>
      <c r="DJ25" s="10" t="s">
        <v>16</v>
      </c>
      <c r="DK25" s="11">
        <f>+DK6</f>
        <v>6489</v>
      </c>
      <c r="DL25" s="11">
        <f t="shared" ref="DL25:DU25" si="111">+DL6</f>
        <v>6489</v>
      </c>
      <c r="DM25" s="11">
        <f t="shared" si="111"/>
        <v>6489</v>
      </c>
      <c r="DN25" s="11">
        <f t="shared" si="111"/>
        <v>6489</v>
      </c>
      <c r="DO25" s="11">
        <f t="shared" si="111"/>
        <v>6489</v>
      </c>
      <c r="DP25" s="11">
        <f t="shared" si="111"/>
        <v>6489</v>
      </c>
      <c r="DQ25" s="11">
        <f t="shared" si="111"/>
        <v>6489</v>
      </c>
      <c r="DR25" s="11">
        <f t="shared" si="111"/>
        <v>6489</v>
      </c>
      <c r="DS25" s="11">
        <f t="shared" si="111"/>
        <v>6489</v>
      </c>
      <c r="DT25" s="11">
        <f t="shared" si="111"/>
        <v>6489</v>
      </c>
      <c r="DU25" s="11">
        <f t="shared" si="111"/>
        <v>6489</v>
      </c>
      <c r="DW25" s="9" t="s">
        <v>15</v>
      </c>
      <c r="DX25" s="10" t="s">
        <v>16</v>
      </c>
      <c r="DY25" s="11">
        <f>+DY6</f>
        <v>7501</v>
      </c>
      <c r="DZ25" s="11">
        <f t="shared" ref="DZ25:EI25" si="112">+DZ6</f>
        <v>7501</v>
      </c>
      <c r="EA25" s="11">
        <f t="shared" si="112"/>
        <v>7501</v>
      </c>
      <c r="EB25" s="11">
        <f t="shared" si="112"/>
        <v>7501</v>
      </c>
      <c r="EC25" s="11">
        <f t="shared" si="112"/>
        <v>7501</v>
      </c>
      <c r="ED25" s="11">
        <f t="shared" si="112"/>
        <v>7501</v>
      </c>
      <c r="EE25" s="11">
        <f t="shared" si="112"/>
        <v>7501</v>
      </c>
      <c r="EF25" s="11">
        <f t="shared" si="112"/>
        <v>7501</v>
      </c>
      <c r="EG25" s="11">
        <f t="shared" si="112"/>
        <v>7501</v>
      </c>
      <c r="EH25" s="11">
        <f t="shared" si="112"/>
        <v>7501</v>
      </c>
      <c r="EI25" s="11">
        <f t="shared" si="112"/>
        <v>7501</v>
      </c>
      <c r="EK25" s="9" t="s">
        <v>15</v>
      </c>
      <c r="EL25" s="10" t="s">
        <v>16</v>
      </c>
      <c r="EM25" s="11">
        <f>+EM6</f>
        <v>8189</v>
      </c>
      <c r="EN25" s="11">
        <f t="shared" ref="EN25:EW25" si="113">+EN6</f>
        <v>8189</v>
      </c>
      <c r="EO25" s="11">
        <f t="shared" si="113"/>
        <v>8189</v>
      </c>
      <c r="EP25" s="11">
        <f t="shared" si="113"/>
        <v>8189</v>
      </c>
      <c r="EQ25" s="11">
        <f t="shared" si="113"/>
        <v>8189</v>
      </c>
      <c r="ER25" s="11">
        <f t="shared" si="113"/>
        <v>8189</v>
      </c>
      <c r="ES25" s="11">
        <f t="shared" si="113"/>
        <v>8189</v>
      </c>
      <c r="ET25" s="11">
        <f t="shared" si="113"/>
        <v>8189</v>
      </c>
      <c r="EU25" s="11">
        <f t="shared" si="113"/>
        <v>8189</v>
      </c>
      <c r="EV25" s="11">
        <f t="shared" si="113"/>
        <v>8189</v>
      </c>
      <c r="EW25" s="11">
        <f t="shared" si="113"/>
        <v>8189</v>
      </c>
      <c r="EY25" s="9" t="s">
        <v>15</v>
      </c>
      <c r="EZ25" s="10" t="s">
        <v>16</v>
      </c>
      <c r="FA25" s="11">
        <f>+FA6</f>
        <v>8710</v>
      </c>
      <c r="FB25" s="11">
        <f t="shared" ref="FB25:FK25" si="114">+FB6</f>
        <v>8710</v>
      </c>
      <c r="FC25" s="11">
        <f t="shared" si="114"/>
        <v>8710</v>
      </c>
      <c r="FD25" s="11">
        <f t="shared" si="114"/>
        <v>8710</v>
      </c>
      <c r="FE25" s="11">
        <f t="shared" si="114"/>
        <v>8710</v>
      </c>
      <c r="FF25" s="11">
        <f t="shared" si="114"/>
        <v>8710</v>
      </c>
      <c r="FG25" s="11">
        <f t="shared" si="114"/>
        <v>8710</v>
      </c>
      <c r="FH25" s="11">
        <f t="shared" si="114"/>
        <v>8710</v>
      </c>
      <c r="FI25" s="11">
        <f t="shared" si="114"/>
        <v>8710</v>
      </c>
      <c r="FJ25" s="11">
        <f t="shared" si="114"/>
        <v>8710</v>
      </c>
      <c r="FK25" s="11">
        <f t="shared" si="114"/>
        <v>8710</v>
      </c>
      <c r="FM25" s="9" t="s">
        <v>15</v>
      </c>
      <c r="FN25" s="10" t="s">
        <v>16</v>
      </c>
      <c r="FO25" s="11">
        <f>+FO6</f>
        <v>9203</v>
      </c>
      <c r="FP25" s="11">
        <f t="shared" ref="FP25:FY25" si="115">+FP6</f>
        <v>9203</v>
      </c>
      <c r="FQ25" s="11">
        <f t="shared" si="115"/>
        <v>9203</v>
      </c>
      <c r="FR25" s="11">
        <f t="shared" si="115"/>
        <v>9203</v>
      </c>
      <c r="FS25" s="11">
        <f t="shared" si="115"/>
        <v>9203</v>
      </c>
      <c r="FT25" s="11">
        <f t="shared" si="115"/>
        <v>9203</v>
      </c>
      <c r="FU25" s="11">
        <f t="shared" si="115"/>
        <v>9203</v>
      </c>
      <c r="FV25" s="11">
        <f t="shared" si="115"/>
        <v>9203</v>
      </c>
      <c r="FW25" s="11">
        <f t="shared" si="115"/>
        <v>9203</v>
      </c>
      <c r="FX25" s="11">
        <f t="shared" si="115"/>
        <v>9203</v>
      </c>
      <c r="FY25" s="11">
        <f t="shared" si="115"/>
        <v>9203</v>
      </c>
      <c r="GA25" s="9" t="s">
        <v>15</v>
      </c>
      <c r="GB25" s="10" t="s">
        <v>16</v>
      </c>
      <c r="GC25" s="11">
        <f>+GC6</f>
        <v>9703</v>
      </c>
      <c r="GD25" s="11">
        <f t="shared" ref="GD25:GM25" si="116">+GD6</f>
        <v>9703</v>
      </c>
      <c r="GE25" s="11">
        <f t="shared" si="116"/>
        <v>9703</v>
      </c>
      <c r="GF25" s="11">
        <f t="shared" si="116"/>
        <v>9703</v>
      </c>
      <c r="GG25" s="11">
        <f t="shared" si="116"/>
        <v>9703</v>
      </c>
      <c r="GH25" s="11">
        <f t="shared" si="116"/>
        <v>9703</v>
      </c>
      <c r="GI25" s="11">
        <f t="shared" si="116"/>
        <v>9703</v>
      </c>
      <c r="GJ25" s="11">
        <f t="shared" si="116"/>
        <v>9703</v>
      </c>
      <c r="GK25" s="11">
        <f t="shared" si="116"/>
        <v>9703</v>
      </c>
      <c r="GL25" s="11">
        <f t="shared" si="116"/>
        <v>9703</v>
      </c>
      <c r="GM25" s="11">
        <f t="shared" si="116"/>
        <v>9703</v>
      </c>
      <c r="GO25" s="9" t="s">
        <v>15</v>
      </c>
      <c r="GP25" s="10" t="s">
        <v>16</v>
      </c>
      <c r="GQ25" s="11">
        <f>+GQ6</f>
        <v>10747</v>
      </c>
      <c r="GR25" s="11">
        <f t="shared" ref="GR25:HA25" si="117">+GR6</f>
        <v>10747</v>
      </c>
      <c r="GS25" s="11">
        <f t="shared" si="117"/>
        <v>10747</v>
      </c>
      <c r="GT25" s="11">
        <f t="shared" si="117"/>
        <v>10747</v>
      </c>
      <c r="GU25" s="11">
        <f t="shared" si="117"/>
        <v>10747</v>
      </c>
      <c r="GV25" s="11">
        <f t="shared" si="117"/>
        <v>10747</v>
      </c>
      <c r="GW25" s="11">
        <f t="shared" si="117"/>
        <v>10747</v>
      </c>
      <c r="GX25" s="11">
        <f t="shared" si="117"/>
        <v>10747</v>
      </c>
      <c r="GY25" s="11">
        <f t="shared" si="117"/>
        <v>10747</v>
      </c>
      <c r="GZ25" s="11">
        <f t="shared" si="117"/>
        <v>10747</v>
      </c>
      <c r="HA25" s="11">
        <f t="shared" si="117"/>
        <v>10747</v>
      </c>
    </row>
    <row r="26" spans="1:209" x14ac:dyDescent="0.2">
      <c r="A26" s="9" t="s">
        <v>17</v>
      </c>
      <c r="B26" s="12" t="s">
        <v>18</v>
      </c>
      <c r="C26" s="11">
        <f>+C25*C24</f>
        <v>1032.3599999999999</v>
      </c>
      <c r="D26" s="11">
        <f t="shared" ref="D26:M26" si="118">+D25*D24</f>
        <v>1179.8399999999999</v>
      </c>
      <c r="E26" s="11">
        <f t="shared" si="118"/>
        <v>1622.28</v>
      </c>
      <c r="F26" s="11">
        <f t="shared" si="118"/>
        <v>2113.88</v>
      </c>
      <c r="G26" s="11">
        <f t="shared" si="118"/>
        <v>2654.6400000000003</v>
      </c>
      <c r="H26" s="11">
        <f t="shared" si="118"/>
        <v>3146.2400000000002</v>
      </c>
      <c r="I26" s="11">
        <f t="shared" si="118"/>
        <v>3637.84</v>
      </c>
      <c r="J26" s="11">
        <f t="shared" si="118"/>
        <v>4129.4399999999996</v>
      </c>
      <c r="K26" s="11">
        <f t="shared" si="118"/>
        <v>5161.8</v>
      </c>
      <c r="L26" s="11">
        <f t="shared" si="118"/>
        <v>5653.4</v>
      </c>
      <c r="M26" s="11">
        <f t="shared" si="118"/>
        <v>6145</v>
      </c>
      <c r="O26" s="9" t="s">
        <v>17</v>
      </c>
      <c r="P26" s="12" t="s">
        <v>18</v>
      </c>
      <c r="Q26" s="11">
        <f>+Q25*Q24</f>
        <v>1084.02</v>
      </c>
      <c r="R26" s="11">
        <f t="shared" ref="R26:AA26" si="119">+R25*R24</f>
        <v>1238.8799999999999</v>
      </c>
      <c r="S26" s="11">
        <f t="shared" si="119"/>
        <v>1703.46</v>
      </c>
      <c r="T26" s="11">
        <f t="shared" si="119"/>
        <v>2219.66</v>
      </c>
      <c r="U26" s="11">
        <f t="shared" si="119"/>
        <v>2787.48</v>
      </c>
      <c r="V26" s="11">
        <f t="shared" si="119"/>
        <v>3303.6800000000003</v>
      </c>
      <c r="W26" s="11">
        <f t="shared" si="119"/>
        <v>3819.88</v>
      </c>
      <c r="X26" s="11">
        <f t="shared" si="119"/>
        <v>4336.08</v>
      </c>
      <c r="Y26" s="11">
        <f t="shared" si="119"/>
        <v>5420.1</v>
      </c>
      <c r="Z26" s="11">
        <f t="shared" si="119"/>
        <v>5936.2999999999993</v>
      </c>
      <c r="AA26" s="11">
        <f t="shared" si="119"/>
        <v>6452.5</v>
      </c>
      <c r="AC26" s="9" t="s">
        <v>17</v>
      </c>
      <c r="AD26" s="12" t="s">
        <v>18</v>
      </c>
      <c r="AE26" s="11">
        <f>+AE25*AE24</f>
        <v>1114.8899999999999</v>
      </c>
      <c r="AF26" s="11">
        <f t="shared" ref="AF26:AO26" si="120">+AF25*AF24</f>
        <v>1274.1599999999999</v>
      </c>
      <c r="AG26" s="11">
        <f t="shared" si="120"/>
        <v>1751.97</v>
      </c>
      <c r="AH26" s="11">
        <f t="shared" si="120"/>
        <v>2282.87</v>
      </c>
      <c r="AI26" s="11">
        <f t="shared" si="120"/>
        <v>2866.86</v>
      </c>
      <c r="AJ26" s="11">
        <f t="shared" si="120"/>
        <v>3397.76</v>
      </c>
      <c r="AK26" s="11">
        <f t="shared" si="120"/>
        <v>3928.66</v>
      </c>
      <c r="AL26" s="11">
        <f t="shared" si="120"/>
        <v>4459.5599999999995</v>
      </c>
      <c r="AM26" s="11">
        <f t="shared" si="120"/>
        <v>5574.45</v>
      </c>
      <c r="AN26" s="11">
        <f t="shared" si="120"/>
        <v>6105.3499999999995</v>
      </c>
      <c r="AO26" s="11">
        <f t="shared" si="120"/>
        <v>6636.25</v>
      </c>
      <c r="AQ26" s="9" t="s">
        <v>17</v>
      </c>
      <c r="AR26" s="12" t="s">
        <v>18</v>
      </c>
      <c r="AS26" s="11">
        <f>+AS25*AS24</f>
        <v>1135.68</v>
      </c>
      <c r="AT26" s="11">
        <f t="shared" ref="AT26:BC26" si="121">+AT25*AT24</f>
        <v>1297.9199999999998</v>
      </c>
      <c r="AU26" s="11">
        <f t="shared" si="121"/>
        <v>1784.64</v>
      </c>
      <c r="AV26" s="11">
        <f t="shared" si="121"/>
        <v>2325.44</v>
      </c>
      <c r="AW26" s="11">
        <f t="shared" si="121"/>
        <v>2920.32</v>
      </c>
      <c r="AX26" s="11">
        <f t="shared" si="121"/>
        <v>3461.12</v>
      </c>
      <c r="AY26" s="11">
        <f t="shared" si="121"/>
        <v>4001.92</v>
      </c>
      <c r="AZ26" s="11">
        <f t="shared" si="121"/>
        <v>4542.72</v>
      </c>
      <c r="BA26" s="11">
        <f t="shared" si="121"/>
        <v>5678.4000000000005</v>
      </c>
      <c r="BB26" s="11">
        <f t="shared" si="121"/>
        <v>6219.2</v>
      </c>
      <c r="BC26" s="11">
        <f t="shared" si="121"/>
        <v>6760</v>
      </c>
      <c r="BE26" s="9" t="s">
        <v>17</v>
      </c>
      <c r="BF26" s="12" t="s">
        <v>18</v>
      </c>
      <c r="BG26" s="11">
        <f>+BG25*BG24</f>
        <v>1166.55</v>
      </c>
      <c r="BH26" s="11">
        <f t="shared" ref="BH26:BQ26" si="122">+BH25*BH24</f>
        <v>1333.2</v>
      </c>
      <c r="BI26" s="11">
        <f t="shared" si="122"/>
        <v>1833.15</v>
      </c>
      <c r="BJ26" s="11">
        <f t="shared" si="122"/>
        <v>2388.65</v>
      </c>
      <c r="BK26" s="11">
        <f t="shared" si="122"/>
        <v>2999.7000000000003</v>
      </c>
      <c r="BL26" s="11">
        <f t="shared" si="122"/>
        <v>3555.2000000000003</v>
      </c>
      <c r="BM26" s="11">
        <f t="shared" si="122"/>
        <v>4110.7</v>
      </c>
      <c r="BN26" s="11">
        <f t="shared" si="122"/>
        <v>4666.2</v>
      </c>
      <c r="BO26" s="11">
        <f t="shared" si="122"/>
        <v>5832.75</v>
      </c>
      <c r="BP26" s="11">
        <f t="shared" si="122"/>
        <v>6388.2499999999991</v>
      </c>
      <c r="BQ26" s="11">
        <f t="shared" si="122"/>
        <v>6943.75</v>
      </c>
      <c r="BS26" s="9" t="s">
        <v>17</v>
      </c>
      <c r="BT26" s="12" t="s">
        <v>18</v>
      </c>
      <c r="BU26" s="11">
        <f>+BU25*BU24</f>
        <v>1187.1299999999999</v>
      </c>
      <c r="BV26" s="11">
        <f t="shared" ref="BV26:CE26" si="123">+BV25*BV24</f>
        <v>1356.72</v>
      </c>
      <c r="BW26" s="11">
        <f t="shared" si="123"/>
        <v>1865.49</v>
      </c>
      <c r="BX26" s="11">
        <f t="shared" si="123"/>
        <v>2430.79</v>
      </c>
      <c r="BY26" s="11">
        <f t="shared" si="123"/>
        <v>3052.6200000000003</v>
      </c>
      <c r="BZ26" s="11">
        <f t="shared" si="123"/>
        <v>3617.92</v>
      </c>
      <c r="CA26" s="11">
        <f t="shared" si="123"/>
        <v>4183.22</v>
      </c>
      <c r="CB26" s="11">
        <f t="shared" si="123"/>
        <v>4748.5199999999995</v>
      </c>
      <c r="CC26" s="11">
        <f t="shared" si="123"/>
        <v>5935.6500000000005</v>
      </c>
      <c r="CD26" s="11">
        <f t="shared" si="123"/>
        <v>6500.95</v>
      </c>
      <c r="CE26" s="11">
        <f t="shared" si="123"/>
        <v>7066.25</v>
      </c>
      <c r="CG26" s="9" t="s">
        <v>17</v>
      </c>
      <c r="CH26" s="12" t="s">
        <v>18</v>
      </c>
      <c r="CI26" s="11">
        <f>+CI25*CI24</f>
        <v>1228.5</v>
      </c>
      <c r="CJ26" s="11">
        <f t="shared" ref="CJ26:CS26" si="124">+CJ25*CJ24</f>
        <v>1404</v>
      </c>
      <c r="CK26" s="11">
        <f t="shared" si="124"/>
        <v>1930.5</v>
      </c>
      <c r="CL26" s="11">
        <f t="shared" si="124"/>
        <v>2515.5</v>
      </c>
      <c r="CM26" s="11">
        <f t="shared" si="124"/>
        <v>3159</v>
      </c>
      <c r="CN26" s="11">
        <f t="shared" si="124"/>
        <v>3744</v>
      </c>
      <c r="CO26" s="11">
        <f t="shared" si="124"/>
        <v>4329</v>
      </c>
      <c r="CP26" s="11">
        <f t="shared" si="124"/>
        <v>4914</v>
      </c>
      <c r="CQ26" s="11">
        <f t="shared" si="124"/>
        <v>6142.5</v>
      </c>
      <c r="CR26" s="11">
        <f t="shared" si="124"/>
        <v>6727.4999999999991</v>
      </c>
      <c r="CS26" s="11">
        <f t="shared" si="124"/>
        <v>7312.5</v>
      </c>
      <c r="CU26" s="9" t="s">
        <v>17</v>
      </c>
      <c r="CV26" s="12" t="s">
        <v>18</v>
      </c>
      <c r="CW26" s="11">
        <f>+CW25*CW24</f>
        <v>1342.11</v>
      </c>
      <c r="CX26" s="11">
        <f t="shared" ref="CX26:DG26" si="125">+CX25*CX24</f>
        <v>1533.84</v>
      </c>
      <c r="CY26" s="11">
        <f t="shared" si="125"/>
        <v>2109.0300000000002</v>
      </c>
      <c r="CZ26" s="11">
        <f t="shared" si="125"/>
        <v>2748.13</v>
      </c>
      <c r="DA26" s="11">
        <f t="shared" si="125"/>
        <v>3451.1400000000003</v>
      </c>
      <c r="DB26" s="11">
        <f t="shared" si="125"/>
        <v>4090.2400000000002</v>
      </c>
      <c r="DC26" s="11">
        <f t="shared" si="125"/>
        <v>4729.34</v>
      </c>
      <c r="DD26" s="11">
        <f t="shared" si="125"/>
        <v>5368.44</v>
      </c>
      <c r="DE26" s="11">
        <f t="shared" si="125"/>
        <v>6710.55</v>
      </c>
      <c r="DF26" s="11">
        <f t="shared" si="125"/>
        <v>7349.65</v>
      </c>
      <c r="DG26" s="11">
        <f t="shared" si="125"/>
        <v>7988.75</v>
      </c>
      <c r="DI26" s="9" t="s">
        <v>17</v>
      </c>
      <c r="DJ26" s="12" t="s">
        <v>18</v>
      </c>
      <c r="DK26" s="11">
        <f>+DK25*DK24</f>
        <v>1362.69</v>
      </c>
      <c r="DL26" s="11">
        <f t="shared" ref="DL26:DU26" si="126">+DL25*DL24</f>
        <v>1557.36</v>
      </c>
      <c r="DM26" s="11">
        <f t="shared" si="126"/>
        <v>2141.37</v>
      </c>
      <c r="DN26" s="11">
        <f t="shared" si="126"/>
        <v>2790.27</v>
      </c>
      <c r="DO26" s="11">
        <f t="shared" si="126"/>
        <v>3504.0600000000004</v>
      </c>
      <c r="DP26" s="11">
        <f t="shared" si="126"/>
        <v>4152.96</v>
      </c>
      <c r="DQ26" s="11">
        <f t="shared" si="126"/>
        <v>4801.8599999999997</v>
      </c>
      <c r="DR26" s="11">
        <f t="shared" si="126"/>
        <v>5450.76</v>
      </c>
      <c r="DS26" s="11">
        <f t="shared" si="126"/>
        <v>6813.4500000000007</v>
      </c>
      <c r="DT26" s="11">
        <f t="shared" si="126"/>
        <v>7462.3499999999995</v>
      </c>
      <c r="DU26" s="11">
        <f t="shared" si="126"/>
        <v>8111.25</v>
      </c>
      <c r="DW26" s="9" t="s">
        <v>17</v>
      </c>
      <c r="DX26" s="12" t="s">
        <v>18</v>
      </c>
      <c r="DY26" s="11">
        <f>+DY25*DY24</f>
        <v>1575.21</v>
      </c>
      <c r="DZ26" s="11">
        <f t="shared" ref="DZ26:EI26" si="127">+DZ25*DZ24</f>
        <v>1800.24</v>
      </c>
      <c r="EA26" s="11">
        <f t="shared" si="127"/>
        <v>2475.33</v>
      </c>
      <c r="EB26" s="11">
        <f t="shared" si="127"/>
        <v>3225.43</v>
      </c>
      <c r="EC26" s="11">
        <f t="shared" si="127"/>
        <v>4050.5400000000004</v>
      </c>
      <c r="ED26" s="11">
        <f t="shared" si="127"/>
        <v>4800.6400000000003</v>
      </c>
      <c r="EE26" s="11">
        <f t="shared" si="127"/>
        <v>5550.74</v>
      </c>
      <c r="EF26" s="11">
        <f t="shared" si="127"/>
        <v>6300.84</v>
      </c>
      <c r="EG26" s="11">
        <f t="shared" si="127"/>
        <v>7876.05</v>
      </c>
      <c r="EH26" s="11">
        <f t="shared" si="127"/>
        <v>8626.15</v>
      </c>
      <c r="EI26" s="11">
        <f t="shared" si="127"/>
        <v>9376.25</v>
      </c>
      <c r="EK26" s="9" t="s">
        <v>17</v>
      </c>
      <c r="EL26" s="12" t="s">
        <v>18</v>
      </c>
      <c r="EM26" s="11">
        <f>+EM25*EM24</f>
        <v>1719.6899999999998</v>
      </c>
      <c r="EN26" s="11">
        <f t="shared" ref="EN26:EW26" si="128">+EN25*EN24</f>
        <v>1965.36</v>
      </c>
      <c r="EO26" s="11">
        <f t="shared" si="128"/>
        <v>2702.3700000000003</v>
      </c>
      <c r="EP26" s="11">
        <f t="shared" si="128"/>
        <v>3521.27</v>
      </c>
      <c r="EQ26" s="11">
        <f t="shared" si="128"/>
        <v>4422.0600000000004</v>
      </c>
      <c r="ER26" s="11">
        <f t="shared" si="128"/>
        <v>5240.96</v>
      </c>
      <c r="ES26" s="11">
        <f t="shared" si="128"/>
        <v>6059.86</v>
      </c>
      <c r="ET26" s="11">
        <f t="shared" si="128"/>
        <v>6878.7599999999993</v>
      </c>
      <c r="EU26" s="11">
        <f t="shared" si="128"/>
        <v>8598.4500000000007</v>
      </c>
      <c r="EV26" s="11">
        <f t="shared" si="128"/>
        <v>9417.3499999999985</v>
      </c>
      <c r="EW26" s="11">
        <f t="shared" si="128"/>
        <v>10236.25</v>
      </c>
      <c r="EY26" s="9" t="s">
        <v>17</v>
      </c>
      <c r="EZ26" s="12" t="s">
        <v>18</v>
      </c>
      <c r="FA26" s="11">
        <f>+FA25*FA24</f>
        <v>1829.1</v>
      </c>
      <c r="FB26" s="11">
        <f t="shared" ref="FB26:FK26" si="129">+FB25*FB24</f>
        <v>2090.4</v>
      </c>
      <c r="FC26" s="11">
        <f t="shared" si="129"/>
        <v>2874.3</v>
      </c>
      <c r="FD26" s="11">
        <f t="shared" si="129"/>
        <v>3745.2999999999997</v>
      </c>
      <c r="FE26" s="11">
        <f t="shared" si="129"/>
        <v>4703.4000000000005</v>
      </c>
      <c r="FF26" s="11">
        <f t="shared" si="129"/>
        <v>5574.4000000000005</v>
      </c>
      <c r="FG26" s="11">
        <f t="shared" si="129"/>
        <v>6445.4</v>
      </c>
      <c r="FH26" s="11">
        <f t="shared" si="129"/>
        <v>7316.4</v>
      </c>
      <c r="FI26" s="11">
        <f t="shared" si="129"/>
        <v>9145.5</v>
      </c>
      <c r="FJ26" s="11">
        <f t="shared" si="129"/>
        <v>10016.5</v>
      </c>
      <c r="FK26" s="11">
        <f t="shared" si="129"/>
        <v>10887.5</v>
      </c>
      <c r="FM26" s="9" t="s">
        <v>17</v>
      </c>
      <c r="FN26" s="12" t="s">
        <v>18</v>
      </c>
      <c r="FO26" s="11">
        <f>+FO25*FO24</f>
        <v>1932.6299999999999</v>
      </c>
      <c r="FP26" s="11">
        <f t="shared" ref="FP26:FY26" si="130">+FP25*FP24</f>
        <v>2208.7199999999998</v>
      </c>
      <c r="FQ26" s="11">
        <f t="shared" si="130"/>
        <v>3036.9900000000002</v>
      </c>
      <c r="FR26" s="11">
        <f t="shared" si="130"/>
        <v>3957.29</v>
      </c>
      <c r="FS26" s="11">
        <f t="shared" si="130"/>
        <v>4969.62</v>
      </c>
      <c r="FT26" s="11">
        <f t="shared" si="130"/>
        <v>5889.92</v>
      </c>
      <c r="FU26" s="11">
        <f t="shared" si="130"/>
        <v>6810.22</v>
      </c>
      <c r="FV26" s="11">
        <f t="shared" si="130"/>
        <v>7730.5199999999995</v>
      </c>
      <c r="FW26" s="11">
        <f t="shared" si="130"/>
        <v>9663.15</v>
      </c>
      <c r="FX26" s="11">
        <f t="shared" si="130"/>
        <v>10583.449999999999</v>
      </c>
      <c r="FY26" s="11">
        <f t="shared" si="130"/>
        <v>11503.75</v>
      </c>
      <c r="GA26" s="9" t="s">
        <v>17</v>
      </c>
      <c r="GB26" s="12" t="s">
        <v>18</v>
      </c>
      <c r="GC26" s="11">
        <f>+GC25*GC24</f>
        <v>2037.6299999999999</v>
      </c>
      <c r="GD26" s="11">
        <f t="shared" ref="GD26:GM26" si="131">+GD25*GD24</f>
        <v>2328.7199999999998</v>
      </c>
      <c r="GE26" s="11">
        <f t="shared" si="131"/>
        <v>3201.9900000000002</v>
      </c>
      <c r="GF26" s="11">
        <f t="shared" si="131"/>
        <v>4172.29</v>
      </c>
      <c r="GG26" s="11">
        <f t="shared" si="131"/>
        <v>5239.62</v>
      </c>
      <c r="GH26" s="11">
        <f t="shared" si="131"/>
        <v>6209.92</v>
      </c>
      <c r="GI26" s="11">
        <f t="shared" si="131"/>
        <v>7180.22</v>
      </c>
      <c r="GJ26" s="11">
        <f t="shared" si="131"/>
        <v>8150.5199999999995</v>
      </c>
      <c r="GK26" s="11">
        <f t="shared" si="131"/>
        <v>10188.15</v>
      </c>
      <c r="GL26" s="11">
        <f t="shared" si="131"/>
        <v>11158.449999999999</v>
      </c>
      <c r="GM26" s="11">
        <f t="shared" si="131"/>
        <v>12128.75</v>
      </c>
      <c r="GO26" s="9" t="s">
        <v>17</v>
      </c>
      <c r="GP26" s="12" t="s">
        <v>18</v>
      </c>
      <c r="GQ26" s="11">
        <f>+GQ25*GQ24</f>
        <v>2256.87</v>
      </c>
      <c r="GR26" s="11">
        <f t="shared" ref="GR26:HA26" si="132">+GR25*GR24</f>
        <v>2579.2799999999997</v>
      </c>
      <c r="GS26" s="11">
        <f t="shared" si="132"/>
        <v>3546.51</v>
      </c>
      <c r="GT26" s="11">
        <f t="shared" si="132"/>
        <v>4621.21</v>
      </c>
      <c r="GU26" s="11">
        <f t="shared" si="132"/>
        <v>5803.38</v>
      </c>
      <c r="GV26" s="11">
        <f t="shared" si="132"/>
        <v>6878.08</v>
      </c>
      <c r="GW26" s="11">
        <f t="shared" si="132"/>
        <v>7952.78</v>
      </c>
      <c r="GX26" s="11">
        <f t="shared" si="132"/>
        <v>9027.48</v>
      </c>
      <c r="GY26" s="11">
        <f t="shared" si="132"/>
        <v>11284.35</v>
      </c>
      <c r="GZ26" s="11">
        <f t="shared" si="132"/>
        <v>12359.05</v>
      </c>
      <c r="HA26" s="11">
        <f t="shared" si="132"/>
        <v>13433.75</v>
      </c>
    </row>
    <row r="27" spans="1:209" ht="13.9" x14ac:dyDescent="0.25">
      <c r="A27" s="9" t="s">
        <v>19</v>
      </c>
      <c r="B27" s="12" t="s">
        <v>20</v>
      </c>
      <c r="C27" s="11">
        <v>2722</v>
      </c>
      <c r="D27" s="11">
        <v>2722</v>
      </c>
      <c r="E27" s="11">
        <v>2722</v>
      </c>
      <c r="F27" s="11">
        <v>2722</v>
      </c>
      <c r="G27" s="11">
        <v>2722</v>
      </c>
      <c r="H27" s="11">
        <v>2722</v>
      </c>
      <c r="I27" s="11">
        <v>2722</v>
      </c>
      <c r="J27" s="11">
        <v>2722</v>
      </c>
      <c r="K27" s="11">
        <v>2722</v>
      </c>
      <c r="L27" s="11">
        <v>2722</v>
      </c>
      <c r="M27" s="11">
        <v>2722</v>
      </c>
      <c r="O27" s="9" t="s">
        <v>19</v>
      </c>
      <c r="P27" s="12" t="s">
        <v>20</v>
      </c>
      <c r="Q27" s="11">
        <v>2934</v>
      </c>
      <c r="R27" s="11">
        <v>2934</v>
      </c>
      <c r="S27" s="11">
        <v>2934</v>
      </c>
      <c r="T27" s="11">
        <v>2934</v>
      </c>
      <c r="U27" s="11">
        <v>2934</v>
      </c>
      <c r="V27" s="11">
        <v>2934</v>
      </c>
      <c r="W27" s="11">
        <v>2934</v>
      </c>
      <c r="X27" s="11">
        <v>2934</v>
      </c>
      <c r="Y27" s="11">
        <v>2934</v>
      </c>
      <c r="Z27" s="11">
        <v>2934</v>
      </c>
      <c r="AA27" s="11">
        <v>2934</v>
      </c>
      <c r="AC27" s="9" t="s">
        <v>19</v>
      </c>
      <c r="AD27" s="12" t="s">
        <v>20</v>
      </c>
      <c r="AE27" s="11">
        <f>+AE8</f>
        <v>3062</v>
      </c>
      <c r="AF27" s="11">
        <f t="shared" ref="AF27:AO27" si="133">+AF8</f>
        <v>3062</v>
      </c>
      <c r="AG27" s="11">
        <f t="shared" si="133"/>
        <v>3062</v>
      </c>
      <c r="AH27" s="11">
        <f t="shared" si="133"/>
        <v>3062</v>
      </c>
      <c r="AI27" s="11">
        <f t="shared" si="133"/>
        <v>3062</v>
      </c>
      <c r="AJ27" s="11">
        <f t="shared" si="133"/>
        <v>3062</v>
      </c>
      <c r="AK27" s="11">
        <f t="shared" si="133"/>
        <v>3062</v>
      </c>
      <c r="AL27" s="11">
        <f t="shared" si="133"/>
        <v>3062</v>
      </c>
      <c r="AM27" s="11">
        <f t="shared" si="133"/>
        <v>3062</v>
      </c>
      <c r="AN27" s="11">
        <f t="shared" si="133"/>
        <v>3062</v>
      </c>
      <c r="AO27" s="11">
        <f t="shared" si="133"/>
        <v>3062</v>
      </c>
      <c r="AQ27" s="9" t="s">
        <v>19</v>
      </c>
      <c r="AR27" s="12" t="s">
        <v>20</v>
      </c>
      <c r="AS27" s="11">
        <f>+AS8</f>
        <v>3147</v>
      </c>
      <c r="AT27" s="11">
        <f t="shared" ref="AT27:BC27" si="134">+AT8</f>
        <v>3147</v>
      </c>
      <c r="AU27" s="11">
        <f t="shared" si="134"/>
        <v>3147</v>
      </c>
      <c r="AV27" s="11">
        <f t="shared" si="134"/>
        <v>3147</v>
      </c>
      <c r="AW27" s="11">
        <f t="shared" si="134"/>
        <v>3147</v>
      </c>
      <c r="AX27" s="11">
        <f t="shared" si="134"/>
        <v>3147</v>
      </c>
      <c r="AY27" s="11">
        <f t="shared" si="134"/>
        <v>3147</v>
      </c>
      <c r="AZ27" s="11">
        <f t="shared" si="134"/>
        <v>3147</v>
      </c>
      <c r="BA27" s="11">
        <f t="shared" si="134"/>
        <v>3147</v>
      </c>
      <c r="BB27" s="11">
        <f t="shared" si="134"/>
        <v>3147</v>
      </c>
      <c r="BC27" s="11">
        <f t="shared" si="134"/>
        <v>3147</v>
      </c>
      <c r="BE27" s="9" t="s">
        <v>19</v>
      </c>
      <c r="BF27" s="12" t="s">
        <v>20</v>
      </c>
      <c r="BG27" s="11">
        <f>+BG8</f>
        <v>3274</v>
      </c>
      <c r="BH27" s="11">
        <f t="shared" ref="BH27:BQ27" si="135">+BH8</f>
        <v>3274</v>
      </c>
      <c r="BI27" s="11">
        <f t="shared" si="135"/>
        <v>3274</v>
      </c>
      <c r="BJ27" s="11">
        <f t="shared" si="135"/>
        <v>3274</v>
      </c>
      <c r="BK27" s="11">
        <f t="shared" si="135"/>
        <v>3274</v>
      </c>
      <c r="BL27" s="11">
        <f t="shared" si="135"/>
        <v>3274</v>
      </c>
      <c r="BM27" s="11">
        <f t="shared" si="135"/>
        <v>3274</v>
      </c>
      <c r="BN27" s="11">
        <f t="shared" si="135"/>
        <v>3274</v>
      </c>
      <c r="BO27" s="11">
        <f t="shared" si="135"/>
        <v>3274</v>
      </c>
      <c r="BP27" s="11">
        <f t="shared" si="135"/>
        <v>3274</v>
      </c>
      <c r="BQ27" s="11">
        <f t="shared" si="135"/>
        <v>3274</v>
      </c>
      <c r="BS27" s="9" t="s">
        <v>19</v>
      </c>
      <c r="BT27" s="12" t="s">
        <v>20</v>
      </c>
      <c r="BU27" s="11">
        <f>+BU8</f>
        <v>3359</v>
      </c>
      <c r="BV27" s="11">
        <f t="shared" ref="BV27:CE27" si="136">+BV8</f>
        <v>3359</v>
      </c>
      <c r="BW27" s="11">
        <f t="shared" si="136"/>
        <v>3359</v>
      </c>
      <c r="BX27" s="11">
        <f t="shared" si="136"/>
        <v>3359</v>
      </c>
      <c r="BY27" s="11">
        <f t="shared" si="136"/>
        <v>3359</v>
      </c>
      <c r="BZ27" s="11">
        <f t="shared" si="136"/>
        <v>3359</v>
      </c>
      <c r="CA27" s="11">
        <f t="shared" si="136"/>
        <v>3359</v>
      </c>
      <c r="CB27" s="11">
        <f t="shared" si="136"/>
        <v>3359</v>
      </c>
      <c r="CC27" s="11">
        <f t="shared" si="136"/>
        <v>3359</v>
      </c>
      <c r="CD27" s="11">
        <f t="shared" si="136"/>
        <v>3359</v>
      </c>
      <c r="CE27" s="11">
        <f t="shared" si="136"/>
        <v>3359</v>
      </c>
      <c r="CG27" s="9" t="s">
        <v>19</v>
      </c>
      <c r="CH27" s="12" t="s">
        <v>20</v>
      </c>
      <c r="CI27" s="11">
        <f>+CI8</f>
        <v>3529</v>
      </c>
      <c r="CJ27" s="11">
        <f t="shared" ref="CJ27:CS27" si="137">+CJ8</f>
        <v>3529</v>
      </c>
      <c r="CK27" s="11">
        <f t="shared" si="137"/>
        <v>3529</v>
      </c>
      <c r="CL27" s="11">
        <f t="shared" si="137"/>
        <v>3529</v>
      </c>
      <c r="CM27" s="11">
        <f t="shared" si="137"/>
        <v>3529</v>
      </c>
      <c r="CN27" s="11">
        <f t="shared" si="137"/>
        <v>3529</v>
      </c>
      <c r="CO27" s="11">
        <f t="shared" si="137"/>
        <v>3529</v>
      </c>
      <c r="CP27" s="11">
        <f t="shared" si="137"/>
        <v>3529</v>
      </c>
      <c r="CQ27" s="11">
        <f t="shared" si="137"/>
        <v>3529</v>
      </c>
      <c r="CR27" s="11">
        <f t="shared" si="137"/>
        <v>3529</v>
      </c>
      <c r="CS27" s="11">
        <f t="shared" si="137"/>
        <v>3529</v>
      </c>
      <c r="CU27" s="9" t="s">
        <v>19</v>
      </c>
      <c r="CV27" s="12" t="s">
        <v>20</v>
      </c>
      <c r="CW27" s="11">
        <f>+CW8</f>
        <v>3997</v>
      </c>
      <c r="CX27" s="11">
        <f t="shared" ref="CX27:DG27" si="138">+CX8</f>
        <v>3997</v>
      </c>
      <c r="CY27" s="11">
        <f t="shared" si="138"/>
        <v>3997</v>
      </c>
      <c r="CZ27" s="11">
        <f t="shared" si="138"/>
        <v>3997</v>
      </c>
      <c r="DA27" s="11">
        <f t="shared" si="138"/>
        <v>3997</v>
      </c>
      <c r="DB27" s="11">
        <f t="shared" si="138"/>
        <v>3997</v>
      </c>
      <c r="DC27" s="11">
        <f t="shared" si="138"/>
        <v>3997</v>
      </c>
      <c r="DD27" s="11">
        <f t="shared" si="138"/>
        <v>3997</v>
      </c>
      <c r="DE27" s="11">
        <f t="shared" si="138"/>
        <v>3997</v>
      </c>
      <c r="DF27" s="11">
        <f t="shared" si="138"/>
        <v>3997</v>
      </c>
      <c r="DG27" s="11">
        <f t="shared" si="138"/>
        <v>3997</v>
      </c>
      <c r="DI27" s="9" t="s">
        <v>19</v>
      </c>
      <c r="DJ27" s="12" t="s">
        <v>20</v>
      </c>
      <c r="DK27" s="11">
        <f>+DK8</f>
        <v>4082</v>
      </c>
      <c r="DL27" s="11">
        <f t="shared" ref="DL27:DU27" si="139">+DL8</f>
        <v>4082</v>
      </c>
      <c r="DM27" s="11">
        <f t="shared" si="139"/>
        <v>4082</v>
      </c>
      <c r="DN27" s="11">
        <f t="shared" si="139"/>
        <v>4082</v>
      </c>
      <c r="DO27" s="11">
        <f t="shared" si="139"/>
        <v>4082</v>
      </c>
      <c r="DP27" s="11">
        <f t="shared" si="139"/>
        <v>4082</v>
      </c>
      <c r="DQ27" s="11">
        <f t="shared" si="139"/>
        <v>4082</v>
      </c>
      <c r="DR27" s="11">
        <f t="shared" si="139"/>
        <v>4082</v>
      </c>
      <c r="DS27" s="11">
        <f t="shared" si="139"/>
        <v>4082</v>
      </c>
      <c r="DT27" s="11">
        <f t="shared" si="139"/>
        <v>4082</v>
      </c>
      <c r="DU27" s="11">
        <f t="shared" si="139"/>
        <v>4082</v>
      </c>
      <c r="DW27" s="9" t="s">
        <v>19</v>
      </c>
      <c r="DX27" s="12" t="s">
        <v>20</v>
      </c>
      <c r="DY27" s="11">
        <f>+DY8</f>
        <v>4529</v>
      </c>
      <c r="DZ27" s="11">
        <f t="shared" ref="DZ27:EI27" si="140">+DZ8</f>
        <v>4529</v>
      </c>
      <c r="EA27" s="11">
        <f t="shared" si="140"/>
        <v>4529</v>
      </c>
      <c r="EB27" s="11">
        <f t="shared" si="140"/>
        <v>4529</v>
      </c>
      <c r="EC27" s="11">
        <f t="shared" si="140"/>
        <v>4529</v>
      </c>
      <c r="ED27" s="11">
        <f t="shared" si="140"/>
        <v>4529</v>
      </c>
      <c r="EE27" s="11">
        <f t="shared" si="140"/>
        <v>4529</v>
      </c>
      <c r="EF27" s="11">
        <f t="shared" si="140"/>
        <v>4529</v>
      </c>
      <c r="EG27" s="11">
        <f t="shared" si="140"/>
        <v>4529</v>
      </c>
      <c r="EH27" s="11">
        <f t="shared" si="140"/>
        <v>4529</v>
      </c>
      <c r="EI27" s="11">
        <f t="shared" si="140"/>
        <v>4529</v>
      </c>
      <c r="EK27" s="9" t="s">
        <v>19</v>
      </c>
      <c r="EL27" s="12" t="s">
        <v>20</v>
      </c>
      <c r="EM27" s="11">
        <f>+EM8</f>
        <v>5152</v>
      </c>
      <c r="EN27" s="11">
        <f t="shared" ref="EN27:EW27" si="141">+EN8</f>
        <v>5152</v>
      </c>
      <c r="EO27" s="11">
        <f t="shared" si="141"/>
        <v>5152</v>
      </c>
      <c r="EP27" s="11">
        <f t="shared" si="141"/>
        <v>5152</v>
      </c>
      <c r="EQ27" s="11">
        <f t="shared" si="141"/>
        <v>5152</v>
      </c>
      <c r="ER27" s="11">
        <f t="shared" si="141"/>
        <v>5152</v>
      </c>
      <c r="ES27" s="11">
        <f t="shared" si="141"/>
        <v>5152</v>
      </c>
      <c r="ET27" s="11">
        <f t="shared" si="141"/>
        <v>5152</v>
      </c>
      <c r="EU27" s="11">
        <f t="shared" si="141"/>
        <v>5152</v>
      </c>
      <c r="EV27" s="11">
        <f t="shared" si="141"/>
        <v>5152</v>
      </c>
      <c r="EW27" s="11">
        <f t="shared" si="141"/>
        <v>5152</v>
      </c>
      <c r="EY27" s="9" t="s">
        <v>19</v>
      </c>
      <c r="EZ27" s="12" t="s">
        <v>20</v>
      </c>
      <c r="FA27" s="11">
        <f>+FA8</f>
        <v>5029</v>
      </c>
      <c r="FB27" s="11">
        <f t="shared" ref="FB27:FK27" si="142">+FB8</f>
        <v>5029</v>
      </c>
      <c r="FC27" s="11">
        <f t="shared" si="142"/>
        <v>5029</v>
      </c>
      <c r="FD27" s="11">
        <f t="shared" si="142"/>
        <v>5029</v>
      </c>
      <c r="FE27" s="11">
        <f t="shared" si="142"/>
        <v>5029</v>
      </c>
      <c r="FF27" s="11">
        <f t="shared" si="142"/>
        <v>5029</v>
      </c>
      <c r="FG27" s="11">
        <f t="shared" si="142"/>
        <v>5029</v>
      </c>
      <c r="FH27" s="11">
        <f t="shared" si="142"/>
        <v>5029</v>
      </c>
      <c r="FI27" s="11">
        <f t="shared" si="142"/>
        <v>5029</v>
      </c>
      <c r="FJ27" s="11">
        <f t="shared" si="142"/>
        <v>5029</v>
      </c>
      <c r="FK27" s="11">
        <f t="shared" si="142"/>
        <v>5029</v>
      </c>
      <c r="FM27" s="9" t="s">
        <v>19</v>
      </c>
      <c r="FN27" s="12" t="s">
        <v>20</v>
      </c>
      <c r="FO27" s="11">
        <f>+FO8</f>
        <v>5475</v>
      </c>
      <c r="FP27" s="11">
        <f t="shared" ref="FP27:FY27" si="143">+FP8</f>
        <v>5475</v>
      </c>
      <c r="FQ27" s="11">
        <f t="shared" si="143"/>
        <v>5475</v>
      </c>
      <c r="FR27" s="11">
        <f t="shared" si="143"/>
        <v>5475</v>
      </c>
      <c r="FS27" s="11">
        <f t="shared" si="143"/>
        <v>5475</v>
      </c>
      <c r="FT27" s="11">
        <f t="shared" si="143"/>
        <v>5475</v>
      </c>
      <c r="FU27" s="11">
        <f t="shared" si="143"/>
        <v>5475</v>
      </c>
      <c r="FV27" s="11">
        <f t="shared" si="143"/>
        <v>5475</v>
      </c>
      <c r="FW27" s="11">
        <f t="shared" si="143"/>
        <v>5475</v>
      </c>
      <c r="FX27" s="11">
        <f t="shared" si="143"/>
        <v>5475</v>
      </c>
      <c r="FY27" s="11">
        <f t="shared" si="143"/>
        <v>5475</v>
      </c>
      <c r="GA27" s="9" t="s">
        <v>19</v>
      </c>
      <c r="GB27" s="12" t="s">
        <v>20</v>
      </c>
      <c r="GC27" s="11">
        <f>+GC8</f>
        <v>5928</v>
      </c>
      <c r="GD27" s="11">
        <f t="shared" ref="GD27:GM27" si="144">+GD8</f>
        <v>5928</v>
      </c>
      <c r="GE27" s="11">
        <f t="shared" si="144"/>
        <v>5928</v>
      </c>
      <c r="GF27" s="11">
        <f t="shared" si="144"/>
        <v>5928</v>
      </c>
      <c r="GG27" s="11">
        <f t="shared" si="144"/>
        <v>5928</v>
      </c>
      <c r="GH27" s="11">
        <f t="shared" si="144"/>
        <v>5928</v>
      </c>
      <c r="GI27" s="11">
        <f t="shared" si="144"/>
        <v>5928</v>
      </c>
      <c r="GJ27" s="11">
        <f t="shared" si="144"/>
        <v>5928</v>
      </c>
      <c r="GK27" s="11">
        <f t="shared" si="144"/>
        <v>5928</v>
      </c>
      <c r="GL27" s="11">
        <f t="shared" si="144"/>
        <v>5928</v>
      </c>
      <c r="GM27" s="11">
        <f t="shared" si="144"/>
        <v>5928</v>
      </c>
      <c r="GO27" s="9" t="s">
        <v>19</v>
      </c>
      <c r="GP27" s="12" t="s">
        <v>20</v>
      </c>
      <c r="GQ27" s="11">
        <f>+GQ8</f>
        <v>6874</v>
      </c>
      <c r="GR27" s="11">
        <f t="shared" ref="GR27:HA27" si="145">+GR8</f>
        <v>6874</v>
      </c>
      <c r="GS27" s="11">
        <f t="shared" si="145"/>
        <v>6874</v>
      </c>
      <c r="GT27" s="11">
        <f t="shared" si="145"/>
        <v>6874</v>
      </c>
      <c r="GU27" s="11">
        <f t="shared" si="145"/>
        <v>6874</v>
      </c>
      <c r="GV27" s="11">
        <f t="shared" si="145"/>
        <v>6874</v>
      </c>
      <c r="GW27" s="11">
        <f t="shared" si="145"/>
        <v>6874</v>
      </c>
      <c r="GX27" s="11">
        <f t="shared" si="145"/>
        <v>6874</v>
      </c>
      <c r="GY27" s="11">
        <f t="shared" si="145"/>
        <v>6874</v>
      </c>
      <c r="GZ27" s="11">
        <f t="shared" si="145"/>
        <v>6874</v>
      </c>
      <c r="HA27" s="11">
        <f t="shared" si="145"/>
        <v>6874</v>
      </c>
    </row>
    <row r="28" spans="1:209" x14ac:dyDescent="0.2">
      <c r="A28" s="9" t="s">
        <v>33</v>
      </c>
      <c r="B28" s="12" t="s">
        <v>34</v>
      </c>
      <c r="C28" s="11">
        <f>+C25*0.67</f>
        <v>3293.7200000000003</v>
      </c>
      <c r="D28" s="11">
        <f t="shared" ref="D28:M28" si="146">+D25*0.67</f>
        <v>3293.7200000000003</v>
      </c>
      <c r="E28" s="11">
        <f t="shared" si="146"/>
        <v>3293.7200000000003</v>
      </c>
      <c r="F28" s="11">
        <f t="shared" si="146"/>
        <v>3293.7200000000003</v>
      </c>
      <c r="G28" s="11">
        <f t="shared" si="146"/>
        <v>3293.7200000000003</v>
      </c>
      <c r="H28" s="11">
        <f t="shared" si="146"/>
        <v>3293.7200000000003</v>
      </c>
      <c r="I28" s="11">
        <f t="shared" si="146"/>
        <v>3293.7200000000003</v>
      </c>
      <c r="J28" s="11">
        <f t="shared" si="146"/>
        <v>3293.7200000000003</v>
      </c>
      <c r="K28" s="11">
        <f t="shared" si="146"/>
        <v>3293.7200000000003</v>
      </c>
      <c r="L28" s="11">
        <f t="shared" si="146"/>
        <v>3293.7200000000003</v>
      </c>
      <c r="M28" s="11">
        <f t="shared" si="146"/>
        <v>3293.7200000000003</v>
      </c>
      <c r="O28" s="9" t="s">
        <v>33</v>
      </c>
      <c r="P28" s="12" t="s">
        <v>34</v>
      </c>
      <c r="Q28" s="11">
        <f>+Q25*0.67</f>
        <v>3458.5400000000004</v>
      </c>
      <c r="R28" s="11">
        <f t="shared" ref="R28:AA28" si="147">+R25*0.67</f>
        <v>3458.5400000000004</v>
      </c>
      <c r="S28" s="11">
        <f t="shared" si="147"/>
        <v>3458.5400000000004</v>
      </c>
      <c r="T28" s="11">
        <f t="shared" si="147"/>
        <v>3458.5400000000004</v>
      </c>
      <c r="U28" s="11">
        <f t="shared" si="147"/>
        <v>3458.5400000000004</v>
      </c>
      <c r="V28" s="11">
        <f t="shared" si="147"/>
        <v>3458.5400000000004</v>
      </c>
      <c r="W28" s="11">
        <f t="shared" si="147"/>
        <v>3458.5400000000004</v>
      </c>
      <c r="X28" s="11">
        <f t="shared" si="147"/>
        <v>3458.5400000000004</v>
      </c>
      <c r="Y28" s="11">
        <f t="shared" si="147"/>
        <v>3458.5400000000004</v>
      </c>
      <c r="Z28" s="11">
        <f t="shared" si="147"/>
        <v>3458.5400000000004</v>
      </c>
      <c r="AA28" s="11">
        <f t="shared" si="147"/>
        <v>3458.5400000000004</v>
      </c>
      <c r="AC28" s="9" t="s">
        <v>33</v>
      </c>
      <c r="AD28" s="12" t="s">
        <v>34</v>
      </c>
      <c r="AE28" s="11">
        <f>+AE25*0.67</f>
        <v>3557.03</v>
      </c>
      <c r="AF28" s="11">
        <f t="shared" ref="AF28:AO28" si="148">+AF25*0.67</f>
        <v>3557.03</v>
      </c>
      <c r="AG28" s="11">
        <f t="shared" si="148"/>
        <v>3557.03</v>
      </c>
      <c r="AH28" s="11">
        <f t="shared" si="148"/>
        <v>3557.03</v>
      </c>
      <c r="AI28" s="11">
        <f t="shared" si="148"/>
        <v>3557.03</v>
      </c>
      <c r="AJ28" s="11">
        <f t="shared" si="148"/>
        <v>3557.03</v>
      </c>
      <c r="AK28" s="11">
        <f t="shared" si="148"/>
        <v>3557.03</v>
      </c>
      <c r="AL28" s="11">
        <f t="shared" si="148"/>
        <v>3557.03</v>
      </c>
      <c r="AM28" s="11">
        <f t="shared" si="148"/>
        <v>3557.03</v>
      </c>
      <c r="AN28" s="11">
        <f t="shared" si="148"/>
        <v>3557.03</v>
      </c>
      <c r="AO28" s="11">
        <f t="shared" si="148"/>
        <v>3557.03</v>
      </c>
      <c r="AQ28" s="9" t="s">
        <v>33</v>
      </c>
      <c r="AR28" s="12" t="s">
        <v>34</v>
      </c>
      <c r="AS28" s="11">
        <f>+AS25*0.67</f>
        <v>3623.36</v>
      </c>
      <c r="AT28" s="11">
        <f t="shared" ref="AT28:BC28" si="149">+AT25*0.67</f>
        <v>3623.36</v>
      </c>
      <c r="AU28" s="11">
        <f t="shared" si="149"/>
        <v>3623.36</v>
      </c>
      <c r="AV28" s="11">
        <f t="shared" si="149"/>
        <v>3623.36</v>
      </c>
      <c r="AW28" s="11">
        <f t="shared" si="149"/>
        <v>3623.36</v>
      </c>
      <c r="AX28" s="11">
        <f t="shared" si="149"/>
        <v>3623.36</v>
      </c>
      <c r="AY28" s="11">
        <f t="shared" si="149"/>
        <v>3623.36</v>
      </c>
      <c r="AZ28" s="11">
        <f t="shared" si="149"/>
        <v>3623.36</v>
      </c>
      <c r="BA28" s="11">
        <f t="shared" si="149"/>
        <v>3623.36</v>
      </c>
      <c r="BB28" s="11">
        <f t="shared" si="149"/>
        <v>3623.36</v>
      </c>
      <c r="BC28" s="11">
        <f t="shared" si="149"/>
        <v>3623.36</v>
      </c>
      <c r="BE28" s="9" t="s">
        <v>33</v>
      </c>
      <c r="BF28" s="12" t="s">
        <v>34</v>
      </c>
      <c r="BG28" s="11">
        <f>+BG25*0.67</f>
        <v>3721.8500000000004</v>
      </c>
      <c r="BH28" s="11">
        <f t="shared" ref="BH28:BQ28" si="150">+BH25*0.67</f>
        <v>3721.8500000000004</v>
      </c>
      <c r="BI28" s="11">
        <f t="shared" si="150"/>
        <v>3721.8500000000004</v>
      </c>
      <c r="BJ28" s="11">
        <f t="shared" si="150"/>
        <v>3721.8500000000004</v>
      </c>
      <c r="BK28" s="11">
        <f t="shared" si="150"/>
        <v>3721.8500000000004</v>
      </c>
      <c r="BL28" s="11">
        <f t="shared" si="150"/>
        <v>3721.8500000000004</v>
      </c>
      <c r="BM28" s="11">
        <f t="shared" si="150"/>
        <v>3721.8500000000004</v>
      </c>
      <c r="BN28" s="11">
        <f t="shared" si="150"/>
        <v>3721.8500000000004</v>
      </c>
      <c r="BO28" s="11">
        <f t="shared" si="150"/>
        <v>3721.8500000000004</v>
      </c>
      <c r="BP28" s="11">
        <f t="shared" si="150"/>
        <v>3721.8500000000004</v>
      </c>
      <c r="BQ28" s="11">
        <f t="shared" si="150"/>
        <v>3721.8500000000004</v>
      </c>
      <c r="BS28" s="9" t="s">
        <v>33</v>
      </c>
      <c r="BT28" s="12" t="s">
        <v>34</v>
      </c>
      <c r="BU28" s="11">
        <f>+BU25*0.67</f>
        <v>3787.51</v>
      </c>
      <c r="BV28" s="11">
        <f t="shared" ref="BV28:CE28" si="151">+BV25*0.67</f>
        <v>3787.51</v>
      </c>
      <c r="BW28" s="11">
        <f t="shared" si="151"/>
        <v>3787.51</v>
      </c>
      <c r="BX28" s="11">
        <f t="shared" si="151"/>
        <v>3787.51</v>
      </c>
      <c r="BY28" s="11">
        <f t="shared" si="151"/>
        <v>3787.51</v>
      </c>
      <c r="BZ28" s="11">
        <f t="shared" si="151"/>
        <v>3787.51</v>
      </c>
      <c r="CA28" s="11">
        <f t="shared" si="151"/>
        <v>3787.51</v>
      </c>
      <c r="CB28" s="11">
        <f t="shared" si="151"/>
        <v>3787.51</v>
      </c>
      <c r="CC28" s="11">
        <f t="shared" si="151"/>
        <v>3787.51</v>
      </c>
      <c r="CD28" s="11">
        <f t="shared" si="151"/>
        <v>3787.51</v>
      </c>
      <c r="CE28" s="11">
        <f t="shared" si="151"/>
        <v>3787.51</v>
      </c>
      <c r="CG28" s="9" t="s">
        <v>33</v>
      </c>
      <c r="CH28" s="12" t="s">
        <v>34</v>
      </c>
      <c r="CI28" s="11">
        <f>+CI25*0.67</f>
        <v>3919.5000000000005</v>
      </c>
      <c r="CJ28" s="11">
        <f t="shared" ref="CJ28:CS28" si="152">+CJ25*0.67</f>
        <v>3919.5000000000005</v>
      </c>
      <c r="CK28" s="11">
        <f t="shared" si="152"/>
        <v>3919.5000000000005</v>
      </c>
      <c r="CL28" s="11">
        <f t="shared" si="152"/>
        <v>3919.5000000000005</v>
      </c>
      <c r="CM28" s="11">
        <f t="shared" si="152"/>
        <v>3919.5000000000005</v>
      </c>
      <c r="CN28" s="11">
        <f t="shared" si="152"/>
        <v>3919.5000000000005</v>
      </c>
      <c r="CO28" s="11">
        <f t="shared" si="152"/>
        <v>3919.5000000000005</v>
      </c>
      <c r="CP28" s="11">
        <f t="shared" si="152"/>
        <v>3919.5000000000005</v>
      </c>
      <c r="CQ28" s="11">
        <f t="shared" si="152"/>
        <v>3919.5000000000005</v>
      </c>
      <c r="CR28" s="11">
        <f t="shared" si="152"/>
        <v>3919.5000000000005</v>
      </c>
      <c r="CS28" s="11">
        <f t="shared" si="152"/>
        <v>3919.5000000000005</v>
      </c>
      <c r="CU28" s="9" t="s">
        <v>33</v>
      </c>
      <c r="CV28" s="12" t="s">
        <v>34</v>
      </c>
      <c r="CW28" s="11">
        <f>+CW25*0.67</f>
        <v>4281.97</v>
      </c>
      <c r="CX28" s="11">
        <f t="shared" ref="CX28:DG28" si="153">+CX25*0.67</f>
        <v>4281.97</v>
      </c>
      <c r="CY28" s="11">
        <f t="shared" si="153"/>
        <v>4281.97</v>
      </c>
      <c r="CZ28" s="11">
        <f t="shared" si="153"/>
        <v>4281.97</v>
      </c>
      <c r="DA28" s="11">
        <f t="shared" si="153"/>
        <v>4281.97</v>
      </c>
      <c r="DB28" s="11">
        <f t="shared" si="153"/>
        <v>4281.97</v>
      </c>
      <c r="DC28" s="11">
        <f t="shared" si="153"/>
        <v>4281.97</v>
      </c>
      <c r="DD28" s="11">
        <f t="shared" si="153"/>
        <v>4281.97</v>
      </c>
      <c r="DE28" s="11">
        <f t="shared" si="153"/>
        <v>4281.97</v>
      </c>
      <c r="DF28" s="11">
        <f t="shared" si="153"/>
        <v>4281.97</v>
      </c>
      <c r="DG28" s="11">
        <f t="shared" si="153"/>
        <v>4281.97</v>
      </c>
      <c r="DI28" s="9" t="s">
        <v>33</v>
      </c>
      <c r="DJ28" s="12" t="s">
        <v>34</v>
      </c>
      <c r="DK28" s="11">
        <f>+DK25*0.67</f>
        <v>4347.63</v>
      </c>
      <c r="DL28" s="11">
        <f t="shared" ref="DL28:DU28" si="154">+DL25*0.67</f>
        <v>4347.63</v>
      </c>
      <c r="DM28" s="11">
        <f t="shared" si="154"/>
        <v>4347.63</v>
      </c>
      <c r="DN28" s="11">
        <f t="shared" si="154"/>
        <v>4347.63</v>
      </c>
      <c r="DO28" s="11">
        <f t="shared" si="154"/>
        <v>4347.63</v>
      </c>
      <c r="DP28" s="11">
        <f t="shared" si="154"/>
        <v>4347.63</v>
      </c>
      <c r="DQ28" s="11">
        <f t="shared" si="154"/>
        <v>4347.63</v>
      </c>
      <c r="DR28" s="11">
        <f t="shared" si="154"/>
        <v>4347.63</v>
      </c>
      <c r="DS28" s="11">
        <f t="shared" si="154"/>
        <v>4347.63</v>
      </c>
      <c r="DT28" s="11">
        <f t="shared" si="154"/>
        <v>4347.63</v>
      </c>
      <c r="DU28" s="11">
        <f t="shared" si="154"/>
        <v>4347.63</v>
      </c>
      <c r="DW28" s="9" t="s">
        <v>33</v>
      </c>
      <c r="DX28" s="12" t="s">
        <v>34</v>
      </c>
      <c r="DY28" s="11">
        <f>+DY25*0.67</f>
        <v>5025.67</v>
      </c>
      <c r="DZ28" s="11">
        <f t="shared" ref="DZ28:EI28" si="155">+DZ25*0.67</f>
        <v>5025.67</v>
      </c>
      <c r="EA28" s="11">
        <f t="shared" si="155"/>
        <v>5025.67</v>
      </c>
      <c r="EB28" s="11">
        <f t="shared" si="155"/>
        <v>5025.67</v>
      </c>
      <c r="EC28" s="11">
        <f t="shared" si="155"/>
        <v>5025.67</v>
      </c>
      <c r="ED28" s="11">
        <f t="shared" si="155"/>
        <v>5025.67</v>
      </c>
      <c r="EE28" s="11">
        <f t="shared" si="155"/>
        <v>5025.67</v>
      </c>
      <c r="EF28" s="11">
        <f t="shared" si="155"/>
        <v>5025.67</v>
      </c>
      <c r="EG28" s="11">
        <f t="shared" si="155"/>
        <v>5025.67</v>
      </c>
      <c r="EH28" s="11">
        <f t="shared" si="155"/>
        <v>5025.67</v>
      </c>
      <c r="EI28" s="11">
        <f t="shared" si="155"/>
        <v>5025.67</v>
      </c>
      <c r="EK28" s="9" t="s">
        <v>33</v>
      </c>
      <c r="EL28" s="12" t="s">
        <v>34</v>
      </c>
      <c r="EM28" s="11">
        <f>+EM25*0.67</f>
        <v>5486.63</v>
      </c>
      <c r="EN28" s="11">
        <f t="shared" ref="EN28:EW28" si="156">+EN25*0.67</f>
        <v>5486.63</v>
      </c>
      <c r="EO28" s="11">
        <f t="shared" si="156"/>
        <v>5486.63</v>
      </c>
      <c r="EP28" s="11">
        <f t="shared" si="156"/>
        <v>5486.63</v>
      </c>
      <c r="EQ28" s="11">
        <f t="shared" si="156"/>
        <v>5486.63</v>
      </c>
      <c r="ER28" s="11">
        <f t="shared" si="156"/>
        <v>5486.63</v>
      </c>
      <c r="ES28" s="11">
        <f t="shared" si="156"/>
        <v>5486.63</v>
      </c>
      <c r="ET28" s="11">
        <f t="shared" si="156"/>
        <v>5486.63</v>
      </c>
      <c r="EU28" s="11">
        <f t="shared" si="156"/>
        <v>5486.63</v>
      </c>
      <c r="EV28" s="11">
        <f t="shared" si="156"/>
        <v>5486.63</v>
      </c>
      <c r="EW28" s="11">
        <f t="shared" si="156"/>
        <v>5486.63</v>
      </c>
      <c r="EY28" s="9" t="s">
        <v>33</v>
      </c>
      <c r="EZ28" s="12" t="s">
        <v>34</v>
      </c>
      <c r="FA28" s="11">
        <f>+FA25*0.67</f>
        <v>5835.7000000000007</v>
      </c>
      <c r="FB28" s="11">
        <f t="shared" ref="FB28:FK28" si="157">+FB25*0.67</f>
        <v>5835.7000000000007</v>
      </c>
      <c r="FC28" s="11">
        <f t="shared" si="157"/>
        <v>5835.7000000000007</v>
      </c>
      <c r="FD28" s="11">
        <f t="shared" si="157"/>
        <v>5835.7000000000007</v>
      </c>
      <c r="FE28" s="11">
        <f t="shared" si="157"/>
        <v>5835.7000000000007</v>
      </c>
      <c r="FF28" s="11">
        <f t="shared" si="157"/>
        <v>5835.7000000000007</v>
      </c>
      <c r="FG28" s="11">
        <f t="shared" si="157"/>
        <v>5835.7000000000007</v>
      </c>
      <c r="FH28" s="11">
        <f t="shared" si="157"/>
        <v>5835.7000000000007</v>
      </c>
      <c r="FI28" s="11">
        <f t="shared" si="157"/>
        <v>5835.7000000000007</v>
      </c>
      <c r="FJ28" s="11">
        <f t="shared" si="157"/>
        <v>5835.7000000000007</v>
      </c>
      <c r="FK28" s="11">
        <f t="shared" si="157"/>
        <v>5835.7000000000007</v>
      </c>
      <c r="FM28" s="9" t="s">
        <v>33</v>
      </c>
      <c r="FN28" s="12" t="s">
        <v>34</v>
      </c>
      <c r="FO28" s="11">
        <f>+FO25*0.67</f>
        <v>6166.01</v>
      </c>
      <c r="FP28" s="11">
        <f t="shared" ref="FP28:FY28" si="158">+FP25*0.67</f>
        <v>6166.01</v>
      </c>
      <c r="FQ28" s="11">
        <f t="shared" si="158"/>
        <v>6166.01</v>
      </c>
      <c r="FR28" s="11">
        <f t="shared" si="158"/>
        <v>6166.01</v>
      </c>
      <c r="FS28" s="11">
        <f t="shared" si="158"/>
        <v>6166.01</v>
      </c>
      <c r="FT28" s="11">
        <f t="shared" si="158"/>
        <v>6166.01</v>
      </c>
      <c r="FU28" s="11">
        <f t="shared" si="158"/>
        <v>6166.01</v>
      </c>
      <c r="FV28" s="11">
        <f t="shared" si="158"/>
        <v>6166.01</v>
      </c>
      <c r="FW28" s="11">
        <f t="shared" si="158"/>
        <v>6166.01</v>
      </c>
      <c r="FX28" s="11">
        <f t="shared" si="158"/>
        <v>6166.01</v>
      </c>
      <c r="FY28" s="11">
        <f t="shared" si="158"/>
        <v>6166.01</v>
      </c>
      <c r="GA28" s="9" t="s">
        <v>33</v>
      </c>
      <c r="GB28" s="12" t="s">
        <v>34</v>
      </c>
      <c r="GC28" s="11">
        <f>+GC25*0.67</f>
        <v>6501.01</v>
      </c>
      <c r="GD28" s="11">
        <f t="shared" ref="GD28:GM28" si="159">+GD25*0.67</f>
        <v>6501.01</v>
      </c>
      <c r="GE28" s="11">
        <f t="shared" si="159"/>
        <v>6501.01</v>
      </c>
      <c r="GF28" s="11">
        <f t="shared" si="159"/>
        <v>6501.01</v>
      </c>
      <c r="GG28" s="11">
        <f t="shared" si="159"/>
        <v>6501.01</v>
      </c>
      <c r="GH28" s="11">
        <f t="shared" si="159"/>
        <v>6501.01</v>
      </c>
      <c r="GI28" s="11">
        <f t="shared" si="159"/>
        <v>6501.01</v>
      </c>
      <c r="GJ28" s="11">
        <f t="shared" si="159"/>
        <v>6501.01</v>
      </c>
      <c r="GK28" s="11">
        <f t="shared" si="159"/>
        <v>6501.01</v>
      </c>
      <c r="GL28" s="11">
        <f t="shared" si="159"/>
        <v>6501.01</v>
      </c>
      <c r="GM28" s="11">
        <f t="shared" si="159"/>
        <v>6501.01</v>
      </c>
      <c r="GO28" s="9" t="s">
        <v>33</v>
      </c>
      <c r="GP28" s="12" t="s">
        <v>34</v>
      </c>
      <c r="GQ28" s="11">
        <f>+GQ25*0.67</f>
        <v>7200.4900000000007</v>
      </c>
      <c r="GR28" s="11">
        <f t="shared" ref="GR28:HA28" si="160">+GR25*0.67</f>
        <v>7200.4900000000007</v>
      </c>
      <c r="GS28" s="11">
        <f t="shared" si="160"/>
        <v>7200.4900000000007</v>
      </c>
      <c r="GT28" s="11">
        <f t="shared" si="160"/>
        <v>7200.4900000000007</v>
      </c>
      <c r="GU28" s="11">
        <f t="shared" si="160"/>
        <v>7200.4900000000007</v>
      </c>
      <c r="GV28" s="11">
        <f t="shared" si="160"/>
        <v>7200.4900000000007</v>
      </c>
      <c r="GW28" s="11">
        <f t="shared" si="160"/>
        <v>7200.4900000000007</v>
      </c>
      <c r="GX28" s="11">
        <f t="shared" si="160"/>
        <v>7200.4900000000007</v>
      </c>
      <c r="GY28" s="11">
        <f t="shared" si="160"/>
        <v>7200.4900000000007</v>
      </c>
      <c r="GZ28" s="11">
        <f t="shared" si="160"/>
        <v>7200.4900000000007</v>
      </c>
      <c r="HA28" s="11">
        <f t="shared" si="160"/>
        <v>7200.4900000000007</v>
      </c>
    </row>
    <row r="29" spans="1:209" ht="13.9" x14ac:dyDescent="0.25">
      <c r="A29" s="9"/>
      <c r="B29" s="14" t="s">
        <v>24</v>
      </c>
      <c r="C29" s="15">
        <f t="shared" ref="C29:M29" si="161">SUM(C25:C28)</f>
        <v>11964.080000000002</v>
      </c>
      <c r="D29" s="15">
        <f t="shared" si="161"/>
        <v>12111.560000000001</v>
      </c>
      <c r="E29" s="15">
        <f t="shared" si="161"/>
        <v>12554</v>
      </c>
      <c r="F29" s="15">
        <f t="shared" si="161"/>
        <v>13045.600000000002</v>
      </c>
      <c r="G29" s="15">
        <f t="shared" si="161"/>
        <v>13586.36</v>
      </c>
      <c r="H29" s="15">
        <f t="shared" si="161"/>
        <v>14077.96</v>
      </c>
      <c r="I29" s="15">
        <f t="shared" si="161"/>
        <v>14569.560000000001</v>
      </c>
      <c r="J29" s="15">
        <f t="shared" si="161"/>
        <v>15061.16</v>
      </c>
      <c r="K29" s="15">
        <f t="shared" si="161"/>
        <v>16093.52</v>
      </c>
      <c r="L29" s="15">
        <f t="shared" si="161"/>
        <v>16585.12</v>
      </c>
      <c r="M29" s="15">
        <f t="shared" si="161"/>
        <v>17076.72</v>
      </c>
      <c r="O29" s="9"/>
      <c r="P29" s="14" t="s">
        <v>24</v>
      </c>
      <c r="Q29" s="15">
        <f t="shared" ref="Q29:AA29" si="162">SUM(Q25:Q28)</f>
        <v>12638.560000000001</v>
      </c>
      <c r="R29" s="15">
        <f t="shared" si="162"/>
        <v>12793.420000000002</v>
      </c>
      <c r="S29" s="15">
        <f t="shared" si="162"/>
        <v>13258</v>
      </c>
      <c r="T29" s="15">
        <f t="shared" si="162"/>
        <v>13774.2</v>
      </c>
      <c r="U29" s="15">
        <f t="shared" si="162"/>
        <v>14342.02</v>
      </c>
      <c r="V29" s="15">
        <f t="shared" si="162"/>
        <v>14858.220000000001</v>
      </c>
      <c r="W29" s="15">
        <f t="shared" si="162"/>
        <v>15374.420000000002</v>
      </c>
      <c r="X29" s="15">
        <f t="shared" si="162"/>
        <v>15890.62</v>
      </c>
      <c r="Y29" s="15">
        <f t="shared" si="162"/>
        <v>16974.64</v>
      </c>
      <c r="Z29" s="15">
        <f t="shared" si="162"/>
        <v>17490.84</v>
      </c>
      <c r="AA29" s="15">
        <f t="shared" si="162"/>
        <v>18007.04</v>
      </c>
      <c r="AC29" s="9"/>
      <c r="AD29" s="14" t="s">
        <v>24</v>
      </c>
      <c r="AE29" s="15">
        <f t="shared" ref="AE29:AO29" si="163">SUM(AE25:AE28)</f>
        <v>13042.92</v>
      </c>
      <c r="AF29" s="15">
        <f t="shared" si="163"/>
        <v>13202.19</v>
      </c>
      <c r="AG29" s="15">
        <f t="shared" si="163"/>
        <v>13680.000000000002</v>
      </c>
      <c r="AH29" s="15">
        <f t="shared" si="163"/>
        <v>14210.9</v>
      </c>
      <c r="AI29" s="15">
        <f t="shared" si="163"/>
        <v>14794.890000000001</v>
      </c>
      <c r="AJ29" s="15">
        <f t="shared" si="163"/>
        <v>15325.79</v>
      </c>
      <c r="AK29" s="15">
        <f t="shared" si="163"/>
        <v>15856.69</v>
      </c>
      <c r="AL29" s="15">
        <f t="shared" si="163"/>
        <v>16387.59</v>
      </c>
      <c r="AM29" s="15">
        <f t="shared" si="163"/>
        <v>17502.48</v>
      </c>
      <c r="AN29" s="15">
        <f t="shared" si="163"/>
        <v>18033.379999999997</v>
      </c>
      <c r="AO29" s="15">
        <f t="shared" si="163"/>
        <v>18564.28</v>
      </c>
      <c r="AQ29" s="9"/>
      <c r="AR29" s="14" t="s">
        <v>24</v>
      </c>
      <c r="AS29" s="15">
        <f t="shared" ref="AS29:BC29" si="164">SUM(AS25:AS28)</f>
        <v>13314.04</v>
      </c>
      <c r="AT29" s="15">
        <f t="shared" si="164"/>
        <v>13476.28</v>
      </c>
      <c r="AU29" s="15">
        <f t="shared" si="164"/>
        <v>13963</v>
      </c>
      <c r="AV29" s="15">
        <f t="shared" si="164"/>
        <v>14503.800000000001</v>
      </c>
      <c r="AW29" s="15">
        <f t="shared" si="164"/>
        <v>15098.68</v>
      </c>
      <c r="AX29" s="15">
        <f t="shared" si="164"/>
        <v>15639.48</v>
      </c>
      <c r="AY29" s="15">
        <f t="shared" si="164"/>
        <v>16180.28</v>
      </c>
      <c r="AZ29" s="15">
        <f t="shared" si="164"/>
        <v>16721.080000000002</v>
      </c>
      <c r="BA29" s="15">
        <f t="shared" si="164"/>
        <v>17856.760000000002</v>
      </c>
      <c r="BB29" s="15">
        <f t="shared" si="164"/>
        <v>18397.560000000001</v>
      </c>
      <c r="BC29" s="15">
        <f t="shared" si="164"/>
        <v>18938.36</v>
      </c>
      <c r="BE29" s="9"/>
      <c r="BF29" s="14" t="s">
        <v>24</v>
      </c>
      <c r="BG29" s="15">
        <f t="shared" ref="BG29:BQ29" si="165">SUM(BG25:BG28)</f>
        <v>13717.4</v>
      </c>
      <c r="BH29" s="15">
        <f t="shared" si="165"/>
        <v>13884.050000000001</v>
      </c>
      <c r="BI29" s="15">
        <f t="shared" si="165"/>
        <v>14384</v>
      </c>
      <c r="BJ29" s="15">
        <f t="shared" si="165"/>
        <v>14939.5</v>
      </c>
      <c r="BK29" s="15">
        <f t="shared" si="165"/>
        <v>15550.550000000001</v>
      </c>
      <c r="BL29" s="15">
        <f t="shared" si="165"/>
        <v>16106.050000000001</v>
      </c>
      <c r="BM29" s="15">
        <f t="shared" si="165"/>
        <v>16661.550000000003</v>
      </c>
      <c r="BN29" s="15">
        <f t="shared" si="165"/>
        <v>17217.050000000003</v>
      </c>
      <c r="BO29" s="15">
        <f t="shared" si="165"/>
        <v>18383.599999999999</v>
      </c>
      <c r="BP29" s="15">
        <f t="shared" si="165"/>
        <v>18939.099999999999</v>
      </c>
      <c r="BQ29" s="15">
        <f t="shared" si="165"/>
        <v>19494.599999999999</v>
      </c>
      <c r="BS29" s="9"/>
      <c r="BT29" s="14" t="s">
        <v>24</v>
      </c>
      <c r="BU29" s="15">
        <f t="shared" ref="BU29:CE29" si="166">SUM(BU25:BU28)</f>
        <v>13986.640000000001</v>
      </c>
      <c r="BV29" s="15">
        <f t="shared" si="166"/>
        <v>14156.230000000001</v>
      </c>
      <c r="BW29" s="15">
        <f t="shared" si="166"/>
        <v>14665</v>
      </c>
      <c r="BX29" s="15">
        <f t="shared" si="166"/>
        <v>15230.300000000001</v>
      </c>
      <c r="BY29" s="15">
        <f t="shared" si="166"/>
        <v>15852.130000000001</v>
      </c>
      <c r="BZ29" s="15">
        <f t="shared" si="166"/>
        <v>16417.43</v>
      </c>
      <c r="CA29" s="15">
        <f t="shared" si="166"/>
        <v>16982.730000000003</v>
      </c>
      <c r="CB29" s="15">
        <f t="shared" si="166"/>
        <v>17548.03</v>
      </c>
      <c r="CC29" s="15">
        <f t="shared" si="166"/>
        <v>18735.160000000003</v>
      </c>
      <c r="CD29" s="15">
        <f t="shared" si="166"/>
        <v>19300.46</v>
      </c>
      <c r="CE29" s="15">
        <f t="shared" si="166"/>
        <v>19865.760000000002</v>
      </c>
      <c r="CG29" s="9"/>
      <c r="CH29" s="14" t="s">
        <v>24</v>
      </c>
      <c r="CI29" s="15">
        <f t="shared" ref="CI29:CS29" si="167">SUM(CI25:CI28)</f>
        <v>14527</v>
      </c>
      <c r="CJ29" s="15">
        <f t="shared" si="167"/>
        <v>14702.5</v>
      </c>
      <c r="CK29" s="15">
        <f t="shared" si="167"/>
        <v>15229</v>
      </c>
      <c r="CL29" s="15">
        <f t="shared" si="167"/>
        <v>15814</v>
      </c>
      <c r="CM29" s="15">
        <f t="shared" si="167"/>
        <v>16457.5</v>
      </c>
      <c r="CN29" s="15">
        <f t="shared" si="167"/>
        <v>17042.5</v>
      </c>
      <c r="CO29" s="15">
        <f t="shared" si="167"/>
        <v>17627.5</v>
      </c>
      <c r="CP29" s="15">
        <f t="shared" si="167"/>
        <v>18212.5</v>
      </c>
      <c r="CQ29" s="15">
        <f t="shared" si="167"/>
        <v>19441</v>
      </c>
      <c r="CR29" s="15">
        <f t="shared" si="167"/>
        <v>20026</v>
      </c>
      <c r="CS29" s="15">
        <f t="shared" si="167"/>
        <v>20611</v>
      </c>
      <c r="CU29" s="9"/>
      <c r="CV29" s="14" t="s">
        <v>24</v>
      </c>
      <c r="CW29" s="15">
        <f t="shared" ref="CW29:DG29" si="168">SUM(CW25:CW28)</f>
        <v>16012.080000000002</v>
      </c>
      <c r="CX29" s="15">
        <f t="shared" si="168"/>
        <v>16203.810000000001</v>
      </c>
      <c r="CY29" s="15">
        <f t="shared" si="168"/>
        <v>16779</v>
      </c>
      <c r="CZ29" s="15">
        <f t="shared" si="168"/>
        <v>17418.100000000002</v>
      </c>
      <c r="DA29" s="15">
        <f t="shared" si="168"/>
        <v>18121.11</v>
      </c>
      <c r="DB29" s="15">
        <f t="shared" si="168"/>
        <v>18760.21</v>
      </c>
      <c r="DC29" s="15">
        <f t="shared" si="168"/>
        <v>19399.310000000001</v>
      </c>
      <c r="DD29" s="15">
        <f t="shared" si="168"/>
        <v>20038.41</v>
      </c>
      <c r="DE29" s="15">
        <f t="shared" si="168"/>
        <v>21380.52</v>
      </c>
      <c r="DF29" s="15">
        <f t="shared" si="168"/>
        <v>22019.620000000003</v>
      </c>
      <c r="DG29" s="15">
        <f t="shared" si="168"/>
        <v>22658.720000000001</v>
      </c>
      <c r="DI29" s="9"/>
      <c r="DJ29" s="14" t="s">
        <v>24</v>
      </c>
      <c r="DK29" s="15">
        <f t="shared" ref="DK29:DU29" si="169">SUM(DK25:DK28)</f>
        <v>16281.32</v>
      </c>
      <c r="DL29" s="15">
        <f t="shared" si="169"/>
        <v>16475.990000000002</v>
      </c>
      <c r="DM29" s="15">
        <f t="shared" si="169"/>
        <v>17060</v>
      </c>
      <c r="DN29" s="15">
        <f t="shared" si="169"/>
        <v>17708.900000000001</v>
      </c>
      <c r="DO29" s="15">
        <f t="shared" si="169"/>
        <v>18422.690000000002</v>
      </c>
      <c r="DP29" s="15">
        <f t="shared" si="169"/>
        <v>19071.59</v>
      </c>
      <c r="DQ29" s="15">
        <f t="shared" si="169"/>
        <v>19720.490000000002</v>
      </c>
      <c r="DR29" s="15">
        <f t="shared" si="169"/>
        <v>20369.39</v>
      </c>
      <c r="DS29" s="15">
        <f t="shared" si="169"/>
        <v>21732.080000000002</v>
      </c>
      <c r="DT29" s="15">
        <f t="shared" si="169"/>
        <v>22380.98</v>
      </c>
      <c r="DU29" s="15">
        <f t="shared" si="169"/>
        <v>23029.88</v>
      </c>
      <c r="DW29" s="9"/>
      <c r="DX29" s="14" t="s">
        <v>24</v>
      </c>
      <c r="DY29" s="15">
        <f t="shared" ref="DY29:EI29" si="170">SUM(DY25:DY28)</f>
        <v>18630.879999999997</v>
      </c>
      <c r="DZ29" s="15">
        <f t="shared" si="170"/>
        <v>18855.91</v>
      </c>
      <c r="EA29" s="15">
        <f t="shared" si="170"/>
        <v>19531</v>
      </c>
      <c r="EB29" s="15">
        <f t="shared" si="170"/>
        <v>20281.099999999999</v>
      </c>
      <c r="EC29" s="15">
        <f t="shared" si="170"/>
        <v>21106.21</v>
      </c>
      <c r="ED29" s="15">
        <f t="shared" si="170"/>
        <v>21856.309999999998</v>
      </c>
      <c r="EE29" s="15">
        <f t="shared" si="170"/>
        <v>22606.409999999996</v>
      </c>
      <c r="EF29" s="15">
        <f t="shared" si="170"/>
        <v>23356.510000000002</v>
      </c>
      <c r="EG29" s="15">
        <f t="shared" si="170"/>
        <v>24931.72</v>
      </c>
      <c r="EH29" s="15">
        <f t="shared" si="170"/>
        <v>25681.82</v>
      </c>
      <c r="EI29" s="15">
        <f t="shared" si="170"/>
        <v>26431.919999999998</v>
      </c>
      <c r="EK29" s="9"/>
      <c r="EL29" s="14" t="s">
        <v>24</v>
      </c>
      <c r="EM29" s="15">
        <f t="shared" ref="EM29:EW29" si="171">SUM(EM25:EM28)</f>
        <v>20547.32</v>
      </c>
      <c r="EN29" s="15">
        <f t="shared" si="171"/>
        <v>20792.990000000002</v>
      </c>
      <c r="EO29" s="15">
        <f t="shared" si="171"/>
        <v>21530</v>
      </c>
      <c r="EP29" s="15">
        <f t="shared" si="171"/>
        <v>22348.9</v>
      </c>
      <c r="EQ29" s="15">
        <f t="shared" si="171"/>
        <v>23249.690000000002</v>
      </c>
      <c r="ER29" s="15">
        <f t="shared" si="171"/>
        <v>24068.59</v>
      </c>
      <c r="ES29" s="15">
        <f t="shared" si="171"/>
        <v>24887.49</v>
      </c>
      <c r="ET29" s="15">
        <f t="shared" si="171"/>
        <v>25706.39</v>
      </c>
      <c r="EU29" s="15">
        <f t="shared" si="171"/>
        <v>27426.080000000002</v>
      </c>
      <c r="EV29" s="15">
        <f t="shared" si="171"/>
        <v>28244.98</v>
      </c>
      <c r="EW29" s="15">
        <f t="shared" si="171"/>
        <v>29063.88</v>
      </c>
      <c r="EY29" s="9"/>
      <c r="EZ29" s="14" t="s">
        <v>24</v>
      </c>
      <c r="FA29" s="15">
        <f t="shared" ref="FA29:FK29" si="172">SUM(FA25:FA28)</f>
        <v>21403.800000000003</v>
      </c>
      <c r="FB29" s="15">
        <f t="shared" si="172"/>
        <v>21665.1</v>
      </c>
      <c r="FC29" s="15">
        <f t="shared" si="172"/>
        <v>22449</v>
      </c>
      <c r="FD29" s="15">
        <f t="shared" si="172"/>
        <v>23320</v>
      </c>
      <c r="FE29" s="15">
        <f t="shared" si="172"/>
        <v>24278.100000000002</v>
      </c>
      <c r="FF29" s="15">
        <f t="shared" si="172"/>
        <v>25149.100000000002</v>
      </c>
      <c r="FG29" s="15">
        <f t="shared" si="172"/>
        <v>26020.100000000002</v>
      </c>
      <c r="FH29" s="15">
        <f t="shared" si="172"/>
        <v>26891.100000000002</v>
      </c>
      <c r="FI29" s="15">
        <f t="shared" si="172"/>
        <v>28720.2</v>
      </c>
      <c r="FJ29" s="15">
        <f t="shared" si="172"/>
        <v>29591.200000000001</v>
      </c>
      <c r="FK29" s="15">
        <f t="shared" si="172"/>
        <v>30462.2</v>
      </c>
      <c r="FM29" s="9"/>
      <c r="FN29" s="14" t="s">
        <v>24</v>
      </c>
      <c r="FO29" s="15">
        <f t="shared" ref="FO29:FY29" si="173">SUM(FO25:FO28)</f>
        <v>22776.639999999999</v>
      </c>
      <c r="FP29" s="15">
        <f t="shared" si="173"/>
        <v>23052.730000000003</v>
      </c>
      <c r="FQ29" s="15">
        <f t="shared" si="173"/>
        <v>23881</v>
      </c>
      <c r="FR29" s="15">
        <f t="shared" si="173"/>
        <v>24801.300000000003</v>
      </c>
      <c r="FS29" s="15">
        <f t="shared" si="173"/>
        <v>25813.629999999997</v>
      </c>
      <c r="FT29" s="15">
        <f t="shared" si="173"/>
        <v>26733.93</v>
      </c>
      <c r="FU29" s="15">
        <f t="shared" si="173"/>
        <v>27654.230000000003</v>
      </c>
      <c r="FV29" s="15">
        <f t="shared" si="173"/>
        <v>28574.53</v>
      </c>
      <c r="FW29" s="15">
        <f t="shared" si="173"/>
        <v>30507.160000000003</v>
      </c>
      <c r="FX29" s="15">
        <f t="shared" si="173"/>
        <v>31427.46</v>
      </c>
      <c r="FY29" s="15">
        <f t="shared" si="173"/>
        <v>32347.760000000002</v>
      </c>
      <c r="GA29" s="9"/>
      <c r="GB29" s="14" t="s">
        <v>24</v>
      </c>
      <c r="GC29" s="15">
        <f t="shared" ref="GC29:GM29" si="174">SUM(GC25:GC28)</f>
        <v>24169.64</v>
      </c>
      <c r="GD29" s="15">
        <f t="shared" si="174"/>
        <v>24460.730000000003</v>
      </c>
      <c r="GE29" s="15">
        <f t="shared" si="174"/>
        <v>25334</v>
      </c>
      <c r="GF29" s="15">
        <f t="shared" si="174"/>
        <v>26304.300000000003</v>
      </c>
      <c r="GG29" s="15">
        <f t="shared" si="174"/>
        <v>27371.629999999997</v>
      </c>
      <c r="GH29" s="15">
        <f t="shared" si="174"/>
        <v>28341.93</v>
      </c>
      <c r="GI29" s="15">
        <f t="shared" si="174"/>
        <v>29312.230000000003</v>
      </c>
      <c r="GJ29" s="15">
        <f t="shared" si="174"/>
        <v>30282.53</v>
      </c>
      <c r="GK29" s="15">
        <f t="shared" si="174"/>
        <v>32320.160000000003</v>
      </c>
      <c r="GL29" s="15">
        <f t="shared" si="174"/>
        <v>33290.46</v>
      </c>
      <c r="GM29" s="15">
        <f t="shared" si="174"/>
        <v>34260.76</v>
      </c>
      <c r="GO29" s="9"/>
      <c r="GP29" s="14" t="s">
        <v>24</v>
      </c>
      <c r="GQ29" s="15">
        <f t="shared" ref="GQ29:HA29" si="175">SUM(GQ25:GQ28)</f>
        <v>27078.36</v>
      </c>
      <c r="GR29" s="15">
        <f t="shared" si="175"/>
        <v>27400.77</v>
      </c>
      <c r="GS29" s="15">
        <f t="shared" si="175"/>
        <v>28368.000000000004</v>
      </c>
      <c r="GT29" s="15">
        <f t="shared" si="175"/>
        <v>29442.7</v>
      </c>
      <c r="GU29" s="15">
        <f t="shared" si="175"/>
        <v>30624.870000000003</v>
      </c>
      <c r="GV29" s="15">
        <f t="shared" si="175"/>
        <v>31699.570000000003</v>
      </c>
      <c r="GW29" s="15">
        <f t="shared" si="175"/>
        <v>32774.269999999997</v>
      </c>
      <c r="GX29" s="15">
        <f t="shared" si="175"/>
        <v>33848.97</v>
      </c>
      <c r="GY29" s="15">
        <f t="shared" si="175"/>
        <v>36105.839999999997</v>
      </c>
      <c r="GZ29" s="15">
        <f t="shared" si="175"/>
        <v>37180.54</v>
      </c>
      <c r="HA29" s="15">
        <f t="shared" si="175"/>
        <v>38255.24</v>
      </c>
    </row>
    <row r="30" spans="1:209" ht="13.9" x14ac:dyDescent="0.25">
      <c r="A30" s="9"/>
      <c r="B30" s="12" t="s">
        <v>25</v>
      </c>
      <c r="C30" s="11">
        <f>-C29*0.19</f>
        <v>-2273.1752000000001</v>
      </c>
      <c r="D30" s="11">
        <f t="shared" ref="D30:L30" si="176">-D29*0.19</f>
        <v>-2301.1964000000003</v>
      </c>
      <c r="E30" s="11">
        <f t="shared" si="176"/>
        <v>-2385.2600000000002</v>
      </c>
      <c r="F30" s="11">
        <f t="shared" si="176"/>
        <v>-2478.6640000000007</v>
      </c>
      <c r="G30" s="11">
        <f t="shared" si="176"/>
        <v>-2581.4084000000003</v>
      </c>
      <c r="H30" s="11">
        <f t="shared" si="176"/>
        <v>-2674.8123999999998</v>
      </c>
      <c r="I30" s="11">
        <f t="shared" si="176"/>
        <v>-2768.2164000000002</v>
      </c>
      <c r="J30" s="11">
        <f t="shared" si="176"/>
        <v>-2861.6203999999998</v>
      </c>
      <c r="K30" s="11">
        <f t="shared" si="176"/>
        <v>-3057.7688000000003</v>
      </c>
      <c r="L30" s="11">
        <f t="shared" si="176"/>
        <v>-3151.1727999999998</v>
      </c>
      <c r="M30" s="11">
        <f>-M29*0.19</f>
        <v>-3244.5768000000003</v>
      </c>
      <c r="O30" s="9"/>
      <c r="P30" s="12" t="s">
        <v>25</v>
      </c>
      <c r="Q30" s="11">
        <f>-Q29*0.19</f>
        <v>-2401.3264000000004</v>
      </c>
      <c r="R30" s="11">
        <f t="shared" ref="R30:Z30" si="177">-R29*0.19</f>
        <v>-2430.7498000000005</v>
      </c>
      <c r="S30" s="11">
        <f t="shared" si="177"/>
        <v>-2519.02</v>
      </c>
      <c r="T30" s="11">
        <f t="shared" si="177"/>
        <v>-2617.098</v>
      </c>
      <c r="U30" s="11">
        <f t="shared" si="177"/>
        <v>-2724.9838</v>
      </c>
      <c r="V30" s="11">
        <f t="shared" si="177"/>
        <v>-2823.0618000000004</v>
      </c>
      <c r="W30" s="11">
        <f t="shared" si="177"/>
        <v>-2921.1398000000004</v>
      </c>
      <c r="X30" s="11">
        <f t="shared" si="177"/>
        <v>-3019.2178000000004</v>
      </c>
      <c r="Y30" s="11">
        <f t="shared" si="177"/>
        <v>-3225.1815999999999</v>
      </c>
      <c r="Z30" s="11">
        <f t="shared" si="177"/>
        <v>-3323.2595999999999</v>
      </c>
      <c r="AA30" s="11">
        <f>-AA29*0.19</f>
        <v>-3421.3376000000003</v>
      </c>
      <c r="AC30" s="9"/>
      <c r="AD30" s="12" t="s">
        <v>25</v>
      </c>
      <c r="AE30" s="11">
        <f>-AE29*0.19</f>
        <v>-2478.1548000000003</v>
      </c>
      <c r="AF30" s="11">
        <f t="shared" ref="AF30:AN30" si="178">-AF29*0.19</f>
        <v>-2508.4160999999999</v>
      </c>
      <c r="AG30" s="11">
        <f t="shared" si="178"/>
        <v>-2599.2000000000003</v>
      </c>
      <c r="AH30" s="11">
        <f t="shared" si="178"/>
        <v>-2700.0709999999999</v>
      </c>
      <c r="AI30" s="11">
        <f t="shared" si="178"/>
        <v>-2811.0291000000002</v>
      </c>
      <c r="AJ30" s="11">
        <f t="shared" si="178"/>
        <v>-2911.9001000000003</v>
      </c>
      <c r="AK30" s="11">
        <f t="shared" si="178"/>
        <v>-3012.7710999999999</v>
      </c>
      <c r="AL30" s="11">
        <f t="shared" si="178"/>
        <v>-3113.6421</v>
      </c>
      <c r="AM30" s="11">
        <f t="shared" si="178"/>
        <v>-3325.4712</v>
      </c>
      <c r="AN30" s="11">
        <f t="shared" si="178"/>
        <v>-3426.3421999999996</v>
      </c>
      <c r="AO30" s="11">
        <f>-AO29*0.19</f>
        <v>-3527.2131999999997</v>
      </c>
      <c r="AQ30" s="9"/>
      <c r="AR30" s="12" t="s">
        <v>25</v>
      </c>
      <c r="AS30" s="11">
        <f>-AS29*0.19</f>
        <v>-2529.6676000000002</v>
      </c>
      <c r="AT30" s="11">
        <f t="shared" ref="AT30:BB30" si="179">-AT29*0.19</f>
        <v>-2560.4932000000003</v>
      </c>
      <c r="AU30" s="11">
        <f t="shared" si="179"/>
        <v>-2652.9700000000003</v>
      </c>
      <c r="AV30" s="11">
        <f t="shared" si="179"/>
        <v>-2755.7220000000002</v>
      </c>
      <c r="AW30" s="11">
        <f t="shared" si="179"/>
        <v>-2868.7492000000002</v>
      </c>
      <c r="AX30" s="11">
        <f t="shared" si="179"/>
        <v>-2971.5012000000002</v>
      </c>
      <c r="AY30" s="11">
        <f t="shared" si="179"/>
        <v>-3074.2532000000001</v>
      </c>
      <c r="AZ30" s="11">
        <f t="shared" si="179"/>
        <v>-3177.0052000000005</v>
      </c>
      <c r="BA30" s="11">
        <f t="shared" si="179"/>
        <v>-3392.7844000000005</v>
      </c>
      <c r="BB30" s="11">
        <f t="shared" si="179"/>
        <v>-3495.5364000000004</v>
      </c>
      <c r="BC30" s="11">
        <f>-BC29*0.19</f>
        <v>-3598.2884000000004</v>
      </c>
      <c r="BE30" s="9"/>
      <c r="BF30" s="12" t="s">
        <v>25</v>
      </c>
      <c r="BG30" s="11">
        <f>-BG29*0.19</f>
        <v>-2606.306</v>
      </c>
      <c r="BH30" s="11">
        <f t="shared" ref="BH30:BP30" si="180">-BH29*0.19</f>
        <v>-2637.9695000000002</v>
      </c>
      <c r="BI30" s="11">
        <f t="shared" si="180"/>
        <v>-2732.96</v>
      </c>
      <c r="BJ30" s="11">
        <f t="shared" si="180"/>
        <v>-2838.5050000000001</v>
      </c>
      <c r="BK30" s="11">
        <f t="shared" si="180"/>
        <v>-2954.6045000000004</v>
      </c>
      <c r="BL30" s="11">
        <f t="shared" si="180"/>
        <v>-3060.1495000000004</v>
      </c>
      <c r="BM30" s="11">
        <f t="shared" si="180"/>
        <v>-3165.6945000000005</v>
      </c>
      <c r="BN30" s="11">
        <f t="shared" si="180"/>
        <v>-3271.2395000000006</v>
      </c>
      <c r="BO30" s="11">
        <f t="shared" si="180"/>
        <v>-3492.8839999999996</v>
      </c>
      <c r="BP30" s="11">
        <f t="shared" si="180"/>
        <v>-3598.4289999999996</v>
      </c>
      <c r="BQ30" s="11">
        <f>-BQ29*0.19</f>
        <v>-3703.9739999999997</v>
      </c>
      <c r="BS30" s="9"/>
      <c r="BT30" s="12" t="s">
        <v>25</v>
      </c>
      <c r="BU30" s="11">
        <f>-BU29*0.19</f>
        <v>-2657.4616000000001</v>
      </c>
      <c r="BV30" s="11">
        <f t="shared" ref="BV30:CD30" si="181">-BV29*0.19</f>
        <v>-2689.6837000000005</v>
      </c>
      <c r="BW30" s="11">
        <f t="shared" si="181"/>
        <v>-2786.35</v>
      </c>
      <c r="BX30" s="11">
        <f t="shared" si="181"/>
        <v>-2893.7570000000001</v>
      </c>
      <c r="BY30" s="11">
        <f t="shared" si="181"/>
        <v>-3011.9047</v>
      </c>
      <c r="BZ30" s="11">
        <f t="shared" si="181"/>
        <v>-3119.3117000000002</v>
      </c>
      <c r="CA30" s="11">
        <f t="shared" si="181"/>
        <v>-3226.7187000000008</v>
      </c>
      <c r="CB30" s="11">
        <f t="shared" si="181"/>
        <v>-3334.1256999999996</v>
      </c>
      <c r="CC30" s="11">
        <f t="shared" si="181"/>
        <v>-3559.6804000000006</v>
      </c>
      <c r="CD30" s="11">
        <f t="shared" si="181"/>
        <v>-3667.0873999999999</v>
      </c>
      <c r="CE30" s="11">
        <f>-CE29*0.19</f>
        <v>-3774.4944000000005</v>
      </c>
      <c r="CG30" s="9"/>
      <c r="CH30" s="12" t="s">
        <v>25</v>
      </c>
      <c r="CI30" s="11">
        <f>-CI29*0.19</f>
        <v>-2760.13</v>
      </c>
      <c r="CJ30" s="11">
        <f t="shared" ref="CJ30:CR30" si="182">-CJ29*0.19</f>
        <v>-2793.4749999999999</v>
      </c>
      <c r="CK30" s="11">
        <f t="shared" si="182"/>
        <v>-2893.51</v>
      </c>
      <c r="CL30" s="11">
        <f t="shared" si="182"/>
        <v>-3004.66</v>
      </c>
      <c r="CM30" s="11">
        <f t="shared" si="182"/>
        <v>-3126.9250000000002</v>
      </c>
      <c r="CN30" s="11">
        <f t="shared" si="182"/>
        <v>-3238.0749999999998</v>
      </c>
      <c r="CO30" s="11">
        <f t="shared" si="182"/>
        <v>-3349.2249999999999</v>
      </c>
      <c r="CP30" s="11">
        <f t="shared" si="182"/>
        <v>-3460.375</v>
      </c>
      <c r="CQ30" s="11">
        <f t="shared" si="182"/>
        <v>-3693.79</v>
      </c>
      <c r="CR30" s="11">
        <f t="shared" si="182"/>
        <v>-3804.94</v>
      </c>
      <c r="CS30" s="11">
        <f>-CS29*0.19</f>
        <v>-3916.09</v>
      </c>
      <c r="CU30" s="9"/>
      <c r="CV30" s="12" t="s">
        <v>25</v>
      </c>
      <c r="CW30" s="11">
        <f>-CW29*0.19</f>
        <v>-3042.2952000000005</v>
      </c>
      <c r="CX30" s="11">
        <f t="shared" ref="CX30:DF30" si="183">-CX29*0.19</f>
        <v>-3078.7239000000004</v>
      </c>
      <c r="CY30" s="11">
        <f t="shared" si="183"/>
        <v>-3188.01</v>
      </c>
      <c r="CZ30" s="11">
        <f t="shared" si="183"/>
        <v>-3309.4390000000003</v>
      </c>
      <c r="DA30" s="11">
        <f t="shared" si="183"/>
        <v>-3443.0109000000002</v>
      </c>
      <c r="DB30" s="11">
        <f t="shared" si="183"/>
        <v>-3564.4398999999999</v>
      </c>
      <c r="DC30" s="11">
        <f t="shared" si="183"/>
        <v>-3685.8689000000004</v>
      </c>
      <c r="DD30" s="11">
        <f t="shared" si="183"/>
        <v>-3807.2979</v>
      </c>
      <c r="DE30" s="11">
        <f t="shared" si="183"/>
        <v>-4062.2988</v>
      </c>
      <c r="DF30" s="11">
        <f t="shared" si="183"/>
        <v>-4183.7278000000006</v>
      </c>
      <c r="DG30" s="11">
        <f>-DG29*0.19</f>
        <v>-4305.1568000000007</v>
      </c>
      <c r="DI30" s="9"/>
      <c r="DJ30" s="12" t="s">
        <v>25</v>
      </c>
      <c r="DK30" s="11">
        <f>-DK29*0.19</f>
        <v>-3093.4508000000001</v>
      </c>
      <c r="DL30" s="11">
        <f t="shared" ref="DL30:DT30" si="184">-DL29*0.19</f>
        <v>-3130.4381000000003</v>
      </c>
      <c r="DM30" s="11">
        <f t="shared" si="184"/>
        <v>-3241.4</v>
      </c>
      <c r="DN30" s="11">
        <f t="shared" si="184"/>
        <v>-3364.6910000000003</v>
      </c>
      <c r="DO30" s="11">
        <f t="shared" si="184"/>
        <v>-3500.3111000000004</v>
      </c>
      <c r="DP30" s="11">
        <f t="shared" si="184"/>
        <v>-3623.6021000000001</v>
      </c>
      <c r="DQ30" s="11">
        <f t="shared" si="184"/>
        <v>-3746.8931000000002</v>
      </c>
      <c r="DR30" s="11">
        <f t="shared" si="184"/>
        <v>-3870.1840999999999</v>
      </c>
      <c r="DS30" s="11">
        <f t="shared" si="184"/>
        <v>-4129.0952000000007</v>
      </c>
      <c r="DT30" s="11">
        <f t="shared" si="184"/>
        <v>-4252.3861999999999</v>
      </c>
      <c r="DU30" s="11">
        <f>-DU29*0.19</f>
        <v>-4375.6772000000001</v>
      </c>
      <c r="DW30" s="9"/>
      <c r="DX30" s="12" t="s">
        <v>25</v>
      </c>
      <c r="DY30" s="11">
        <f>-DY29*0.19</f>
        <v>-3539.8671999999997</v>
      </c>
      <c r="DZ30" s="11">
        <f t="shared" ref="DZ30:EH30" si="185">-DZ29*0.19</f>
        <v>-3582.6228999999998</v>
      </c>
      <c r="EA30" s="11">
        <f t="shared" si="185"/>
        <v>-3710.89</v>
      </c>
      <c r="EB30" s="11">
        <f t="shared" si="185"/>
        <v>-3853.4089999999997</v>
      </c>
      <c r="EC30" s="11">
        <f t="shared" si="185"/>
        <v>-4010.1799000000001</v>
      </c>
      <c r="ED30" s="11">
        <f t="shared" si="185"/>
        <v>-4152.6988999999994</v>
      </c>
      <c r="EE30" s="11">
        <f t="shared" si="185"/>
        <v>-4295.2178999999996</v>
      </c>
      <c r="EF30" s="11">
        <f t="shared" si="185"/>
        <v>-4437.7369000000008</v>
      </c>
      <c r="EG30" s="11">
        <f t="shared" si="185"/>
        <v>-4737.0268000000005</v>
      </c>
      <c r="EH30" s="11">
        <f t="shared" si="185"/>
        <v>-4879.5457999999999</v>
      </c>
      <c r="EI30" s="11">
        <f>-EI29*0.19</f>
        <v>-5022.0648000000001</v>
      </c>
      <c r="EK30" s="9"/>
      <c r="EL30" s="12" t="s">
        <v>25</v>
      </c>
      <c r="EM30" s="11">
        <f>-EM29*0.19</f>
        <v>-3903.9908</v>
      </c>
      <c r="EN30" s="11">
        <f t="shared" ref="EN30:EV30" si="186">-EN29*0.19</f>
        <v>-3950.6681000000003</v>
      </c>
      <c r="EO30" s="11">
        <f t="shared" si="186"/>
        <v>-4090.7000000000003</v>
      </c>
      <c r="EP30" s="11">
        <f t="shared" si="186"/>
        <v>-4246.2910000000002</v>
      </c>
      <c r="EQ30" s="11">
        <f t="shared" si="186"/>
        <v>-4417.4411000000009</v>
      </c>
      <c r="ER30" s="11">
        <f t="shared" si="186"/>
        <v>-4573.0321000000004</v>
      </c>
      <c r="ES30" s="11">
        <f t="shared" si="186"/>
        <v>-4728.6231000000007</v>
      </c>
      <c r="ET30" s="11">
        <f t="shared" si="186"/>
        <v>-4884.2141000000001</v>
      </c>
      <c r="EU30" s="11">
        <f t="shared" si="186"/>
        <v>-5210.9552000000003</v>
      </c>
      <c r="EV30" s="11">
        <f t="shared" si="186"/>
        <v>-5366.5461999999998</v>
      </c>
      <c r="EW30" s="11">
        <f>-EW29*0.19</f>
        <v>-5522.1372000000001</v>
      </c>
      <c r="EY30" s="9"/>
      <c r="EZ30" s="12" t="s">
        <v>25</v>
      </c>
      <c r="FA30" s="11">
        <f>-FA29*0.19</f>
        <v>-4066.7220000000007</v>
      </c>
      <c r="FB30" s="11">
        <f t="shared" ref="FB30:FJ30" si="187">-FB29*0.19</f>
        <v>-4116.3689999999997</v>
      </c>
      <c r="FC30" s="11">
        <f t="shared" si="187"/>
        <v>-4265.3100000000004</v>
      </c>
      <c r="FD30" s="11">
        <f t="shared" si="187"/>
        <v>-4430.8</v>
      </c>
      <c r="FE30" s="11">
        <f t="shared" si="187"/>
        <v>-4612.8390000000009</v>
      </c>
      <c r="FF30" s="11">
        <f t="shared" si="187"/>
        <v>-4778.3290000000006</v>
      </c>
      <c r="FG30" s="11">
        <f t="shared" si="187"/>
        <v>-4943.8190000000004</v>
      </c>
      <c r="FH30" s="11">
        <f t="shared" si="187"/>
        <v>-5109.3090000000002</v>
      </c>
      <c r="FI30" s="11">
        <f t="shared" si="187"/>
        <v>-5456.8380000000006</v>
      </c>
      <c r="FJ30" s="11">
        <f t="shared" si="187"/>
        <v>-5622.3280000000004</v>
      </c>
      <c r="FK30" s="11">
        <f>-FK29*0.19</f>
        <v>-5787.8180000000002</v>
      </c>
      <c r="FM30" s="9"/>
      <c r="FN30" s="12" t="s">
        <v>25</v>
      </c>
      <c r="FO30" s="11">
        <f>-FO29*0.19</f>
        <v>-4327.5616</v>
      </c>
      <c r="FP30" s="11">
        <f t="shared" ref="FP30:FX30" si="188">-FP29*0.19</f>
        <v>-4380.0187000000005</v>
      </c>
      <c r="FQ30" s="11">
        <f t="shared" si="188"/>
        <v>-4537.3900000000003</v>
      </c>
      <c r="FR30" s="11">
        <f t="shared" si="188"/>
        <v>-4712.2470000000003</v>
      </c>
      <c r="FS30" s="11">
        <f t="shared" si="188"/>
        <v>-4904.5896999999995</v>
      </c>
      <c r="FT30" s="11">
        <f t="shared" si="188"/>
        <v>-5079.4467000000004</v>
      </c>
      <c r="FU30" s="11">
        <f t="shared" si="188"/>
        <v>-5254.3037000000004</v>
      </c>
      <c r="FV30" s="11">
        <f t="shared" si="188"/>
        <v>-5429.1606999999995</v>
      </c>
      <c r="FW30" s="11">
        <f t="shared" si="188"/>
        <v>-5796.3604000000005</v>
      </c>
      <c r="FX30" s="11">
        <f t="shared" si="188"/>
        <v>-5971.2173999999995</v>
      </c>
      <c r="FY30" s="11">
        <f>-FY29*0.19</f>
        <v>-6146.0744000000004</v>
      </c>
      <c r="GA30" s="9"/>
      <c r="GB30" s="12" t="s">
        <v>25</v>
      </c>
      <c r="GC30" s="11">
        <f>-GC29*0.19</f>
        <v>-4592.2316000000001</v>
      </c>
      <c r="GD30" s="11">
        <f t="shared" ref="GD30:GL30" si="189">-GD29*0.19</f>
        <v>-4647.538700000001</v>
      </c>
      <c r="GE30" s="11">
        <f t="shared" si="189"/>
        <v>-4813.46</v>
      </c>
      <c r="GF30" s="11">
        <f t="shared" si="189"/>
        <v>-4997.8170000000009</v>
      </c>
      <c r="GG30" s="11">
        <f t="shared" si="189"/>
        <v>-5200.6097</v>
      </c>
      <c r="GH30" s="11">
        <f t="shared" si="189"/>
        <v>-5384.9666999999999</v>
      </c>
      <c r="GI30" s="11">
        <f t="shared" si="189"/>
        <v>-5569.3237000000008</v>
      </c>
      <c r="GJ30" s="11">
        <f t="shared" si="189"/>
        <v>-5753.6806999999999</v>
      </c>
      <c r="GK30" s="11">
        <f t="shared" si="189"/>
        <v>-6140.8304000000007</v>
      </c>
      <c r="GL30" s="11">
        <f t="shared" si="189"/>
        <v>-6325.1873999999998</v>
      </c>
      <c r="GM30" s="11">
        <f>-GM29*0.19</f>
        <v>-6509.5444000000007</v>
      </c>
      <c r="GO30" s="9"/>
      <c r="GP30" s="12" t="s">
        <v>25</v>
      </c>
      <c r="GQ30" s="11">
        <f>-GQ29*0.19</f>
        <v>-5144.8883999999998</v>
      </c>
      <c r="GR30" s="11">
        <f t="shared" ref="GR30:GZ30" si="190">-GR29*0.19</f>
        <v>-5206.1463000000003</v>
      </c>
      <c r="GS30" s="11">
        <f t="shared" si="190"/>
        <v>-5389.920000000001</v>
      </c>
      <c r="GT30" s="11">
        <f t="shared" si="190"/>
        <v>-5594.1130000000003</v>
      </c>
      <c r="GU30" s="11">
        <f t="shared" si="190"/>
        <v>-5818.725300000001</v>
      </c>
      <c r="GV30" s="11">
        <f t="shared" si="190"/>
        <v>-6022.9183000000003</v>
      </c>
      <c r="GW30" s="11">
        <f t="shared" si="190"/>
        <v>-6227.1112999999996</v>
      </c>
      <c r="GX30" s="11">
        <f t="shared" si="190"/>
        <v>-6431.3043000000007</v>
      </c>
      <c r="GY30" s="11">
        <f t="shared" si="190"/>
        <v>-6860.1095999999998</v>
      </c>
      <c r="GZ30" s="11">
        <f t="shared" si="190"/>
        <v>-7064.3026</v>
      </c>
      <c r="HA30" s="11">
        <f>-HA29*0.19</f>
        <v>-7268.4955999999993</v>
      </c>
    </row>
    <row r="31" spans="1:209" ht="13.9" x14ac:dyDescent="0.25">
      <c r="A31" s="9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O31" s="9"/>
      <c r="P31" s="12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C31" s="9"/>
      <c r="AD31" s="12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Q31" s="9"/>
      <c r="AR31" s="12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E31" s="9"/>
      <c r="BF31" s="12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S31" s="9"/>
      <c r="BT31" s="12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G31" s="9"/>
      <c r="CH31" s="12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U31" s="9"/>
      <c r="CV31" s="12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I31" s="9"/>
      <c r="DJ31" s="12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W31" s="9"/>
      <c r="DX31" s="12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K31" s="9"/>
      <c r="EL31" s="12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Y31" s="9"/>
      <c r="EZ31" s="12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M31" s="9"/>
      <c r="FN31" s="12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GA31" s="9"/>
      <c r="GB31" s="12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O31" s="9"/>
      <c r="GP31" s="12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</row>
    <row r="32" spans="1:209" ht="13.9" x14ac:dyDescent="0.25">
      <c r="A32" s="9" t="s">
        <v>26</v>
      </c>
      <c r="B32" s="12" t="s">
        <v>27</v>
      </c>
      <c r="C32" s="11">
        <v>244.93</v>
      </c>
      <c r="D32" s="11">
        <v>181.24</v>
      </c>
      <c r="E32" s="11">
        <v>117.55</v>
      </c>
      <c r="F32" s="11">
        <v>53.86</v>
      </c>
      <c r="G32" s="11"/>
      <c r="H32" s="11"/>
      <c r="I32" s="11"/>
      <c r="J32" s="11"/>
      <c r="K32" s="11"/>
      <c r="L32" s="11"/>
      <c r="M32" s="11"/>
      <c r="O32" s="9" t="s">
        <v>26</v>
      </c>
      <c r="P32" s="12" t="s">
        <v>27</v>
      </c>
      <c r="Q32" s="11">
        <v>257.17</v>
      </c>
      <c r="R32" s="11">
        <v>190.3</v>
      </c>
      <c r="S32" s="11">
        <v>123.43</v>
      </c>
      <c r="T32" s="11">
        <v>56.56</v>
      </c>
      <c r="U32" s="11"/>
      <c r="V32" s="11"/>
      <c r="W32" s="11"/>
      <c r="X32" s="11"/>
      <c r="Y32" s="11"/>
      <c r="Z32" s="11"/>
      <c r="AA32" s="11"/>
      <c r="AC32" s="9" t="s">
        <v>26</v>
      </c>
      <c r="AD32" s="12" t="s">
        <v>27</v>
      </c>
      <c r="AE32" s="11">
        <v>264.52</v>
      </c>
      <c r="AF32" s="11">
        <v>195.74</v>
      </c>
      <c r="AG32" s="11">
        <v>126.95</v>
      </c>
      <c r="AH32" s="11">
        <v>58.17</v>
      </c>
      <c r="AI32" s="11"/>
      <c r="AJ32" s="11"/>
      <c r="AK32" s="11"/>
      <c r="AL32" s="11"/>
      <c r="AM32" s="11"/>
      <c r="AN32" s="11"/>
      <c r="AO32" s="11"/>
      <c r="AQ32" s="9" t="s">
        <v>26</v>
      </c>
      <c r="AR32" s="12" t="s">
        <v>27</v>
      </c>
      <c r="AS32" s="11">
        <v>269.42</v>
      </c>
      <c r="AT32" s="11">
        <v>199.36</v>
      </c>
      <c r="AU32" s="11">
        <v>129.31</v>
      </c>
      <c r="AV32" s="11">
        <v>59.25</v>
      </c>
      <c r="AW32" s="11"/>
      <c r="AX32" s="11"/>
      <c r="AY32" s="11"/>
      <c r="AZ32" s="11"/>
      <c r="BA32" s="11"/>
      <c r="BB32" s="11"/>
      <c r="BC32" s="11"/>
      <c r="BE32" s="9" t="s">
        <v>26</v>
      </c>
      <c r="BF32" s="12" t="s">
        <v>27</v>
      </c>
      <c r="BG32" s="11">
        <v>276.77</v>
      </c>
      <c r="BH32" s="11">
        <v>204.8</v>
      </c>
      <c r="BI32" s="11">
        <v>132.83000000000001</v>
      </c>
      <c r="BJ32" s="11">
        <v>60.86</v>
      </c>
      <c r="BK32" s="11"/>
      <c r="BL32" s="11"/>
      <c r="BM32" s="11"/>
      <c r="BN32" s="11"/>
      <c r="BO32" s="11"/>
      <c r="BP32" s="11"/>
      <c r="BQ32" s="11"/>
      <c r="BS32" s="9" t="s">
        <v>26</v>
      </c>
      <c r="BT32" s="12" t="s">
        <v>27</v>
      </c>
      <c r="BU32" s="11">
        <v>281.66000000000003</v>
      </c>
      <c r="BV32" s="11">
        <v>208.42</v>
      </c>
      <c r="BW32" s="11">
        <v>135.18</v>
      </c>
      <c r="BX32" s="11">
        <v>61.94</v>
      </c>
      <c r="BY32" s="11"/>
      <c r="BZ32" s="11"/>
      <c r="CA32" s="11"/>
      <c r="CB32" s="11"/>
      <c r="CC32" s="11"/>
      <c r="CD32" s="11"/>
      <c r="CE32" s="11"/>
      <c r="CG32" s="9" t="s">
        <v>26</v>
      </c>
      <c r="CH32" s="12" t="s">
        <v>27</v>
      </c>
      <c r="CI32" s="11">
        <v>291.45999999999998</v>
      </c>
      <c r="CJ32" s="11">
        <v>215.67</v>
      </c>
      <c r="CK32" s="11">
        <v>139.88</v>
      </c>
      <c r="CL32" s="11">
        <v>64.099999999999994</v>
      </c>
      <c r="CM32" s="11"/>
      <c r="CN32" s="11"/>
      <c r="CO32" s="11"/>
      <c r="CP32" s="11"/>
      <c r="CQ32" s="11"/>
      <c r="CR32" s="11"/>
      <c r="CS32" s="11"/>
      <c r="CU32" s="9" t="s">
        <v>26</v>
      </c>
      <c r="CV32" s="12" t="s">
        <v>27</v>
      </c>
      <c r="CW32" s="11">
        <v>318.39999999999998</v>
      </c>
      <c r="CX32" s="11">
        <v>235.61</v>
      </c>
      <c r="CY32" s="11">
        <v>152.82</v>
      </c>
      <c r="CZ32" s="11">
        <v>70.02</v>
      </c>
      <c r="DA32" s="11"/>
      <c r="DB32" s="11"/>
      <c r="DC32" s="11"/>
      <c r="DD32" s="11"/>
      <c r="DE32" s="11"/>
      <c r="DF32" s="11"/>
      <c r="DG32" s="11"/>
      <c r="DI32" s="9" t="s">
        <v>26</v>
      </c>
      <c r="DJ32" s="12" t="s">
        <v>27</v>
      </c>
      <c r="DK32" s="11">
        <v>323.3</v>
      </c>
      <c r="DL32" s="11">
        <v>239.23</v>
      </c>
      <c r="DM32" s="11">
        <v>155.16999999999999</v>
      </c>
      <c r="DN32" s="11">
        <v>71.099999999999994</v>
      </c>
      <c r="DO32" s="11"/>
      <c r="DP32" s="11"/>
      <c r="DQ32" s="11"/>
      <c r="DR32" s="11"/>
      <c r="DS32" s="11"/>
      <c r="DT32" s="11"/>
      <c r="DU32" s="11"/>
      <c r="DW32" s="9" t="s">
        <v>26</v>
      </c>
      <c r="DX32" s="12" t="s">
        <v>27</v>
      </c>
      <c r="DY32" s="11">
        <f>195.94*1.8447</f>
        <v>361.45051799999999</v>
      </c>
      <c r="DZ32" s="11">
        <f>144.99*1.8447</f>
        <v>267.463053</v>
      </c>
      <c r="EA32" s="11">
        <f>94.04*1.8447</f>
        <v>173.47558800000002</v>
      </c>
      <c r="EB32" s="11">
        <f>43.09*1.8447</f>
        <v>79.488123000000002</v>
      </c>
      <c r="EC32" s="11"/>
      <c r="ED32" s="11"/>
      <c r="EE32" s="11"/>
      <c r="EF32" s="11"/>
      <c r="EG32" s="11"/>
      <c r="EH32" s="11"/>
      <c r="EI32" s="11"/>
      <c r="EK32" s="9" t="s">
        <v>26</v>
      </c>
      <c r="EL32" s="12" t="s">
        <v>27</v>
      </c>
      <c r="EM32" s="11">
        <f>195.94*2.0196</f>
        <v>395.72042399999998</v>
      </c>
      <c r="EN32" s="11">
        <f>144.99*2.0196</f>
        <v>292.82180400000004</v>
      </c>
      <c r="EO32" s="11">
        <f>94.04*2.0196</f>
        <v>189.92318400000002</v>
      </c>
      <c r="EP32" s="11">
        <f>43.09*2.0196</f>
        <v>87.024564000000012</v>
      </c>
      <c r="EQ32" s="11"/>
      <c r="ER32" s="11"/>
      <c r="ES32" s="11"/>
      <c r="ET32" s="11"/>
      <c r="EU32" s="11"/>
      <c r="EV32" s="11"/>
      <c r="EW32" s="11"/>
      <c r="EY32" s="9" t="s">
        <v>26</v>
      </c>
      <c r="EZ32" s="12" t="s">
        <v>27</v>
      </c>
      <c r="FA32" s="11">
        <f>195.94*2.0196</f>
        <v>395.72042399999998</v>
      </c>
      <c r="FB32" s="11">
        <f>144.99*2.0196</f>
        <v>292.82180400000004</v>
      </c>
      <c r="FC32" s="11">
        <f>94.04*2.0196</f>
        <v>189.92318400000002</v>
      </c>
      <c r="FD32" s="11">
        <f>43.09*2.0196</f>
        <v>87.024564000000012</v>
      </c>
      <c r="FE32" s="11"/>
      <c r="FF32" s="11"/>
      <c r="FG32" s="11"/>
      <c r="FH32" s="11"/>
      <c r="FI32" s="11"/>
      <c r="FJ32" s="11"/>
      <c r="FK32" s="11"/>
      <c r="FM32" s="9" t="s">
        <v>26</v>
      </c>
      <c r="FN32" s="12" t="s">
        <v>27</v>
      </c>
      <c r="FO32" s="11">
        <f>195.94*2.145</f>
        <v>420.29129999999998</v>
      </c>
      <c r="FP32" s="11">
        <f>144.99*2.145</f>
        <v>311.00355000000002</v>
      </c>
      <c r="FQ32" s="11">
        <f>94.04*2.145</f>
        <v>201.7158</v>
      </c>
      <c r="FR32" s="11">
        <f>43.09*2.145</f>
        <v>92.428050000000013</v>
      </c>
      <c r="FS32" s="11"/>
      <c r="FT32" s="11"/>
      <c r="FU32" s="11"/>
      <c r="FV32" s="11"/>
      <c r="FW32" s="11"/>
      <c r="FX32" s="11"/>
      <c r="FY32" s="11"/>
      <c r="GA32" s="9" t="s">
        <v>26</v>
      </c>
      <c r="GB32" s="12" t="s">
        <v>27</v>
      </c>
      <c r="GC32" s="11">
        <f>195.94*2.2721</f>
        <v>445.19527399999998</v>
      </c>
      <c r="GD32" s="11">
        <f>144.99*2.2721</f>
        <v>329.43177900000001</v>
      </c>
      <c r="GE32" s="11">
        <f>94.04*2.2721</f>
        <v>213.66828400000003</v>
      </c>
      <c r="GF32" s="11">
        <f>43.09*2.2721</f>
        <v>97.904789000000008</v>
      </c>
      <c r="GG32" s="11"/>
      <c r="GH32" s="11"/>
      <c r="GI32" s="11"/>
      <c r="GJ32" s="11"/>
      <c r="GK32" s="11"/>
      <c r="GL32" s="11"/>
      <c r="GM32" s="11"/>
      <c r="GO32" s="9" t="s">
        <v>26</v>
      </c>
      <c r="GP32" s="12" t="s">
        <v>27</v>
      </c>
      <c r="GQ32" s="11">
        <f>195.94*2.5377</f>
        <v>497.23693800000001</v>
      </c>
      <c r="GR32" s="11">
        <f>144.99*2.5377</f>
        <v>367.941123</v>
      </c>
      <c r="GS32" s="11">
        <f>94.04*2.5377</f>
        <v>238.64530800000003</v>
      </c>
      <c r="GT32" s="11">
        <f>43.09*2.5377</f>
        <v>109.34949300000001</v>
      </c>
      <c r="GU32" s="11"/>
      <c r="GV32" s="11"/>
      <c r="GW32" s="11"/>
      <c r="GX32" s="11"/>
      <c r="GY32" s="11"/>
      <c r="GZ32" s="11"/>
      <c r="HA32" s="11"/>
    </row>
    <row r="33" spans="1:209" ht="13.9" x14ac:dyDescent="0.25">
      <c r="A33" s="9"/>
      <c r="B33" s="14" t="s">
        <v>28</v>
      </c>
      <c r="C33" s="15">
        <f t="shared" ref="C33:M33" si="191">SUM(C29:C32)</f>
        <v>9935.8348000000024</v>
      </c>
      <c r="D33" s="15">
        <f t="shared" si="191"/>
        <v>9991.6036000000004</v>
      </c>
      <c r="E33" s="15">
        <f t="shared" si="191"/>
        <v>10286.289999999999</v>
      </c>
      <c r="F33" s="15">
        <f t="shared" si="191"/>
        <v>10620.796000000002</v>
      </c>
      <c r="G33" s="15">
        <f t="shared" si="191"/>
        <v>11004.9516</v>
      </c>
      <c r="H33" s="15">
        <f t="shared" si="191"/>
        <v>11403.1476</v>
      </c>
      <c r="I33" s="15">
        <f t="shared" si="191"/>
        <v>11801.3436</v>
      </c>
      <c r="J33" s="15">
        <f t="shared" si="191"/>
        <v>12199.5396</v>
      </c>
      <c r="K33" s="15">
        <f t="shared" si="191"/>
        <v>13035.751200000001</v>
      </c>
      <c r="L33" s="15">
        <f t="shared" si="191"/>
        <v>13433.947199999999</v>
      </c>
      <c r="M33" s="15">
        <f t="shared" si="191"/>
        <v>13832.1432</v>
      </c>
      <c r="O33" s="9"/>
      <c r="P33" s="14" t="s">
        <v>28</v>
      </c>
      <c r="Q33" s="15">
        <f t="shared" ref="Q33:AA33" si="192">SUM(Q29:Q32)</f>
        <v>10494.403600000001</v>
      </c>
      <c r="R33" s="15">
        <f t="shared" si="192"/>
        <v>10552.9702</v>
      </c>
      <c r="S33" s="15">
        <f t="shared" si="192"/>
        <v>10862.41</v>
      </c>
      <c r="T33" s="15">
        <f t="shared" si="192"/>
        <v>11213.662</v>
      </c>
      <c r="U33" s="15">
        <f t="shared" si="192"/>
        <v>11617.0362</v>
      </c>
      <c r="V33" s="15">
        <f t="shared" si="192"/>
        <v>12035.158200000002</v>
      </c>
      <c r="W33" s="15">
        <f t="shared" si="192"/>
        <v>12453.280200000001</v>
      </c>
      <c r="X33" s="15">
        <f t="shared" si="192"/>
        <v>12871.4022</v>
      </c>
      <c r="Y33" s="15">
        <f t="shared" si="192"/>
        <v>13749.4584</v>
      </c>
      <c r="Z33" s="15">
        <f t="shared" si="192"/>
        <v>14167.580400000001</v>
      </c>
      <c r="AA33" s="15">
        <f t="shared" si="192"/>
        <v>14585.7024</v>
      </c>
      <c r="AC33" s="9"/>
      <c r="AD33" s="14" t="s">
        <v>28</v>
      </c>
      <c r="AE33" s="15">
        <f t="shared" ref="AE33:AO33" si="193">SUM(AE29:AE32)</f>
        <v>10829.2852</v>
      </c>
      <c r="AF33" s="15">
        <f t="shared" si="193"/>
        <v>10889.5139</v>
      </c>
      <c r="AG33" s="15">
        <f t="shared" si="193"/>
        <v>11207.750000000002</v>
      </c>
      <c r="AH33" s="15">
        <f t="shared" si="193"/>
        <v>11568.999</v>
      </c>
      <c r="AI33" s="15">
        <f t="shared" si="193"/>
        <v>11983.860900000001</v>
      </c>
      <c r="AJ33" s="15">
        <f t="shared" si="193"/>
        <v>12413.8899</v>
      </c>
      <c r="AK33" s="15">
        <f t="shared" si="193"/>
        <v>12843.918900000001</v>
      </c>
      <c r="AL33" s="15">
        <f t="shared" si="193"/>
        <v>13273.947899999999</v>
      </c>
      <c r="AM33" s="15">
        <f t="shared" si="193"/>
        <v>14177.0088</v>
      </c>
      <c r="AN33" s="15">
        <f t="shared" si="193"/>
        <v>14607.037799999998</v>
      </c>
      <c r="AO33" s="15">
        <f t="shared" si="193"/>
        <v>15037.066799999999</v>
      </c>
      <c r="AQ33" s="9"/>
      <c r="AR33" s="14" t="s">
        <v>28</v>
      </c>
      <c r="AS33" s="15">
        <f t="shared" ref="AS33:BC33" si="194">SUM(AS29:AS32)</f>
        <v>11053.7924</v>
      </c>
      <c r="AT33" s="15">
        <f t="shared" si="194"/>
        <v>11115.1468</v>
      </c>
      <c r="AU33" s="15">
        <f t="shared" si="194"/>
        <v>11439.339999999998</v>
      </c>
      <c r="AV33" s="15">
        <f t="shared" si="194"/>
        <v>11807.328000000001</v>
      </c>
      <c r="AW33" s="15">
        <f t="shared" si="194"/>
        <v>12229.9308</v>
      </c>
      <c r="AX33" s="15">
        <f t="shared" si="194"/>
        <v>12667.978799999999</v>
      </c>
      <c r="AY33" s="15">
        <f t="shared" si="194"/>
        <v>13106.0268</v>
      </c>
      <c r="AZ33" s="15">
        <f t="shared" si="194"/>
        <v>13544.074800000002</v>
      </c>
      <c r="BA33" s="15">
        <f t="shared" si="194"/>
        <v>14463.975600000002</v>
      </c>
      <c r="BB33" s="15">
        <f t="shared" si="194"/>
        <v>14902.0236</v>
      </c>
      <c r="BC33" s="15">
        <f t="shared" si="194"/>
        <v>15340.071599999999</v>
      </c>
      <c r="BE33" s="9"/>
      <c r="BF33" s="14" t="s">
        <v>28</v>
      </c>
      <c r="BG33" s="15">
        <f t="shared" ref="BG33:BQ33" si="195">SUM(BG29:BG32)</f>
        <v>11387.864</v>
      </c>
      <c r="BH33" s="15">
        <f t="shared" si="195"/>
        <v>11450.880499999999</v>
      </c>
      <c r="BI33" s="15">
        <f t="shared" si="195"/>
        <v>11783.87</v>
      </c>
      <c r="BJ33" s="15">
        <f t="shared" si="195"/>
        <v>12161.855</v>
      </c>
      <c r="BK33" s="15">
        <f t="shared" si="195"/>
        <v>12595.945500000002</v>
      </c>
      <c r="BL33" s="15">
        <f t="shared" si="195"/>
        <v>13045.9005</v>
      </c>
      <c r="BM33" s="15">
        <f t="shared" si="195"/>
        <v>13495.855500000001</v>
      </c>
      <c r="BN33" s="15">
        <f t="shared" si="195"/>
        <v>13945.810500000003</v>
      </c>
      <c r="BO33" s="15">
        <f t="shared" si="195"/>
        <v>14890.715999999999</v>
      </c>
      <c r="BP33" s="15">
        <f t="shared" si="195"/>
        <v>15340.670999999998</v>
      </c>
      <c r="BQ33" s="15">
        <f t="shared" si="195"/>
        <v>15790.625999999998</v>
      </c>
      <c r="BS33" s="9"/>
      <c r="BT33" s="14" t="s">
        <v>28</v>
      </c>
      <c r="BU33" s="15">
        <f t="shared" ref="BU33:CE33" si="196">SUM(BU29:BU32)</f>
        <v>11610.838400000001</v>
      </c>
      <c r="BV33" s="15">
        <f t="shared" si="196"/>
        <v>11674.966300000002</v>
      </c>
      <c r="BW33" s="15">
        <f t="shared" si="196"/>
        <v>12013.83</v>
      </c>
      <c r="BX33" s="15">
        <f t="shared" si="196"/>
        <v>12398.483000000002</v>
      </c>
      <c r="BY33" s="15">
        <f t="shared" si="196"/>
        <v>12840.225300000002</v>
      </c>
      <c r="BZ33" s="15">
        <f t="shared" si="196"/>
        <v>13298.1183</v>
      </c>
      <c r="CA33" s="15">
        <f t="shared" si="196"/>
        <v>13756.011300000002</v>
      </c>
      <c r="CB33" s="15">
        <f t="shared" si="196"/>
        <v>14213.904299999998</v>
      </c>
      <c r="CC33" s="15">
        <f t="shared" si="196"/>
        <v>15175.479600000002</v>
      </c>
      <c r="CD33" s="15">
        <f t="shared" si="196"/>
        <v>15633.372599999999</v>
      </c>
      <c r="CE33" s="15">
        <f t="shared" si="196"/>
        <v>16091.265600000002</v>
      </c>
      <c r="CG33" s="9"/>
      <c r="CH33" s="14" t="s">
        <v>28</v>
      </c>
      <c r="CI33" s="15">
        <f t="shared" ref="CI33:CS33" si="197">SUM(CI29:CI32)</f>
        <v>12058.329999999998</v>
      </c>
      <c r="CJ33" s="15">
        <f t="shared" si="197"/>
        <v>12124.695</v>
      </c>
      <c r="CK33" s="15">
        <f t="shared" si="197"/>
        <v>12475.369999999999</v>
      </c>
      <c r="CL33" s="15">
        <f t="shared" si="197"/>
        <v>12873.44</v>
      </c>
      <c r="CM33" s="15">
        <f t="shared" si="197"/>
        <v>13330.575000000001</v>
      </c>
      <c r="CN33" s="15">
        <f t="shared" si="197"/>
        <v>13804.424999999999</v>
      </c>
      <c r="CO33" s="15">
        <f t="shared" si="197"/>
        <v>14278.275</v>
      </c>
      <c r="CP33" s="15">
        <f t="shared" si="197"/>
        <v>14752.125</v>
      </c>
      <c r="CQ33" s="15">
        <f t="shared" si="197"/>
        <v>15747.21</v>
      </c>
      <c r="CR33" s="15">
        <f t="shared" si="197"/>
        <v>16221.06</v>
      </c>
      <c r="CS33" s="15">
        <f t="shared" si="197"/>
        <v>16694.91</v>
      </c>
      <c r="CU33" s="9"/>
      <c r="CV33" s="14" t="s">
        <v>28</v>
      </c>
      <c r="CW33" s="15">
        <f t="shared" ref="CW33:DG33" si="198">SUM(CW29:CW32)</f>
        <v>13288.184800000001</v>
      </c>
      <c r="CX33" s="15">
        <f t="shared" si="198"/>
        <v>13360.696100000001</v>
      </c>
      <c r="CY33" s="15">
        <f t="shared" si="198"/>
        <v>13743.81</v>
      </c>
      <c r="CZ33" s="15">
        <f t="shared" si="198"/>
        <v>14178.681000000002</v>
      </c>
      <c r="DA33" s="15">
        <f t="shared" si="198"/>
        <v>14678.099099999999</v>
      </c>
      <c r="DB33" s="15">
        <f t="shared" si="198"/>
        <v>15195.7701</v>
      </c>
      <c r="DC33" s="15">
        <f t="shared" si="198"/>
        <v>15713.4411</v>
      </c>
      <c r="DD33" s="15">
        <f t="shared" si="198"/>
        <v>16231.1121</v>
      </c>
      <c r="DE33" s="15">
        <f t="shared" si="198"/>
        <v>17318.2212</v>
      </c>
      <c r="DF33" s="15">
        <f t="shared" si="198"/>
        <v>17835.892200000002</v>
      </c>
      <c r="DG33" s="15">
        <f t="shared" si="198"/>
        <v>18353.563200000001</v>
      </c>
      <c r="DI33" s="9"/>
      <c r="DJ33" s="14" t="s">
        <v>28</v>
      </c>
      <c r="DK33" s="15">
        <f t="shared" ref="DK33:DU33" si="199">SUM(DK29:DK32)</f>
        <v>13511.169199999998</v>
      </c>
      <c r="DL33" s="15">
        <f t="shared" si="199"/>
        <v>13584.781900000002</v>
      </c>
      <c r="DM33" s="15">
        <f t="shared" si="199"/>
        <v>13973.77</v>
      </c>
      <c r="DN33" s="15">
        <f t="shared" si="199"/>
        <v>14415.309000000001</v>
      </c>
      <c r="DO33" s="15">
        <f t="shared" si="199"/>
        <v>14922.378900000002</v>
      </c>
      <c r="DP33" s="15">
        <f t="shared" si="199"/>
        <v>15447.9879</v>
      </c>
      <c r="DQ33" s="15">
        <f t="shared" si="199"/>
        <v>15973.5969</v>
      </c>
      <c r="DR33" s="15">
        <f t="shared" si="199"/>
        <v>16499.205900000001</v>
      </c>
      <c r="DS33" s="15">
        <f t="shared" si="199"/>
        <v>17602.984800000002</v>
      </c>
      <c r="DT33" s="15">
        <f t="shared" si="199"/>
        <v>18128.593799999999</v>
      </c>
      <c r="DU33" s="15">
        <f t="shared" si="199"/>
        <v>18654.202799999999</v>
      </c>
      <c r="DW33" s="9"/>
      <c r="DX33" s="14" t="s">
        <v>28</v>
      </c>
      <c r="DY33" s="15">
        <f t="shared" ref="DY33:EI33" si="200">SUM(DY29:DY32)</f>
        <v>15452.463317999996</v>
      </c>
      <c r="DZ33" s="15">
        <f t="shared" si="200"/>
        <v>15540.750152999999</v>
      </c>
      <c r="EA33" s="15">
        <f t="shared" si="200"/>
        <v>15993.585588</v>
      </c>
      <c r="EB33" s="15">
        <f t="shared" si="200"/>
        <v>16507.179122999998</v>
      </c>
      <c r="EC33" s="15">
        <f t="shared" si="200"/>
        <v>17096.0301</v>
      </c>
      <c r="ED33" s="15">
        <f t="shared" si="200"/>
        <v>17703.611099999998</v>
      </c>
      <c r="EE33" s="15">
        <f t="shared" si="200"/>
        <v>18311.192099999997</v>
      </c>
      <c r="EF33" s="15">
        <f t="shared" si="200"/>
        <v>18918.773100000002</v>
      </c>
      <c r="EG33" s="15">
        <f t="shared" si="200"/>
        <v>20194.693200000002</v>
      </c>
      <c r="EH33" s="15">
        <f t="shared" si="200"/>
        <v>20802.2742</v>
      </c>
      <c r="EI33" s="15">
        <f t="shared" si="200"/>
        <v>21409.855199999998</v>
      </c>
      <c r="EK33" s="9"/>
      <c r="EL33" s="14" t="s">
        <v>28</v>
      </c>
      <c r="EM33" s="15">
        <f t="shared" ref="EM33:EW33" si="201">SUM(EM29:EM32)</f>
        <v>17039.049623999999</v>
      </c>
      <c r="EN33" s="15">
        <f t="shared" si="201"/>
        <v>17135.143704000002</v>
      </c>
      <c r="EO33" s="15">
        <f t="shared" si="201"/>
        <v>17629.223183999999</v>
      </c>
      <c r="EP33" s="15">
        <f t="shared" si="201"/>
        <v>18189.633564</v>
      </c>
      <c r="EQ33" s="15">
        <f t="shared" si="201"/>
        <v>18832.248900000002</v>
      </c>
      <c r="ER33" s="15">
        <f t="shared" si="201"/>
        <v>19495.5579</v>
      </c>
      <c r="ES33" s="15">
        <f t="shared" si="201"/>
        <v>20158.866900000001</v>
      </c>
      <c r="ET33" s="15">
        <f t="shared" si="201"/>
        <v>20822.175899999998</v>
      </c>
      <c r="EU33" s="15">
        <f t="shared" si="201"/>
        <v>22215.124800000001</v>
      </c>
      <c r="EV33" s="15">
        <f t="shared" si="201"/>
        <v>22878.433799999999</v>
      </c>
      <c r="EW33" s="15">
        <f t="shared" si="201"/>
        <v>23541.7428</v>
      </c>
      <c r="EY33" s="9"/>
      <c r="EZ33" s="14" t="s">
        <v>28</v>
      </c>
      <c r="FA33" s="15">
        <f t="shared" ref="FA33:FK33" si="202">SUM(FA29:FA32)</f>
        <v>17732.798424000001</v>
      </c>
      <c r="FB33" s="15">
        <f t="shared" si="202"/>
        <v>17841.552803999999</v>
      </c>
      <c r="FC33" s="15">
        <f t="shared" si="202"/>
        <v>18373.613183999998</v>
      </c>
      <c r="FD33" s="15">
        <f t="shared" si="202"/>
        <v>18976.224564</v>
      </c>
      <c r="FE33" s="15">
        <f t="shared" si="202"/>
        <v>19665.261000000002</v>
      </c>
      <c r="FF33" s="15">
        <f t="shared" si="202"/>
        <v>20370.771000000001</v>
      </c>
      <c r="FG33" s="15">
        <f t="shared" si="202"/>
        <v>21076.281000000003</v>
      </c>
      <c r="FH33" s="15">
        <f t="shared" si="202"/>
        <v>21781.791000000001</v>
      </c>
      <c r="FI33" s="15">
        <f t="shared" si="202"/>
        <v>23263.362000000001</v>
      </c>
      <c r="FJ33" s="15">
        <f t="shared" si="202"/>
        <v>23968.871999999999</v>
      </c>
      <c r="FK33" s="15">
        <f t="shared" si="202"/>
        <v>24674.382000000001</v>
      </c>
      <c r="FM33" s="9"/>
      <c r="FN33" s="14" t="s">
        <v>28</v>
      </c>
      <c r="FO33" s="15">
        <f t="shared" ref="FO33:FY33" si="203">SUM(FO29:FO32)</f>
        <v>18869.369699999999</v>
      </c>
      <c r="FP33" s="15">
        <f t="shared" si="203"/>
        <v>18983.714850000004</v>
      </c>
      <c r="FQ33" s="15">
        <f t="shared" si="203"/>
        <v>19545.325800000002</v>
      </c>
      <c r="FR33" s="15">
        <f t="shared" si="203"/>
        <v>20181.481050000002</v>
      </c>
      <c r="FS33" s="15">
        <f t="shared" si="203"/>
        <v>20909.040299999997</v>
      </c>
      <c r="FT33" s="15">
        <f t="shared" si="203"/>
        <v>21654.4833</v>
      </c>
      <c r="FU33" s="15">
        <f t="shared" si="203"/>
        <v>22399.926300000003</v>
      </c>
      <c r="FV33" s="15">
        <f t="shared" si="203"/>
        <v>23145.369299999998</v>
      </c>
      <c r="FW33" s="15">
        <f t="shared" si="203"/>
        <v>24710.799600000002</v>
      </c>
      <c r="FX33" s="15">
        <f t="shared" si="203"/>
        <v>25456.242599999998</v>
      </c>
      <c r="FY33" s="15">
        <f t="shared" si="203"/>
        <v>26201.685600000001</v>
      </c>
      <c r="GA33" s="9"/>
      <c r="GB33" s="14" t="s">
        <v>28</v>
      </c>
      <c r="GC33" s="15">
        <f t="shared" ref="GC33:GM33" si="204">SUM(GC29:GC32)</f>
        <v>20022.603674000002</v>
      </c>
      <c r="GD33" s="15">
        <f t="shared" si="204"/>
        <v>20142.623079000001</v>
      </c>
      <c r="GE33" s="15">
        <f t="shared" si="204"/>
        <v>20734.208284</v>
      </c>
      <c r="GF33" s="15">
        <f t="shared" si="204"/>
        <v>21404.387789</v>
      </c>
      <c r="GG33" s="15">
        <f t="shared" si="204"/>
        <v>22171.020299999996</v>
      </c>
      <c r="GH33" s="15">
        <f t="shared" si="204"/>
        <v>22956.963299999999</v>
      </c>
      <c r="GI33" s="15">
        <f t="shared" si="204"/>
        <v>23742.906300000002</v>
      </c>
      <c r="GJ33" s="15">
        <f t="shared" si="204"/>
        <v>24528.849299999998</v>
      </c>
      <c r="GK33" s="15">
        <f t="shared" si="204"/>
        <v>26179.329600000005</v>
      </c>
      <c r="GL33" s="15">
        <f t="shared" si="204"/>
        <v>26965.2726</v>
      </c>
      <c r="GM33" s="15">
        <f t="shared" si="204"/>
        <v>27751.215600000003</v>
      </c>
      <c r="GO33" s="9"/>
      <c r="GP33" s="14" t="s">
        <v>28</v>
      </c>
      <c r="GQ33" s="15">
        <f t="shared" ref="GQ33:HA33" si="205">SUM(GQ29:GQ32)</f>
        <v>22430.708537999999</v>
      </c>
      <c r="GR33" s="15">
        <f t="shared" si="205"/>
        <v>22562.564823000001</v>
      </c>
      <c r="GS33" s="15">
        <f t="shared" si="205"/>
        <v>23216.725308000001</v>
      </c>
      <c r="GT33" s="15">
        <f t="shared" si="205"/>
        <v>23957.936493000001</v>
      </c>
      <c r="GU33" s="15">
        <f t="shared" si="205"/>
        <v>24806.144700000001</v>
      </c>
      <c r="GV33" s="15">
        <f t="shared" si="205"/>
        <v>25676.651700000002</v>
      </c>
      <c r="GW33" s="15">
        <f t="shared" si="205"/>
        <v>26547.158699999996</v>
      </c>
      <c r="GX33" s="15">
        <f t="shared" si="205"/>
        <v>27417.665700000001</v>
      </c>
      <c r="GY33" s="15">
        <f t="shared" si="205"/>
        <v>29245.730399999997</v>
      </c>
      <c r="GZ33" s="15">
        <f t="shared" si="205"/>
        <v>30116.237400000002</v>
      </c>
      <c r="HA33" s="15">
        <f t="shared" si="205"/>
        <v>30986.7444</v>
      </c>
    </row>
    <row r="34" spans="1:209" ht="13.9" x14ac:dyDescent="0.25">
      <c r="A34" s="9"/>
      <c r="B34" s="12" t="s">
        <v>29</v>
      </c>
      <c r="C34" s="11">
        <v>1210</v>
      </c>
      <c r="D34" s="11">
        <v>1210</v>
      </c>
      <c r="E34" s="11">
        <v>1210</v>
      </c>
      <c r="F34" s="11">
        <v>1210</v>
      </c>
      <c r="G34" s="11">
        <v>1210</v>
      </c>
      <c r="H34" s="11">
        <v>1210</v>
      </c>
      <c r="I34" s="11">
        <v>1210</v>
      </c>
      <c r="J34" s="11">
        <v>1210</v>
      </c>
      <c r="K34" s="11">
        <v>1210</v>
      </c>
      <c r="L34" s="11">
        <v>1210</v>
      </c>
      <c r="M34" s="11">
        <v>1210</v>
      </c>
      <c r="O34" s="9"/>
      <c r="P34" s="12" t="s">
        <v>29</v>
      </c>
      <c r="Q34" s="11">
        <v>1210</v>
      </c>
      <c r="R34" s="11">
        <v>1210</v>
      </c>
      <c r="S34" s="11">
        <v>1210</v>
      </c>
      <c r="T34" s="11">
        <v>1210</v>
      </c>
      <c r="U34" s="11">
        <v>1210</v>
      </c>
      <c r="V34" s="11">
        <v>1210</v>
      </c>
      <c r="W34" s="11">
        <v>1210</v>
      </c>
      <c r="X34" s="11">
        <v>1210</v>
      </c>
      <c r="Y34" s="11">
        <v>1210</v>
      </c>
      <c r="Z34" s="11">
        <v>1210</v>
      </c>
      <c r="AA34" s="11">
        <v>1210</v>
      </c>
      <c r="AC34" s="9"/>
      <c r="AD34" s="12" t="s">
        <v>29</v>
      </c>
      <c r="AE34" s="11">
        <v>1210</v>
      </c>
      <c r="AF34" s="11">
        <v>1210</v>
      </c>
      <c r="AG34" s="11">
        <v>1210</v>
      </c>
      <c r="AH34" s="11">
        <v>1210</v>
      </c>
      <c r="AI34" s="11">
        <v>1210</v>
      </c>
      <c r="AJ34" s="11">
        <v>1210</v>
      </c>
      <c r="AK34" s="11">
        <v>1210</v>
      </c>
      <c r="AL34" s="11">
        <v>1210</v>
      </c>
      <c r="AM34" s="11">
        <v>1210</v>
      </c>
      <c r="AN34" s="11">
        <v>1210</v>
      </c>
      <c r="AO34" s="11">
        <v>1210</v>
      </c>
      <c r="AQ34" s="9"/>
      <c r="AR34" s="12" t="s">
        <v>29</v>
      </c>
      <c r="AS34" s="11">
        <v>1210</v>
      </c>
      <c r="AT34" s="11">
        <v>1210</v>
      </c>
      <c r="AU34" s="11">
        <v>1210</v>
      </c>
      <c r="AV34" s="11">
        <v>1210</v>
      </c>
      <c r="AW34" s="11">
        <v>1210</v>
      </c>
      <c r="AX34" s="11">
        <v>1210</v>
      </c>
      <c r="AY34" s="11">
        <v>1210</v>
      </c>
      <c r="AZ34" s="11">
        <v>1210</v>
      </c>
      <c r="BA34" s="11">
        <v>1210</v>
      </c>
      <c r="BB34" s="11">
        <v>1210</v>
      </c>
      <c r="BC34" s="11">
        <v>1210</v>
      </c>
      <c r="BE34" s="9"/>
      <c r="BF34" s="12" t="s">
        <v>29</v>
      </c>
      <c r="BG34" s="11">
        <v>1210</v>
      </c>
      <c r="BH34" s="11">
        <v>1210</v>
      </c>
      <c r="BI34" s="11">
        <v>1210</v>
      </c>
      <c r="BJ34" s="11">
        <v>1210</v>
      </c>
      <c r="BK34" s="11">
        <v>1210</v>
      </c>
      <c r="BL34" s="11">
        <v>1210</v>
      </c>
      <c r="BM34" s="11">
        <v>1210</v>
      </c>
      <c r="BN34" s="11">
        <v>1210</v>
      </c>
      <c r="BO34" s="11">
        <v>1210</v>
      </c>
      <c r="BP34" s="11">
        <v>1210</v>
      </c>
      <c r="BQ34" s="11">
        <v>1210</v>
      </c>
      <c r="BS34" s="9"/>
      <c r="BT34" s="12" t="s">
        <v>29</v>
      </c>
      <c r="BU34" s="11">
        <v>1210</v>
      </c>
      <c r="BV34" s="11">
        <v>1210</v>
      </c>
      <c r="BW34" s="11">
        <v>1210</v>
      </c>
      <c r="BX34" s="11">
        <v>1210</v>
      </c>
      <c r="BY34" s="11">
        <v>1210</v>
      </c>
      <c r="BZ34" s="11">
        <v>1210</v>
      </c>
      <c r="CA34" s="11">
        <v>1210</v>
      </c>
      <c r="CB34" s="11">
        <v>1210</v>
      </c>
      <c r="CC34" s="11">
        <v>1210</v>
      </c>
      <c r="CD34" s="11">
        <v>1210</v>
      </c>
      <c r="CE34" s="11">
        <v>1210</v>
      </c>
      <c r="CG34" s="9"/>
      <c r="CH34" s="12" t="s">
        <v>29</v>
      </c>
      <c r="CI34" s="11">
        <v>1210</v>
      </c>
      <c r="CJ34" s="11">
        <v>1210</v>
      </c>
      <c r="CK34" s="11">
        <v>1210</v>
      </c>
      <c r="CL34" s="11">
        <v>1210</v>
      </c>
      <c r="CM34" s="11">
        <v>1210</v>
      </c>
      <c r="CN34" s="11">
        <v>1210</v>
      </c>
      <c r="CO34" s="11">
        <v>1210</v>
      </c>
      <c r="CP34" s="11">
        <v>1210</v>
      </c>
      <c r="CQ34" s="11">
        <v>1210</v>
      </c>
      <c r="CR34" s="11">
        <v>1210</v>
      </c>
      <c r="CS34" s="11">
        <v>1210</v>
      </c>
      <c r="CU34" s="9"/>
      <c r="CV34" s="12" t="s">
        <v>29</v>
      </c>
      <c r="CW34" s="11">
        <v>1210</v>
      </c>
      <c r="CX34" s="11">
        <v>1210</v>
      </c>
      <c r="CY34" s="11">
        <v>1210</v>
      </c>
      <c r="CZ34" s="11">
        <v>1210</v>
      </c>
      <c r="DA34" s="11">
        <v>1210</v>
      </c>
      <c r="DB34" s="11">
        <v>1210</v>
      </c>
      <c r="DC34" s="11">
        <v>1210</v>
      </c>
      <c r="DD34" s="11">
        <v>1210</v>
      </c>
      <c r="DE34" s="11">
        <v>1210</v>
      </c>
      <c r="DF34" s="11">
        <v>1210</v>
      </c>
      <c r="DG34" s="11">
        <v>1210</v>
      </c>
      <c r="DI34" s="9"/>
      <c r="DJ34" s="12" t="s">
        <v>29</v>
      </c>
      <c r="DK34" s="11">
        <v>1210</v>
      </c>
      <c r="DL34" s="11">
        <v>1210</v>
      </c>
      <c r="DM34" s="11">
        <v>1210</v>
      </c>
      <c r="DN34" s="11">
        <v>1210</v>
      </c>
      <c r="DO34" s="11">
        <v>1210</v>
      </c>
      <c r="DP34" s="11">
        <v>1210</v>
      </c>
      <c r="DQ34" s="11">
        <v>1210</v>
      </c>
      <c r="DR34" s="11">
        <v>1210</v>
      </c>
      <c r="DS34" s="11">
        <v>1210</v>
      </c>
      <c r="DT34" s="11">
        <v>1210</v>
      </c>
      <c r="DU34" s="11">
        <v>1210</v>
      </c>
      <c r="DW34" s="9"/>
      <c r="DX34" s="12" t="s">
        <v>29</v>
      </c>
      <c r="DY34" s="11">
        <v>1210</v>
      </c>
      <c r="DZ34" s="11">
        <v>1210</v>
      </c>
      <c r="EA34" s="11">
        <v>1210</v>
      </c>
      <c r="EB34" s="11">
        <v>1210</v>
      </c>
      <c r="EC34" s="11">
        <v>1210</v>
      </c>
      <c r="ED34" s="11">
        <v>1210</v>
      </c>
      <c r="EE34" s="11">
        <v>1210</v>
      </c>
      <c r="EF34" s="11">
        <v>1210</v>
      </c>
      <c r="EG34" s="11">
        <v>1210</v>
      </c>
      <c r="EH34" s="11">
        <v>1210</v>
      </c>
      <c r="EI34" s="11">
        <v>1210</v>
      </c>
      <c r="EK34" s="9"/>
      <c r="EL34" s="12" t="s">
        <v>29</v>
      </c>
      <c r="EM34" s="11">
        <v>1210</v>
      </c>
      <c r="EN34" s="11">
        <v>1210</v>
      </c>
      <c r="EO34" s="11">
        <v>1210</v>
      </c>
      <c r="EP34" s="11">
        <v>1210</v>
      </c>
      <c r="EQ34" s="11">
        <v>1210</v>
      </c>
      <c r="ER34" s="11">
        <v>1210</v>
      </c>
      <c r="ES34" s="11">
        <v>1210</v>
      </c>
      <c r="ET34" s="11">
        <v>1210</v>
      </c>
      <c r="EU34" s="11">
        <v>1210</v>
      </c>
      <c r="EV34" s="11">
        <v>1210</v>
      </c>
      <c r="EW34" s="11">
        <v>1210</v>
      </c>
      <c r="EY34" s="9"/>
      <c r="EZ34" s="12" t="s">
        <v>29</v>
      </c>
      <c r="FA34" s="11">
        <v>1210</v>
      </c>
      <c r="FB34" s="11">
        <v>1210</v>
      </c>
      <c r="FC34" s="11">
        <v>1210</v>
      </c>
      <c r="FD34" s="11">
        <v>1210</v>
      </c>
      <c r="FE34" s="11">
        <v>1210</v>
      </c>
      <c r="FF34" s="11">
        <v>1210</v>
      </c>
      <c r="FG34" s="11">
        <v>1210</v>
      </c>
      <c r="FH34" s="11">
        <v>1210</v>
      </c>
      <c r="FI34" s="11">
        <v>1210</v>
      </c>
      <c r="FJ34" s="11">
        <v>1210</v>
      </c>
      <c r="FK34" s="11">
        <v>1210</v>
      </c>
      <c r="FM34" s="9"/>
      <c r="FN34" s="12" t="s">
        <v>29</v>
      </c>
      <c r="FO34" s="11">
        <v>1210</v>
      </c>
      <c r="FP34" s="11">
        <v>1210</v>
      </c>
      <c r="FQ34" s="11">
        <v>1210</v>
      </c>
      <c r="FR34" s="11">
        <v>1210</v>
      </c>
      <c r="FS34" s="11">
        <v>1210</v>
      </c>
      <c r="FT34" s="11">
        <v>1210</v>
      </c>
      <c r="FU34" s="11">
        <v>1210</v>
      </c>
      <c r="FV34" s="11">
        <v>1210</v>
      </c>
      <c r="FW34" s="11">
        <v>1210</v>
      </c>
      <c r="FX34" s="11">
        <v>1210</v>
      </c>
      <c r="FY34" s="11">
        <v>1210</v>
      </c>
      <c r="GA34" s="9"/>
      <c r="GB34" s="12" t="s">
        <v>29</v>
      </c>
      <c r="GC34" s="11">
        <v>1210</v>
      </c>
      <c r="GD34" s="11">
        <v>1210</v>
      </c>
      <c r="GE34" s="11">
        <v>1210</v>
      </c>
      <c r="GF34" s="11">
        <v>1210</v>
      </c>
      <c r="GG34" s="11">
        <v>1210</v>
      </c>
      <c r="GH34" s="11">
        <v>1210</v>
      </c>
      <c r="GI34" s="11">
        <v>1210</v>
      </c>
      <c r="GJ34" s="11">
        <v>1210</v>
      </c>
      <c r="GK34" s="11">
        <v>1210</v>
      </c>
      <c r="GL34" s="11">
        <v>1210</v>
      </c>
      <c r="GM34" s="11">
        <v>1210</v>
      </c>
      <c r="GO34" s="9"/>
      <c r="GP34" s="12" t="s">
        <v>29</v>
      </c>
      <c r="GQ34" s="11">
        <v>1210</v>
      </c>
      <c r="GR34" s="11">
        <v>1210</v>
      </c>
      <c r="GS34" s="11">
        <v>1210</v>
      </c>
      <c r="GT34" s="11">
        <v>1210</v>
      </c>
      <c r="GU34" s="11">
        <v>1210</v>
      </c>
      <c r="GV34" s="11">
        <v>1210</v>
      </c>
      <c r="GW34" s="11">
        <v>1210</v>
      </c>
      <c r="GX34" s="11">
        <v>1210</v>
      </c>
      <c r="GY34" s="11">
        <v>1210</v>
      </c>
      <c r="GZ34" s="11">
        <v>1210</v>
      </c>
      <c r="HA34" s="11">
        <v>1210</v>
      </c>
    </row>
    <row r="35" spans="1:209" ht="13.9" x14ac:dyDescent="0.25">
      <c r="A35" s="9"/>
      <c r="B35" s="19" t="s">
        <v>30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O35" s="9"/>
      <c r="P35" s="19" t="s">
        <v>30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C35" s="9"/>
      <c r="AD35" s="19" t="s">
        <v>30</v>
      </c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Q35" s="9"/>
      <c r="AR35" s="19" t="s">
        <v>30</v>
      </c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E35" s="9"/>
      <c r="BF35" s="19" t="s">
        <v>30</v>
      </c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S35" s="9"/>
      <c r="BT35" s="19" t="s">
        <v>30</v>
      </c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G35" s="9"/>
      <c r="CH35" s="19" t="s">
        <v>30</v>
      </c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U35" s="9"/>
      <c r="CV35" s="19" t="s">
        <v>30</v>
      </c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I35" s="9"/>
      <c r="DJ35" s="19" t="s">
        <v>30</v>
      </c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W35" s="9"/>
      <c r="DX35" s="19" t="s">
        <v>30</v>
      </c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K35" s="9"/>
      <c r="EL35" s="19" t="s">
        <v>30</v>
      </c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Y35" s="9"/>
      <c r="EZ35" s="19" t="s">
        <v>30</v>
      </c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M35" s="9"/>
      <c r="FN35" s="19" t="s">
        <v>30</v>
      </c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GA35" s="9"/>
      <c r="GB35" s="19" t="s">
        <v>30</v>
      </c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O35" s="9"/>
      <c r="GP35" s="19" t="s">
        <v>30</v>
      </c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</row>
    <row r="36" spans="1:209" ht="13.9" x14ac:dyDescent="0.25">
      <c r="A36" s="20"/>
      <c r="B36" s="21" t="s">
        <v>31</v>
      </c>
      <c r="C36" s="22">
        <f>SUM(C33:C34)</f>
        <v>11145.834800000002</v>
      </c>
      <c r="D36" s="22">
        <f t="shared" ref="D36:M36" si="206">SUM(D33:D34)</f>
        <v>11201.6036</v>
      </c>
      <c r="E36" s="22">
        <f t="shared" si="206"/>
        <v>11496.289999999999</v>
      </c>
      <c r="F36" s="22">
        <f t="shared" si="206"/>
        <v>11830.796000000002</v>
      </c>
      <c r="G36" s="22">
        <f t="shared" si="206"/>
        <v>12214.9516</v>
      </c>
      <c r="H36" s="22">
        <f t="shared" si="206"/>
        <v>12613.1476</v>
      </c>
      <c r="I36" s="22">
        <f t="shared" si="206"/>
        <v>13011.3436</v>
      </c>
      <c r="J36" s="22">
        <f t="shared" si="206"/>
        <v>13409.5396</v>
      </c>
      <c r="K36" s="22">
        <f t="shared" si="206"/>
        <v>14245.751200000001</v>
      </c>
      <c r="L36" s="22">
        <f t="shared" si="206"/>
        <v>14643.947199999999</v>
      </c>
      <c r="M36" s="22">
        <f t="shared" si="206"/>
        <v>15042.1432</v>
      </c>
      <c r="O36" s="20"/>
      <c r="P36" s="21" t="s">
        <v>31</v>
      </c>
      <c r="Q36" s="22">
        <f>SUM(Q33:Q34)</f>
        <v>11704.403600000001</v>
      </c>
      <c r="R36" s="22">
        <f t="shared" ref="R36:AA36" si="207">SUM(R33:R34)</f>
        <v>11762.9702</v>
      </c>
      <c r="S36" s="22">
        <f t="shared" si="207"/>
        <v>12072.41</v>
      </c>
      <c r="T36" s="22">
        <f t="shared" si="207"/>
        <v>12423.662</v>
      </c>
      <c r="U36" s="22">
        <f t="shared" si="207"/>
        <v>12827.0362</v>
      </c>
      <c r="V36" s="22">
        <f t="shared" si="207"/>
        <v>13245.158200000002</v>
      </c>
      <c r="W36" s="22">
        <f t="shared" si="207"/>
        <v>13663.280200000001</v>
      </c>
      <c r="X36" s="22">
        <f t="shared" si="207"/>
        <v>14081.4022</v>
      </c>
      <c r="Y36" s="22">
        <f t="shared" si="207"/>
        <v>14959.4584</v>
      </c>
      <c r="Z36" s="22">
        <f t="shared" si="207"/>
        <v>15377.580400000001</v>
      </c>
      <c r="AA36" s="22">
        <f t="shared" si="207"/>
        <v>15795.7024</v>
      </c>
      <c r="AC36" s="20"/>
      <c r="AD36" s="21" t="s">
        <v>31</v>
      </c>
      <c r="AE36" s="22">
        <f>SUM(AE33:AE34)</f>
        <v>12039.2852</v>
      </c>
      <c r="AF36" s="22">
        <f t="shared" ref="AF36:AO36" si="208">SUM(AF33:AF34)</f>
        <v>12099.5139</v>
      </c>
      <c r="AG36" s="22">
        <f t="shared" si="208"/>
        <v>12417.750000000002</v>
      </c>
      <c r="AH36" s="22">
        <f t="shared" si="208"/>
        <v>12778.999</v>
      </c>
      <c r="AI36" s="22">
        <f t="shared" si="208"/>
        <v>13193.860900000001</v>
      </c>
      <c r="AJ36" s="22">
        <f t="shared" si="208"/>
        <v>13623.8899</v>
      </c>
      <c r="AK36" s="22">
        <f t="shared" si="208"/>
        <v>14053.918900000001</v>
      </c>
      <c r="AL36" s="22">
        <f t="shared" si="208"/>
        <v>14483.947899999999</v>
      </c>
      <c r="AM36" s="22">
        <f t="shared" si="208"/>
        <v>15387.0088</v>
      </c>
      <c r="AN36" s="22">
        <f t="shared" si="208"/>
        <v>15817.037799999998</v>
      </c>
      <c r="AO36" s="22">
        <f t="shared" si="208"/>
        <v>16247.066799999999</v>
      </c>
      <c r="AQ36" s="20"/>
      <c r="AR36" s="21" t="s">
        <v>31</v>
      </c>
      <c r="AS36" s="22">
        <f>SUM(AS33:AS34)</f>
        <v>12263.7924</v>
      </c>
      <c r="AT36" s="22">
        <f t="shared" ref="AT36:BC36" si="209">SUM(AT33:AT34)</f>
        <v>12325.1468</v>
      </c>
      <c r="AU36" s="22">
        <f t="shared" si="209"/>
        <v>12649.339999999998</v>
      </c>
      <c r="AV36" s="22">
        <f t="shared" si="209"/>
        <v>13017.328000000001</v>
      </c>
      <c r="AW36" s="22">
        <f t="shared" si="209"/>
        <v>13439.9308</v>
      </c>
      <c r="AX36" s="22">
        <f t="shared" si="209"/>
        <v>13877.978799999999</v>
      </c>
      <c r="AY36" s="22">
        <f t="shared" si="209"/>
        <v>14316.0268</v>
      </c>
      <c r="AZ36" s="22">
        <f t="shared" si="209"/>
        <v>14754.074800000002</v>
      </c>
      <c r="BA36" s="22">
        <f t="shared" si="209"/>
        <v>15673.975600000002</v>
      </c>
      <c r="BB36" s="22">
        <f t="shared" si="209"/>
        <v>16112.0236</v>
      </c>
      <c r="BC36" s="22">
        <f t="shared" si="209"/>
        <v>16550.071599999999</v>
      </c>
      <c r="BE36" s="20"/>
      <c r="BF36" s="21" t="s">
        <v>31</v>
      </c>
      <c r="BG36" s="22">
        <f>SUM(BG33:BG34)</f>
        <v>12597.864</v>
      </c>
      <c r="BH36" s="22">
        <f t="shared" ref="BH36:BQ36" si="210">SUM(BH33:BH34)</f>
        <v>12660.880499999999</v>
      </c>
      <c r="BI36" s="22">
        <f t="shared" si="210"/>
        <v>12993.87</v>
      </c>
      <c r="BJ36" s="22">
        <f t="shared" si="210"/>
        <v>13371.855</v>
      </c>
      <c r="BK36" s="22">
        <f t="shared" si="210"/>
        <v>13805.945500000002</v>
      </c>
      <c r="BL36" s="22">
        <f t="shared" si="210"/>
        <v>14255.9005</v>
      </c>
      <c r="BM36" s="22">
        <f t="shared" si="210"/>
        <v>14705.855500000001</v>
      </c>
      <c r="BN36" s="22">
        <f t="shared" si="210"/>
        <v>15155.810500000003</v>
      </c>
      <c r="BO36" s="22">
        <f t="shared" si="210"/>
        <v>16100.715999999999</v>
      </c>
      <c r="BP36" s="22">
        <f t="shared" si="210"/>
        <v>16550.670999999998</v>
      </c>
      <c r="BQ36" s="22">
        <f t="shared" si="210"/>
        <v>17000.625999999997</v>
      </c>
      <c r="BS36" s="20"/>
      <c r="BT36" s="21" t="s">
        <v>31</v>
      </c>
      <c r="BU36" s="22">
        <f>SUM(BU33:BU34)</f>
        <v>12820.838400000001</v>
      </c>
      <c r="BV36" s="22">
        <f t="shared" ref="BV36:CE36" si="211">SUM(BV33:BV34)</f>
        <v>12884.966300000002</v>
      </c>
      <c r="BW36" s="22">
        <f t="shared" si="211"/>
        <v>13223.83</v>
      </c>
      <c r="BX36" s="22">
        <f t="shared" si="211"/>
        <v>13608.483000000002</v>
      </c>
      <c r="BY36" s="22">
        <f t="shared" si="211"/>
        <v>14050.225300000002</v>
      </c>
      <c r="BZ36" s="22">
        <f t="shared" si="211"/>
        <v>14508.1183</v>
      </c>
      <c r="CA36" s="22">
        <f t="shared" si="211"/>
        <v>14966.011300000002</v>
      </c>
      <c r="CB36" s="22">
        <f t="shared" si="211"/>
        <v>15423.904299999998</v>
      </c>
      <c r="CC36" s="22">
        <f t="shared" si="211"/>
        <v>16385.479600000002</v>
      </c>
      <c r="CD36" s="22">
        <f t="shared" si="211"/>
        <v>16843.372599999999</v>
      </c>
      <c r="CE36" s="22">
        <f t="shared" si="211"/>
        <v>17301.265600000002</v>
      </c>
      <c r="CG36" s="20"/>
      <c r="CH36" s="21" t="s">
        <v>31</v>
      </c>
      <c r="CI36" s="22">
        <f>SUM(CI33:CI34)</f>
        <v>13268.329999999998</v>
      </c>
      <c r="CJ36" s="22">
        <f t="shared" ref="CJ36:CS36" si="212">SUM(CJ33:CJ34)</f>
        <v>13334.695</v>
      </c>
      <c r="CK36" s="22">
        <f t="shared" si="212"/>
        <v>13685.369999999999</v>
      </c>
      <c r="CL36" s="22">
        <f t="shared" si="212"/>
        <v>14083.44</v>
      </c>
      <c r="CM36" s="22">
        <f t="shared" si="212"/>
        <v>14540.575000000001</v>
      </c>
      <c r="CN36" s="22">
        <f t="shared" si="212"/>
        <v>15014.424999999999</v>
      </c>
      <c r="CO36" s="22">
        <f t="shared" si="212"/>
        <v>15488.275</v>
      </c>
      <c r="CP36" s="22">
        <f t="shared" si="212"/>
        <v>15962.125</v>
      </c>
      <c r="CQ36" s="22">
        <f t="shared" si="212"/>
        <v>16957.21</v>
      </c>
      <c r="CR36" s="22">
        <f t="shared" si="212"/>
        <v>17431.059999999998</v>
      </c>
      <c r="CS36" s="22">
        <f t="shared" si="212"/>
        <v>17904.91</v>
      </c>
      <c r="CU36" s="20"/>
      <c r="CV36" s="21" t="s">
        <v>31</v>
      </c>
      <c r="CW36" s="22">
        <f>SUM(CW33:CW34)</f>
        <v>14498.184800000001</v>
      </c>
      <c r="CX36" s="22">
        <f t="shared" ref="CX36:DG36" si="213">SUM(CX33:CX34)</f>
        <v>14570.696100000001</v>
      </c>
      <c r="CY36" s="22">
        <f t="shared" si="213"/>
        <v>14953.81</v>
      </c>
      <c r="CZ36" s="22">
        <f t="shared" si="213"/>
        <v>15388.681000000002</v>
      </c>
      <c r="DA36" s="22">
        <f t="shared" si="213"/>
        <v>15888.099099999999</v>
      </c>
      <c r="DB36" s="22">
        <f t="shared" si="213"/>
        <v>16405.770100000002</v>
      </c>
      <c r="DC36" s="22">
        <f t="shared" si="213"/>
        <v>16923.4411</v>
      </c>
      <c r="DD36" s="22">
        <f t="shared" si="213"/>
        <v>17441.112099999998</v>
      </c>
      <c r="DE36" s="22">
        <f t="shared" si="213"/>
        <v>18528.2212</v>
      </c>
      <c r="DF36" s="22">
        <f t="shared" si="213"/>
        <v>19045.892200000002</v>
      </c>
      <c r="DG36" s="22">
        <f t="shared" si="213"/>
        <v>19563.563200000001</v>
      </c>
      <c r="DI36" s="20"/>
      <c r="DJ36" s="21" t="s">
        <v>31</v>
      </c>
      <c r="DK36" s="22">
        <f>SUM(DK33:DK34)</f>
        <v>14721.169199999998</v>
      </c>
      <c r="DL36" s="22">
        <f t="shared" ref="DL36:DU36" si="214">SUM(DL33:DL34)</f>
        <v>14794.781900000002</v>
      </c>
      <c r="DM36" s="22">
        <f t="shared" si="214"/>
        <v>15183.77</v>
      </c>
      <c r="DN36" s="22">
        <f t="shared" si="214"/>
        <v>15625.309000000001</v>
      </c>
      <c r="DO36" s="22">
        <f t="shared" si="214"/>
        <v>16132.378900000002</v>
      </c>
      <c r="DP36" s="22">
        <f t="shared" si="214"/>
        <v>16657.9879</v>
      </c>
      <c r="DQ36" s="22">
        <f t="shared" si="214"/>
        <v>17183.5969</v>
      </c>
      <c r="DR36" s="22">
        <f t="shared" si="214"/>
        <v>17709.205900000001</v>
      </c>
      <c r="DS36" s="22">
        <f t="shared" si="214"/>
        <v>18812.984800000002</v>
      </c>
      <c r="DT36" s="22">
        <f t="shared" si="214"/>
        <v>19338.593799999999</v>
      </c>
      <c r="DU36" s="22">
        <f t="shared" si="214"/>
        <v>19864.202799999999</v>
      </c>
      <c r="DW36" s="20"/>
      <c r="DX36" s="21" t="s">
        <v>31</v>
      </c>
      <c r="DY36" s="22">
        <f>SUM(DY33:DY34)</f>
        <v>16662.463317999995</v>
      </c>
      <c r="DZ36" s="22">
        <f t="shared" ref="DZ36:EI36" si="215">SUM(DZ33:DZ34)</f>
        <v>16750.750153000001</v>
      </c>
      <c r="EA36" s="22">
        <f t="shared" si="215"/>
        <v>17203.585588000002</v>
      </c>
      <c r="EB36" s="22">
        <f t="shared" si="215"/>
        <v>17717.179122999998</v>
      </c>
      <c r="EC36" s="22">
        <f t="shared" si="215"/>
        <v>18306.0301</v>
      </c>
      <c r="ED36" s="22">
        <f t="shared" si="215"/>
        <v>18913.611099999998</v>
      </c>
      <c r="EE36" s="22">
        <f t="shared" si="215"/>
        <v>19521.192099999997</v>
      </c>
      <c r="EF36" s="22">
        <f t="shared" si="215"/>
        <v>20128.773100000002</v>
      </c>
      <c r="EG36" s="22">
        <f t="shared" si="215"/>
        <v>21404.693200000002</v>
      </c>
      <c r="EH36" s="22">
        <f t="shared" si="215"/>
        <v>22012.2742</v>
      </c>
      <c r="EI36" s="22">
        <f t="shared" si="215"/>
        <v>22619.855199999998</v>
      </c>
      <c r="EK36" s="20"/>
      <c r="EL36" s="21" t="s">
        <v>31</v>
      </c>
      <c r="EM36" s="22">
        <f>SUM(EM33:EM34)</f>
        <v>18249.049623999999</v>
      </c>
      <c r="EN36" s="22">
        <f t="shared" ref="EN36:EW36" si="216">SUM(EN33:EN34)</f>
        <v>18345.143704000002</v>
      </c>
      <c r="EO36" s="22">
        <f t="shared" si="216"/>
        <v>18839.223183999999</v>
      </c>
      <c r="EP36" s="22">
        <f t="shared" si="216"/>
        <v>19399.633564</v>
      </c>
      <c r="EQ36" s="22">
        <f t="shared" si="216"/>
        <v>20042.248900000002</v>
      </c>
      <c r="ER36" s="22">
        <f t="shared" si="216"/>
        <v>20705.5579</v>
      </c>
      <c r="ES36" s="22">
        <f t="shared" si="216"/>
        <v>21368.866900000001</v>
      </c>
      <c r="ET36" s="22">
        <f t="shared" si="216"/>
        <v>22032.175899999998</v>
      </c>
      <c r="EU36" s="22">
        <f t="shared" si="216"/>
        <v>23425.124800000001</v>
      </c>
      <c r="EV36" s="22">
        <f t="shared" si="216"/>
        <v>24088.433799999999</v>
      </c>
      <c r="EW36" s="22">
        <f t="shared" si="216"/>
        <v>24751.7428</v>
      </c>
      <c r="EY36" s="20"/>
      <c r="EZ36" s="21" t="s">
        <v>31</v>
      </c>
      <c r="FA36" s="22">
        <f>SUM(FA33:FA34)</f>
        <v>18942.798424000001</v>
      </c>
      <c r="FB36" s="22">
        <f t="shared" ref="FB36:FK36" si="217">SUM(FB33:FB34)</f>
        <v>19051.552803999999</v>
      </c>
      <c r="FC36" s="22">
        <f t="shared" si="217"/>
        <v>19583.613183999998</v>
      </c>
      <c r="FD36" s="22">
        <f t="shared" si="217"/>
        <v>20186.224564</v>
      </c>
      <c r="FE36" s="22">
        <f t="shared" si="217"/>
        <v>20875.261000000002</v>
      </c>
      <c r="FF36" s="22">
        <f t="shared" si="217"/>
        <v>21580.771000000001</v>
      </c>
      <c r="FG36" s="22">
        <f t="shared" si="217"/>
        <v>22286.281000000003</v>
      </c>
      <c r="FH36" s="22">
        <f t="shared" si="217"/>
        <v>22991.791000000001</v>
      </c>
      <c r="FI36" s="22">
        <f t="shared" si="217"/>
        <v>24473.362000000001</v>
      </c>
      <c r="FJ36" s="22">
        <f t="shared" si="217"/>
        <v>25178.871999999999</v>
      </c>
      <c r="FK36" s="22">
        <f t="shared" si="217"/>
        <v>25884.382000000001</v>
      </c>
      <c r="FM36" s="20"/>
      <c r="FN36" s="21" t="s">
        <v>31</v>
      </c>
      <c r="FO36" s="22">
        <f>SUM(FO33:FO34)</f>
        <v>20079.369699999999</v>
      </c>
      <c r="FP36" s="22">
        <f t="shared" ref="FP36:FY36" si="218">SUM(FP33:FP34)</f>
        <v>20193.714850000004</v>
      </c>
      <c r="FQ36" s="22">
        <f t="shared" si="218"/>
        <v>20755.325800000002</v>
      </c>
      <c r="FR36" s="22">
        <f t="shared" si="218"/>
        <v>21391.481050000002</v>
      </c>
      <c r="FS36" s="22">
        <f t="shared" si="218"/>
        <v>22119.040299999997</v>
      </c>
      <c r="FT36" s="22">
        <f t="shared" si="218"/>
        <v>22864.4833</v>
      </c>
      <c r="FU36" s="22">
        <f t="shared" si="218"/>
        <v>23609.926300000003</v>
      </c>
      <c r="FV36" s="22">
        <f t="shared" si="218"/>
        <v>24355.369299999998</v>
      </c>
      <c r="FW36" s="22">
        <f t="shared" si="218"/>
        <v>25920.799600000002</v>
      </c>
      <c r="FX36" s="22">
        <f t="shared" si="218"/>
        <v>26666.242599999998</v>
      </c>
      <c r="FY36" s="22">
        <f t="shared" si="218"/>
        <v>27411.685600000001</v>
      </c>
      <c r="GA36" s="20"/>
      <c r="GB36" s="21" t="s">
        <v>31</v>
      </c>
      <c r="GC36" s="22">
        <f>SUM(GC33:GC34)</f>
        <v>21232.603674000002</v>
      </c>
      <c r="GD36" s="22">
        <f t="shared" ref="GD36:GM36" si="219">SUM(GD33:GD34)</f>
        <v>21352.623079000001</v>
      </c>
      <c r="GE36" s="22">
        <f t="shared" si="219"/>
        <v>21944.208284</v>
      </c>
      <c r="GF36" s="22">
        <f t="shared" si="219"/>
        <v>22614.387789</v>
      </c>
      <c r="GG36" s="22">
        <f t="shared" si="219"/>
        <v>23381.020299999996</v>
      </c>
      <c r="GH36" s="22">
        <f t="shared" si="219"/>
        <v>24166.963299999999</v>
      </c>
      <c r="GI36" s="22">
        <f t="shared" si="219"/>
        <v>24952.906300000002</v>
      </c>
      <c r="GJ36" s="22">
        <f t="shared" si="219"/>
        <v>25738.849299999998</v>
      </c>
      <c r="GK36" s="22">
        <f t="shared" si="219"/>
        <v>27389.329600000005</v>
      </c>
      <c r="GL36" s="22">
        <f t="shared" si="219"/>
        <v>28175.2726</v>
      </c>
      <c r="GM36" s="22">
        <f t="shared" si="219"/>
        <v>28961.215600000003</v>
      </c>
      <c r="GO36" s="20"/>
      <c r="GP36" s="21" t="s">
        <v>31</v>
      </c>
      <c r="GQ36" s="22">
        <f>SUM(GQ33:GQ34)</f>
        <v>23640.708537999999</v>
      </c>
      <c r="GR36" s="22">
        <f t="shared" ref="GR36:HA36" si="220">SUM(GR33:GR34)</f>
        <v>23772.564823000001</v>
      </c>
      <c r="GS36" s="22">
        <f t="shared" si="220"/>
        <v>24426.725308000001</v>
      </c>
      <c r="GT36" s="22">
        <f t="shared" si="220"/>
        <v>25167.936493000001</v>
      </c>
      <c r="GU36" s="22">
        <f t="shared" si="220"/>
        <v>26016.144700000001</v>
      </c>
      <c r="GV36" s="22">
        <f t="shared" si="220"/>
        <v>26886.651700000002</v>
      </c>
      <c r="GW36" s="22">
        <f t="shared" si="220"/>
        <v>27757.158699999996</v>
      </c>
      <c r="GX36" s="22">
        <f t="shared" si="220"/>
        <v>28627.665700000001</v>
      </c>
      <c r="GY36" s="22">
        <f t="shared" si="220"/>
        <v>30455.730399999997</v>
      </c>
      <c r="GZ36" s="22">
        <f t="shared" si="220"/>
        <v>31326.237400000002</v>
      </c>
      <c r="HA36" s="22">
        <f t="shared" si="220"/>
        <v>32196.7444</v>
      </c>
    </row>
    <row r="37" spans="1:209" ht="15" x14ac:dyDescent="0.2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G37" s="129" t="s">
        <v>111</v>
      </c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U37" s="129" t="s">
        <v>111</v>
      </c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I37" s="129" t="s">
        <v>111</v>
      </c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W37" s="129" t="s">
        <v>130</v>
      </c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K37" s="129" t="s">
        <v>132</v>
      </c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Y37" s="129" t="s">
        <v>132</v>
      </c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M37" s="129" t="s">
        <v>132</v>
      </c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GA37" s="129" t="s">
        <v>132</v>
      </c>
      <c r="GB37" s="129"/>
      <c r="GC37" s="129"/>
      <c r="GD37" s="129"/>
      <c r="GE37" s="129"/>
      <c r="GF37" s="129"/>
      <c r="GG37" s="129"/>
      <c r="GH37" s="129"/>
      <c r="GI37" s="129"/>
      <c r="GJ37" s="129"/>
      <c r="GK37" s="129"/>
      <c r="GL37" s="129"/>
      <c r="GM37" s="129"/>
      <c r="GO37" s="129" t="s">
        <v>132</v>
      </c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</row>
    <row r="38" spans="1:209" ht="13.9" x14ac:dyDescent="0.25">
      <c r="A38" s="23"/>
      <c r="B38" s="24"/>
      <c r="C38" s="106"/>
      <c r="D38" s="25"/>
      <c r="E38" s="25"/>
      <c r="F38" s="25"/>
      <c r="G38" s="25"/>
      <c r="H38" s="25"/>
      <c r="I38" s="25"/>
      <c r="J38" s="25"/>
      <c r="K38" s="25"/>
      <c r="L38" s="25"/>
      <c r="M38" s="25"/>
      <c r="O38" s="23"/>
      <c r="P38" s="24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23"/>
      <c r="AD38" s="24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Q38" s="23"/>
      <c r="AR38" s="24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E38" s="23"/>
      <c r="BF38" s="24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23"/>
      <c r="BT38" s="24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G38" s="23"/>
      <c r="CH38" s="24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U38" s="23"/>
      <c r="CV38" s="24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I38" s="23"/>
      <c r="DJ38" s="24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W38" s="23"/>
      <c r="DX38" s="24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K38" s="23"/>
      <c r="EL38" s="24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Y38" s="23"/>
      <c r="EZ38" s="24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M38" s="23"/>
      <c r="FN38" s="24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GA38" s="23"/>
      <c r="GB38" s="24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O38" s="23"/>
      <c r="GP38" s="24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</row>
    <row r="39" spans="1:209" ht="13.9" x14ac:dyDescent="0.25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O39" s="23"/>
      <c r="P39" s="24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C39" s="23"/>
      <c r="AD39" s="24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Q39" s="23"/>
      <c r="AR39" s="24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E39" s="23"/>
      <c r="BF39" s="24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S39" s="23"/>
      <c r="BT39" s="24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G39" s="23"/>
      <c r="CH39" s="24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U39" s="23"/>
      <c r="CV39" s="24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I39" s="23"/>
      <c r="DJ39" s="24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W39" s="23"/>
      <c r="DX39" s="24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K39" s="23"/>
      <c r="EL39" s="24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Y39" s="23"/>
      <c r="EZ39" s="24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M39" s="23"/>
      <c r="FN39" s="24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GA39" s="23"/>
      <c r="GB39" s="24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O39" s="23"/>
      <c r="GP39" s="24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</row>
    <row r="40" spans="1:209" ht="15" x14ac:dyDescent="0.25">
      <c r="A40" s="138" t="s">
        <v>35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40"/>
      <c r="O40" s="138" t="s">
        <v>35</v>
      </c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40"/>
      <c r="AC40" s="138" t="s">
        <v>35</v>
      </c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40"/>
      <c r="AQ40" s="138" t="s">
        <v>35</v>
      </c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40"/>
      <c r="BE40" s="138" t="s">
        <v>35</v>
      </c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40"/>
      <c r="BS40" s="138" t="s">
        <v>35</v>
      </c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40"/>
      <c r="CG40" s="138" t="s">
        <v>35</v>
      </c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40"/>
      <c r="CU40" s="138" t="s">
        <v>35</v>
      </c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40"/>
      <c r="DI40" s="138" t="s">
        <v>35</v>
      </c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40"/>
      <c r="DW40" s="138" t="s">
        <v>35</v>
      </c>
      <c r="DX40" s="139"/>
      <c r="DY40" s="139"/>
      <c r="DZ40" s="139"/>
      <c r="EA40" s="139"/>
      <c r="EB40" s="139"/>
      <c r="EC40" s="139"/>
      <c r="ED40" s="139"/>
      <c r="EE40" s="139"/>
      <c r="EF40" s="139"/>
      <c r="EG40" s="139"/>
      <c r="EH40" s="139"/>
      <c r="EI40" s="140"/>
      <c r="EK40" s="138" t="s">
        <v>35</v>
      </c>
      <c r="EL40" s="139"/>
      <c r="EM40" s="139"/>
      <c r="EN40" s="139"/>
      <c r="EO40" s="139"/>
      <c r="EP40" s="139"/>
      <c r="EQ40" s="139"/>
      <c r="ER40" s="139"/>
      <c r="ES40" s="139"/>
      <c r="ET40" s="139"/>
      <c r="EU40" s="139"/>
      <c r="EV40" s="139"/>
      <c r="EW40" s="140"/>
      <c r="EY40" s="138" t="s">
        <v>35</v>
      </c>
      <c r="EZ40" s="139"/>
      <c r="FA40" s="139"/>
      <c r="FB40" s="139"/>
      <c r="FC40" s="139"/>
      <c r="FD40" s="139"/>
      <c r="FE40" s="139"/>
      <c r="FF40" s="139"/>
      <c r="FG40" s="139"/>
      <c r="FH40" s="139"/>
      <c r="FI40" s="139"/>
      <c r="FJ40" s="139"/>
      <c r="FK40" s="140"/>
      <c r="FM40" s="138" t="s">
        <v>35</v>
      </c>
      <c r="FN40" s="139"/>
      <c r="FO40" s="139"/>
      <c r="FP40" s="139"/>
      <c r="FQ40" s="139"/>
      <c r="FR40" s="139"/>
      <c r="FS40" s="139"/>
      <c r="FT40" s="139"/>
      <c r="FU40" s="139"/>
      <c r="FV40" s="139"/>
      <c r="FW40" s="139"/>
      <c r="FX40" s="139"/>
      <c r="FY40" s="140"/>
      <c r="GA40" s="138" t="s">
        <v>35</v>
      </c>
      <c r="GB40" s="139"/>
      <c r="GC40" s="139"/>
      <c r="GD40" s="139"/>
      <c r="GE40" s="139"/>
      <c r="GF40" s="139"/>
      <c r="GG40" s="139"/>
      <c r="GH40" s="139"/>
      <c r="GI40" s="139"/>
      <c r="GJ40" s="139"/>
      <c r="GK40" s="139"/>
      <c r="GL40" s="139"/>
      <c r="GM40" s="140"/>
      <c r="GO40" s="138" t="s">
        <v>35</v>
      </c>
      <c r="GP40" s="139"/>
      <c r="GQ40" s="139"/>
      <c r="GR40" s="139"/>
      <c r="GS40" s="139"/>
      <c r="GT40" s="139"/>
      <c r="GU40" s="139"/>
      <c r="GV40" s="139"/>
      <c r="GW40" s="139"/>
      <c r="GX40" s="139"/>
      <c r="GY40" s="139"/>
      <c r="GZ40" s="139"/>
      <c r="HA40" s="140"/>
    </row>
    <row r="41" spans="1:209" x14ac:dyDescent="0.2">
      <c r="A41" s="33"/>
      <c r="B41" s="34"/>
      <c r="C41" s="35" t="s">
        <v>2</v>
      </c>
      <c r="D41" s="34" t="s">
        <v>3</v>
      </c>
      <c r="E41" s="34" t="s">
        <v>4</v>
      </c>
      <c r="F41" s="35" t="s">
        <v>5</v>
      </c>
      <c r="G41" s="34" t="s">
        <v>6</v>
      </c>
      <c r="H41" s="35" t="s">
        <v>7</v>
      </c>
      <c r="I41" s="34" t="s">
        <v>8</v>
      </c>
      <c r="J41" s="35" t="s">
        <v>9</v>
      </c>
      <c r="K41" s="34" t="s">
        <v>10</v>
      </c>
      <c r="L41" s="35" t="s">
        <v>11</v>
      </c>
      <c r="M41" s="34" t="s">
        <v>12</v>
      </c>
      <c r="O41" s="33"/>
      <c r="P41" s="34"/>
      <c r="Q41" s="35" t="s">
        <v>2</v>
      </c>
      <c r="R41" s="34" t="s">
        <v>3</v>
      </c>
      <c r="S41" s="34" t="s">
        <v>4</v>
      </c>
      <c r="T41" s="35" t="s">
        <v>5</v>
      </c>
      <c r="U41" s="34" t="s">
        <v>6</v>
      </c>
      <c r="V41" s="35" t="s">
        <v>7</v>
      </c>
      <c r="W41" s="34" t="s">
        <v>8</v>
      </c>
      <c r="X41" s="35" t="s">
        <v>9</v>
      </c>
      <c r="Y41" s="34" t="s">
        <v>10</v>
      </c>
      <c r="Z41" s="35" t="s">
        <v>11</v>
      </c>
      <c r="AA41" s="34" t="s">
        <v>12</v>
      </c>
      <c r="AC41" s="33"/>
      <c r="AD41" s="34"/>
      <c r="AE41" s="35" t="s">
        <v>2</v>
      </c>
      <c r="AF41" s="34" t="s">
        <v>3</v>
      </c>
      <c r="AG41" s="34" t="s">
        <v>4</v>
      </c>
      <c r="AH41" s="35" t="s">
        <v>5</v>
      </c>
      <c r="AI41" s="34" t="s">
        <v>6</v>
      </c>
      <c r="AJ41" s="35" t="s">
        <v>7</v>
      </c>
      <c r="AK41" s="34" t="s">
        <v>8</v>
      </c>
      <c r="AL41" s="35" t="s">
        <v>9</v>
      </c>
      <c r="AM41" s="34" t="s">
        <v>10</v>
      </c>
      <c r="AN41" s="35" t="s">
        <v>11</v>
      </c>
      <c r="AO41" s="34" t="s">
        <v>12</v>
      </c>
      <c r="AQ41" s="33"/>
      <c r="AR41" s="34"/>
      <c r="AS41" s="35" t="s">
        <v>2</v>
      </c>
      <c r="AT41" s="34" t="s">
        <v>3</v>
      </c>
      <c r="AU41" s="34" t="s">
        <v>4</v>
      </c>
      <c r="AV41" s="35" t="s">
        <v>5</v>
      </c>
      <c r="AW41" s="34" t="s">
        <v>6</v>
      </c>
      <c r="AX41" s="35" t="s">
        <v>7</v>
      </c>
      <c r="AY41" s="34" t="s">
        <v>8</v>
      </c>
      <c r="AZ41" s="35" t="s">
        <v>9</v>
      </c>
      <c r="BA41" s="34" t="s">
        <v>10</v>
      </c>
      <c r="BB41" s="35" t="s">
        <v>11</v>
      </c>
      <c r="BC41" s="34" t="s">
        <v>12</v>
      </c>
      <c r="BE41" s="33"/>
      <c r="BF41" s="34"/>
      <c r="BG41" s="35" t="s">
        <v>2</v>
      </c>
      <c r="BH41" s="34" t="s">
        <v>3</v>
      </c>
      <c r="BI41" s="34" t="s">
        <v>4</v>
      </c>
      <c r="BJ41" s="35" t="s">
        <v>5</v>
      </c>
      <c r="BK41" s="34" t="s">
        <v>6</v>
      </c>
      <c r="BL41" s="35" t="s">
        <v>7</v>
      </c>
      <c r="BM41" s="34" t="s">
        <v>8</v>
      </c>
      <c r="BN41" s="35" t="s">
        <v>9</v>
      </c>
      <c r="BO41" s="34" t="s">
        <v>10</v>
      </c>
      <c r="BP41" s="35" t="s">
        <v>11</v>
      </c>
      <c r="BQ41" s="34" t="s">
        <v>12</v>
      </c>
      <c r="BS41" s="33"/>
      <c r="BT41" s="34"/>
      <c r="BU41" s="35" t="s">
        <v>2</v>
      </c>
      <c r="BV41" s="34" t="s">
        <v>3</v>
      </c>
      <c r="BW41" s="34" t="s">
        <v>4</v>
      </c>
      <c r="BX41" s="35" t="s">
        <v>5</v>
      </c>
      <c r="BY41" s="34" t="s">
        <v>6</v>
      </c>
      <c r="BZ41" s="35" t="s">
        <v>7</v>
      </c>
      <c r="CA41" s="34" t="s">
        <v>8</v>
      </c>
      <c r="CB41" s="35" t="s">
        <v>9</v>
      </c>
      <c r="CC41" s="34" t="s">
        <v>10</v>
      </c>
      <c r="CD41" s="35" t="s">
        <v>11</v>
      </c>
      <c r="CE41" s="34" t="s">
        <v>12</v>
      </c>
      <c r="CG41" s="33"/>
      <c r="CH41" s="34"/>
      <c r="CI41" s="35" t="s">
        <v>2</v>
      </c>
      <c r="CJ41" s="34" t="s">
        <v>3</v>
      </c>
      <c r="CK41" s="34" t="s">
        <v>4</v>
      </c>
      <c r="CL41" s="35" t="s">
        <v>5</v>
      </c>
      <c r="CM41" s="34" t="s">
        <v>6</v>
      </c>
      <c r="CN41" s="35" t="s">
        <v>7</v>
      </c>
      <c r="CO41" s="34" t="s">
        <v>8</v>
      </c>
      <c r="CP41" s="35" t="s">
        <v>9</v>
      </c>
      <c r="CQ41" s="34" t="s">
        <v>10</v>
      </c>
      <c r="CR41" s="35" t="s">
        <v>11</v>
      </c>
      <c r="CS41" s="34" t="s">
        <v>12</v>
      </c>
      <c r="CU41" s="33"/>
      <c r="CV41" s="34"/>
      <c r="CW41" s="35" t="s">
        <v>2</v>
      </c>
      <c r="CX41" s="34" t="s">
        <v>3</v>
      </c>
      <c r="CY41" s="34" t="s">
        <v>4</v>
      </c>
      <c r="CZ41" s="35" t="s">
        <v>5</v>
      </c>
      <c r="DA41" s="34" t="s">
        <v>6</v>
      </c>
      <c r="DB41" s="35" t="s">
        <v>7</v>
      </c>
      <c r="DC41" s="34" t="s">
        <v>8</v>
      </c>
      <c r="DD41" s="35" t="s">
        <v>9</v>
      </c>
      <c r="DE41" s="34" t="s">
        <v>10</v>
      </c>
      <c r="DF41" s="35" t="s">
        <v>11</v>
      </c>
      <c r="DG41" s="34" t="s">
        <v>12</v>
      </c>
      <c r="DI41" s="33"/>
      <c r="DJ41" s="34"/>
      <c r="DK41" s="35" t="s">
        <v>2</v>
      </c>
      <c r="DL41" s="34" t="s">
        <v>3</v>
      </c>
      <c r="DM41" s="34" t="s">
        <v>4</v>
      </c>
      <c r="DN41" s="35" t="s">
        <v>5</v>
      </c>
      <c r="DO41" s="34" t="s">
        <v>6</v>
      </c>
      <c r="DP41" s="35" t="s">
        <v>7</v>
      </c>
      <c r="DQ41" s="34" t="s">
        <v>8</v>
      </c>
      <c r="DR41" s="35" t="s">
        <v>9</v>
      </c>
      <c r="DS41" s="34" t="s">
        <v>10</v>
      </c>
      <c r="DT41" s="35" t="s">
        <v>11</v>
      </c>
      <c r="DU41" s="34" t="s">
        <v>12</v>
      </c>
      <c r="DW41" s="33"/>
      <c r="DX41" s="34"/>
      <c r="DY41" s="35" t="s">
        <v>2</v>
      </c>
      <c r="DZ41" s="34" t="s">
        <v>3</v>
      </c>
      <c r="EA41" s="34" t="s">
        <v>4</v>
      </c>
      <c r="EB41" s="35" t="s">
        <v>5</v>
      </c>
      <c r="EC41" s="34" t="s">
        <v>6</v>
      </c>
      <c r="ED41" s="35" t="s">
        <v>7</v>
      </c>
      <c r="EE41" s="34" t="s">
        <v>8</v>
      </c>
      <c r="EF41" s="35" t="s">
        <v>9</v>
      </c>
      <c r="EG41" s="34" t="s">
        <v>10</v>
      </c>
      <c r="EH41" s="35" t="s">
        <v>11</v>
      </c>
      <c r="EI41" s="34" t="s">
        <v>12</v>
      </c>
      <c r="EK41" s="33"/>
      <c r="EL41" s="34"/>
      <c r="EM41" s="35" t="s">
        <v>2</v>
      </c>
      <c r="EN41" s="34" t="s">
        <v>3</v>
      </c>
      <c r="EO41" s="34" t="s">
        <v>4</v>
      </c>
      <c r="EP41" s="35" t="s">
        <v>5</v>
      </c>
      <c r="EQ41" s="34" t="s">
        <v>6</v>
      </c>
      <c r="ER41" s="35" t="s">
        <v>7</v>
      </c>
      <c r="ES41" s="34" t="s">
        <v>8</v>
      </c>
      <c r="ET41" s="35" t="s">
        <v>9</v>
      </c>
      <c r="EU41" s="34" t="s">
        <v>10</v>
      </c>
      <c r="EV41" s="35" t="s">
        <v>11</v>
      </c>
      <c r="EW41" s="34" t="s">
        <v>12</v>
      </c>
      <c r="EY41" s="33"/>
      <c r="EZ41" s="34"/>
      <c r="FA41" s="35" t="s">
        <v>2</v>
      </c>
      <c r="FB41" s="34" t="s">
        <v>3</v>
      </c>
      <c r="FC41" s="34" t="s">
        <v>4</v>
      </c>
      <c r="FD41" s="35" t="s">
        <v>5</v>
      </c>
      <c r="FE41" s="34" t="s">
        <v>6</v>
      </c>
      <c r="FF41" s="35" t="s">
        <v>7</v>
      </c>
      <c r="FG41" s="34" t="s">
        <v>8</v>
      </c>
      <c r="FH41" s="35" t="s">
        <v>9</v>
      </c>
      <c r="FI41" s="34" t="s">
        <v>10</v>
      </c>
      <c r="FJ41" s="35" t="s">
        <v>11</v>
      </c>
      <c r="FK41" s="34" t="s">
        <v>12</v>
      </c>
      <c r="FM41" s="33"/>
      <c r="FN41" s="34"/>
      <c r="FO41" s="35" t="s">
        <v>2</v>
      </c>
      <c r="FP41" s="34" t="s">
        <v>3</v>
      </c>
      <c r="FQ41" s="34" t="s">
        <v>4</v>
      </c>
      <c r="FR41" s="35" t="s">
        <v>5</v>
      </c>
      <c r="FS41" s="34" t="s">
        <v>6</v>
      </c>
      <c r="FT41" s="35" t="s">
        <v>7</v>
      </c>
      <c r="FU41" s="34" t="s">
        <v>8</v>
      </c>
      <c r="FV41" s="35" t="s">
        <v>9</v>
      </c>
      <c r="FW41" s="34" t="s">
        <v>10</v>
      </c>
      <c r="FX41" s="35" t="s">
        <v>11</v>
      </c>
      <c r="FY41" s="34" t="s">
        <v>12</v>
      </c>
      <c r="GA41" s="33"/>
      <c r="GB41" s="34"/>
      <c r="GC41" s="35" t="s">
        <v>2</v>
      </c>
      <c r="GD41" s="34" t="s">
        <v>3</v>
      </c>
      <c r="GE41" s="34" t="s">
        <v>4</v>
      </c>
      <c r="GF41" s="35" t="s">
        <v>5</v>
      </c>
      <c r="GG41" s="34" t="s">
        <v>6</v>
      </c>
      <c r="GH41" s="35" t="s">
        <v>7</v>
      </c>
      <c r="GI41" s="34" t="s">
        <v>8</v>
      </c>
      <c r="GJ41" s="35" t="s">
        <v>9</v>
      </c>
      <c r="GK41" s="34" t="s">
        <v>10</v>
      </c>
      <c r="GL41" s="35" t="s">
        <v>11</v>
      </c>
      <c r="GM41" s="34" t="s">
        <v>12</v>
      </c>
      <c r="GO41" s="33"/>
      <c r="GP41" s="34"/>
      <c r="GQ41" s="35" t="s">
        <v>2</v>
      </c>
      <c r="GR41" s="34" t="s">
        <v>3</v>
      </c>
      <c r="GS41" s="34" t="s">
        <v>4</v>
      </c>
      <c r="GT41" s="35" t="s">
        <v>5</v>
      </c>
      <c r="GU41" s="34" t="s">
        <v>6</v>
      </c>
      <c r="GV41" s="35" t="s">
        <v>7</v>
      </c>
      <c r="GW41" s="34" t="s">
        <v>8</v>
      </c>
      <c r="GX41" s="35" t="s">
        <v>9</v>
      </c>
      <c r="GY41" s="34" t="s">
        <v>10</v>
      </c>
      <c r="GZ41" s="35" t="s">
        <v>11</v>
      </c>
      <c r="HA41" s="34" t="s">
        <v>12</v>
      </c>
    </row>
    <row r="42" spans="1:209" x14ac:dyDescent="0.2">
      <c r="A42" s="33" t="s">
        <v>13</v>
      </c>
      <c r="B42" s="34" t="s">
        <v>14</v>
      </c>
      <c r="C42" s="36">
        <v>0.21</v>
      </c>
      <c r="D42" s="37">
        <v>0.24</v>
      </c>
      <c r="E42" s="37">
        <v>0.33</v>
      </c>
      <c r="F42" s="36">
        <v>0.43</v>
      </c>
      <c r="G42" s="37">
        <v>0.54</v>
      </c>
      <c r="H42" s="36">
        <v>0.64</v>
      </c>
      <c r="I42" s="37">
        <v>0.74</v>
      </c>
      <c r="J42" s="36">
        <v>0.84</v>
      </c>
      <c r="K42" s="37">
        <v>1.05</v>
      </c>
      <c r="L42" s="36">
        <v>1.1499999999999999</v>
      </c>
      <c r="M42" s="37">
        <v>1.25</v>
      </c>
      <c r="O42" s="33" t="s">
        <v>13</v>
      </c>
      <c r="P42" s="34" t="s">
        <v>14</v>
      </c>
      <c r="Q42" s="36">
        <v>0.21</v>
      </c>
      <c r="R42" s="37">
        <v>0.24</v>
      </c>
      <c r="S42" s="37">
        <v>0.33</v>
      </c>
      <c r="T42" s="36">
        <v>0.43</v>
      </c>
      <c r="U42" s="37">
        <v>0.54</v>
      </c>
      <c r="V42" s="36">
        <v>0.64</v>
      </c>
      <c r="W42" s="37">
        <v>0.74</v>
      </c>
      <c r="X42" s="36">
        <v>0.84</v>
      </c>
      <c r="Y42" s="37">
        <v>1.05</v>
      </c>
      <c r="Z42" s="36">
        <v>1.1499999999999999</v>
      </c>
      <c r="AA42" s="37">
        <v>1.25</v>
      </c>
      <c r="AC42" s="33" t="s">
        <v>13</v>
      </c>
      <c r="AD42" s="34" t="s">
        <v>14</v>
      </c>
      <c r="AE42" s="36">
        <v>0.21</v>
      </c>
      <c r="AF42" s="37">
        <v>0.24</v>
      </c>
      <c r="AG42" s="37">
        <v>0.33</v>
      </c>
      <c r="AH42" s="36">
        <v>0.43</v>
      </c>
      <c r="AI42" s="37">
        <v>0.54</v>
      </c>
      <c r="AJ42" s="36">
        <v>0.64</v>
      </c>
      <c r="AK42" s="37">
        <v>0.74</v>
      </c>
      <c r="AL42" s="36">
        <v>0.84</v>
      </c>
      <c r="AM42" s="37">
        <v>1.05</v>
      </c>
      <c r="AN42" s="36">
        <v>1.1499999999999999</v>
      </c>
      <c r="AO42" s="37">
        <v>1.25</v>
      </c>
      <c r="AQ42" s="33" t="s">
        <v>13</v>
      </c>
      <c r="AR42" s="34" t="s">
        <v>14</v>
      </c>
      <c r="AS42" s="36">
        <v>0.21</v>
      </c>
      <c r="AT42" s="37">
        <v>0.24</v>
      </c>
      <c r="AU42" s="37">
        <v>0.33</v>
      </c>
      <c r="AV42" s="36">
        <v>0.43</v>
      </c>
      <c r="AW42" s="37">
        <v>0.54</v>
      </c>
      <c r="AX42" s="36">
        <v>0.64</v>
      </c>
      <c r="AY42" s="37">
        <v>0.74</v>
      </c>
      <c r="AZ42" s="36">
        <v>0.84</v>
      </c>
      <c r="BA42" s="37">
        <v>1.05</v>
      </c>
      <c r="BB42" s="36">
        <v>1.1499999999999999</v>
      </c>
      <c r="BC42" s="37">
        <v>1.25</v>
      </c>
      <c r="BE42" s="33" t="s">
        <v>13</v>
      </c>
      <c r="BF42" s="34" t="s">
        <v>14</v>
      </c>
      <c r="BG42" s="36">
        <v>0.21</v>
      </c>
      <c r="BH42" s="37">
        <v>0.24</v>
      </c>
      <c r="BI42" s="37">
        <v>0.33</v>
      </c>
      <c r="BJ42" s="36">
        <v>0.43</v>
      </c>
      <c r="BK42" s="37">
        <v>0.54</v>
      </c>
      <c r="BL42" s="36">
        <v>0.64</v>
      </c>
      <c r="BM42" s="37">
        <v>0.74</v>
      </c>
      <c r="BN42" s="36">
        <v>0.84</v>
      </c>
      <c r="BO42" s="37">
        <v>1.05</v>
      </c>
      <c r="BP42" s="36">
        <v>1.1499999999999999</v>
      </c>
      <c r="BQ42" s="37">
        <v>1.25</v>
      </c>
      <c r="BS42" s="33" t="s">
        <v>13</v>
      </c>
      <c r="BT42" s="34" t="s">
        <v>14</v>
      </c>
      <c r="BU42" s="36">
        <v>0.21</v>
      </c>
      <c r="BV42" s="37">
        <v>0.24</v>
      </c>
      <c r="BW42" s="37">
        <v>0.33</v>
      </c>
      <c r="BX42" s="36">
        <v>0.43</v>
      </c>
      <c r="BY42" s="37">
        <v>0.54</v>
      </c>
      <c r="BZ42" s="36">
        <v>0.64</v>
      </c>
      <c r="CA42" s="37">
        <v>0.74</v>
      </c>
      <c r="CB42" s="36">
        <v>0.84</v>
      </c>
      <c r="CC42" s="37">
        <v>1.05</v>
      </c>
      <c r="CD42" s="36">
        <v>1.1499999999999999</v>
      </c>
      <c r="CE42" s="37">
        <v>1.25</v>
      </c>
      <c r="CG42" s="33" t="s">
        <v>13</v>
      </c>
      <c r="CH42" s="34" t="s">
        <v>14</v>
      </c>
      <c r="CI42" s="36">
        <v>0.21</v>
      </c>
      <c r="CJ42" s="37">
        <v>0.24</v>
      </c>
      <c r="CK42" s="37">
        <v>0.33</v>
      </c>
      <c r="CL42" s="36">
        <v>0.43</v>
      </c>
      <c r="CM42" s="37">
        <v>0.54</v>
      </c>
      <c r="CN42" s="36">
        <v>0.64</v>
      </c>
      <c r="CO42" s="37">
        <v>0.74</v>
      </c>
      <c r="CP42" s="36">
        <v>0.84</v>
      </c>
      <c r="CQ42" s="37">
        <v>1.05</v>
      </c>
      <c r="CR42" s="36">
        <v>1.1499999999999999</v>
      </c>
      <c r="CS42" s="37">
        <v>1.25</v>
      </c>
      <c r="CU42" s="33" t="s">
        <v>13</v>
      </c>
      <c r="CV42" s="34" t="s">
        <v>14</v>
      </c>
      <c r="CW42" s="36">
        <v>0.21</v>
      </c>
      <c r="CX42" s="37">
        <v>0.24</v>
      </c>
      <c r="CY42" s="37">
        <v>0.33</v>
      </c>
      <c r="CZ42" s="36">
        <v>0.43</v>
      </c>
      <c r="DA42" s="37">
        <v>0.54</v>
      </c>
      <c r="DB42" s="36">
        <v>0.64</v>
      </c>
      <c r="DC42" s="37">
        <v>0.74</v>
      </c>
      <c r="DD42" s="36">
        <v>0.84</v>
      </c>
      <c r="DE42" s="37">
        <v>1.05</v>
      </c>
      <c r="DF42" s="36">
        <v>1.1499999999999999</v>
      </c>
      <c r="DG42" s="37">
        <v>1.25</v>
      </c>
      <c r="DI42" s="33" t="s">
        <v>13</v>
      </c>
      <c r="DJ42" s="34" t="s">
        <v>14</v>
      </c>
      <c r="DK42" s="36">
        <v>0.21</v>
      </c>
      <c r="DL42" s="37">
        <v>0.24</v>
      </c>
      <c r="DM42" s="37">
        <v>0.33</v>
      </c>
      <c r="DN42" s="36">
        <v>0.43</v>
      </c>
      <c r="DO42" s="37">
        <v>0.54</v>
      </c>
      <c r="DP42" s="36">
        <v>0.64</v>
      </c>
      <c r="DQ42" s="37">
        <v>0.74</v>
      </c>
      <c r="DR42" s="36">
        <v>0.84</v>
      </c>
      <c r="DS42" s="37">
        <v>1.05</v>
      </c>
      <c r="DT42" s="36">
        <v>1.1499999999999999</v>
      </c>
      <c r="DU42" s="37">
        <v>1.25</v>
      </c>
      <c r="DW42" s="33" t="s">
        <v>13</v>
      </c>
      <c r="DX42" s="34" t="s">
        <v>14</v>
      </c>
      <c r="DY42" s="36">
        <v>0.21</v>
      </c>
      <c r="DZ42" s="37">
        <v>0.24</v>
      </c>
      <c r="EA42" s="37">
        <v>0.33</v>
      </c>
      <c r="EB42" s="36">
        <v>0.43</v>
      </c>
      <c r="EC42" s="37">
        <v>0.54</v>
      </c>
      <c r="ED42" s="36">
        <v>0.64</v>
      </c>
      <c r="EE42" s="37">
        <v>0.74</v>
      </c>
      <c r="EF42" s="36">
        <v>0.84</v>
      </c>
      <c r="EG42" s="37">
        <v>1.05</v>
      </c>
      <c r="EH42" s="36">
        <v>1.1499999999999999</v>
      </c>
      <c r="EI42" s="37">
        <v>1.25</v>
      </c>
      <c r="EK42" s="33" t="s">
        <v>13</v>
      </c>
      <c r="EL42" s="34" t="s">
        <v>14</v>
      </c>
      <c r="EM42" s="36">
        <v>0.21</v>
      </c>
      <c r="EN42" s="37">
        <v>0.24</v>
      </c>
      <c r="EO42" s="37">
        <v>0.33</v>
      </c>
      <c r="EP42" s="36">
        <v>0.43</v>
      </c>
      <c r="EQ42" s="37">
        <v>0.54</v>
      </c>
      <c r="ER42" s="36">
        <v>0.64</v>
      </c>
      <c r="ES42" s="37">
        <v>0.74</v>
      </c>
      <c r="ET42" s="36">
        <v>0.84</v>
      </c>
      <c r="EU42" s="37">
        <v>1.05</v>
      </c>
      <c r="EV42" s="36">
        <v>1.1499999999999999</v>
      </c>
      <c r="EW42" s="37">
        <v>1.25</v>
      </c>
      <c r="EY42" s="33" t="s">
        <v>13</v>
      </c>
      <c r="EZ42" s="34" t="s">
        <v>14</v>
      </c>
      <c r="FA42" s="36">
        <v>0.21</v>
      </c>
      <c r="FB42" s="37">
        <v>0.24</v>
      </c>
      <c r="FC42" s="37">
        <v>0.33</v>
      </c>
      <c r="FD42" s="36">
        <v>0.43</v>
      </c>
      <c r="FE42" s="37">
        <v>0.54</v>
      </c>
      <c r="FF42" s="36">
        <v>0.64</v>
      </c>
      <c r="FG42" s="37">
        <v>0.74</v>
      </c>
      <c r="FH42" s="36">
        <v>0.84</v>
      </c>
      <c r="FI42" s="37">
        <v>1.05</v>
      </c>
      <c r="FJ42" s="36">
        <v>1.1499999999999999</v>
      </c>
      <c r="FK42" s="37">
        <v>1.25</v>
      </c>
      <c r="FM42" s="33" t="s">
        <v>13</v>
      </c>
      <c r="FN42" s="34" t="s">
        <v>14</v>
      </c>
      <c r="FO42" s="36">
        <v>0.21</v>
      </c>
      <c r="FP42" s="37">
        <v>0.24</v>
      </c>
      <c r="FQ42" s="37">
        <v>0.33</v>
      </c>
      <c r="FR42" s="36">
        <v>0.43</v>
      </c>
      <c r="FS42" s="37">
        <v>0.54</v>
      </c>
      <c r="FT42" s="36">
        <v>0.64</v>
      </c>
      <c r="FU42" s="37">
        <v>0.74</v>
      </c>
      <c r="FV42" s="36">
        <v>0.84</v>
      </c>
      <c r="FW42" s="37">
        <v>1.05</v>
      </c>
      <c r="FX42" s="36">
        <v>1.1499999999999999</v>
      </c>
      <c r="FY42" s="37">
        <v>1.25</v>
      </c>
      <c r="GA42" s="33" t="s">
        <v>13</v>
      </c>
      <c r="GB42" s="34" t="s">
        <v>14</v>
      </c>
      <c r="GC42" s="36">
        <v>0.21</v>
      </c>
      <c r="GD42" s="37">
        <v>0.24</v>
      </c>
      <c r="GE42" s="37">
        <v>0.33</v>
      </c>
      <c r="GF42" s="36">
        <v>0.43</v>
      </c>
      <c r="GG42" s="37">
        <v>0.54</v>
      </c>
      <c r="GH42" s="36">
        <v>0.64</v>
      </c>
      <c r="GI42" s="37">
        <v>0.74</v>
      </c>
      <c r="GJ42" s="36">
        <v>0.84</v>
      </c>
      <c r="GK42" s="37">
        <v>1.05</v>
      </c>
      <c r="GL42" s="36">
        <v>1.1499999999999999</v>
      </c>
      <c r="GM42" s="37">
        <v>1.25</v>
      </c>
      <c r="GO42" s="33" t="s">
        <v>13</v>
      </c>
      <c r="GP42" s="34" t="s">
        <v>14</v>
      </c>
      <c r="GQ42" s="36">
        <v>0.21</v>
      </c>
      <c r="GR42" s="37">
        <v>0.24</v>
      </c>
      <c r="GS42" s="37">
        <v>0.33</v>
      </c>
      <c r="GT42" s="36">
        <v>0.43</v>
      </c>
      <c r="GU42" s="37">
        <v>0.54</v>
      </c>
      <c r="GV42" s="36">
        <v>0.64</v>
      </c>
      <c r="GW42" s="37">
        <v>0.74</v>
      </c>
      <c r="GX42" s="36">
        <v>0.84</v>
      </c>
      <c r="GY42" s="37">
        <v>1.05</v>
      </c>
      <c r="GZ42" s="36">
        <v>1.1499999999999999</v>
      </c>
      <c r="HA42" s="37">
        <v>1.25</v>
      </c>
    </row>
    <row r="43" spans="1:209" x14ac:dyDescent="0.2">
      <c r="A43" s="16" t="s">
        <v>15</v>
      </c>
      <c r="B43" s="38" t="s">
        <v>16</v>
      </c>
      <c r="C43" s="18">
        <f>+C6*1.1</f>
        <v>5407.6</v>
      </c>
      <c r="D43" s="18">
        <f t="shared" ref="D43:M43" si="221">+D6*1.1</f>
        <v>5407.6</v>
      </c>
      <c r="E43" s="18">
        <f t="shared" si="221"/>
        <v>5407.6</v>
      </c>
      <c r="F43" s="18">
        <f t="shared" si="221"/>
        <v>5407.6</v>
      </c>
      <c r="G43" s="18">
        <f t="shared" si="221"/>
        <v>5407.6</v>
      </c>
      <c r="H43" s="18">
        <f t="shared" si="221"/>
        <v>5407.6</v>
      </c>
      <c r="I43" s="18">
        <f t="shared" si="221"/>
        <v>5407.6</v>
      </c>
      <c r="J43" s="18">
        <f t="shared" si="221"/>
        <v>5407.6</v>
      </c>
      <c r="K43" s="18">
        <f t="shared" si="221"/>
        <v>5407.6</v>
      </c>
      <c r="L43" s="18">
        <f t="shared" si="221"/>
        <v>5407.6</v>
      </c>
      <c r="M43" s="18">
        <f t="shared" si="221"/>
        <v>5407.6</v>
      </c>
      <c r="O43" s="16" t="s">
        <v>15</v>
      </c>
      <c r="P43" s="38" t="s">
        <v>16</v>
      </c>
      <c r="Q43" s="18">
        <f>+Q6*1.1</f>
        <v>5678.2000000000007</v>
      </c>
      <c r="R43" s="18">
        <f t="shared" ref="R43:AA43" si="222">+R6*1.1</f>
        <v>5678.2000000000007</v>
      </c>
      <c r="S43" s="18">
        <f t="shared" si="222"/>
        <v>5678.2000000000007</v>
      </c>
      <c r="T43" s="18">
        <f t="shared" si="222"/>
        <v>5678.2000000000007</v>
      </c>
      <c r="U43" s="18">
        <f t="shared" si="222"/>
        <v>5678.2000000000007</v>
      </c>
      <c r="V43" s="18">
        <f t="shared" si="222"/>
        <v>5678.2000000000007</v>
      </c>
      <c r="W43" s="18">
        <f t="shared" si="222"/>
        <v>5678.2000000000007</v>
      </c>
      <c r="X43" s="18">
        <f t="shared" si="222"/>
        <v>5678.2000000000007</v>
      </c>
      <c r="Y43" s="18">
        <f t="shared" si="222"/>
        <v>5678.2000000000007</v>
      </c>
      <c r="Z43" s="18">
        <f t="shared" si="222"/>
        <v>5678.2000000000007</v>
      </c>
      <c r="AA43" s="18">
        <f t="shared" si="222"/>
        <v>5678.2000000000007</v>
      </c>
      <c r="AC43" s="16" t="s">
        <v>15</v>
      </c>
      <c r="AD43" s="38" t="s">
        <v>16</v>
      </c>
      <c r="AE43" s="18">
        <f>+AE6*1.1</f>
        <v>5839.9000000000005</v>
      </c>
      <c r="AF43" s="18">
        <f t="shared" ref="AF43:AO43" si="223">+AF6*1.1</f>
        <v>5839.9000000000005</v>
      </c>
      <c r="AG43" s="18">
        <f t="shared" si="223"/>
        <v>5839.9000000000005</v>
      </c>
      <c r="AH43" s="18">
        <f t="shared" si="223"/>
        <v>5839.9000000000005</v>
      </c>
      <c r="AI43" s="18">
        <f t="shared" si="223"/>
        <v>5839.9000000000005</v>
      </c>
      <c r="AJ43" s="18">
        <f t="shared" si="223"/>
        <v>5839.9000000000005</v>
      </c>
      <c r="AK43" s="18">
        <f t="shared" si="223"/>
        <v>5839.9000000000005</v>
      </c>
      <c r="AL43" s="18">
        <f t="shared" si="223"/>
        <v>5839.9000000000005</v>
      </c>
      <c r="AM43" s="18">
        <f t="shared" si="223"/>
        <v>5839.9000000000005</v>
      </c>
      <c r="AN43" s="18">
        <f t="shared" si="223"/>
        <v>5839.9000000000005</v>
      </c>
      <c r="AO43" s="18">
        <f t="shared" si="223"/>
        <v>5839.9000000000005</v>
      </c>
      <c r="AQ43" s="16" t="s">
        <v>15</v>
      </c>
      <c r="AR43" s="38" t="s">
        <v>16</v>
      </c>
      <c r="AS43" s="18">
        <f>+AS6*1.1</f>
        <v>5948.8</v>
      </c>
      <c r="AT43" s="18">
        <f t="shared" ref="AT43:BC43" si="224">+AT6*1.1</f>
        <v>5948.8</v>
      </c>
      <c r="AU43" s="18">
        <f t="shared" si="224"/>
        <v>5948.8</v>
      </c>
      <c r="AV43" s="18">
        <f t="shared" si="224"/>
        <v>5948.8</v>
      </c>
      <c r="AW43" s="18">
        <f t="shared" si="224"/>
        <v>5948.8</v>
      </c>
      <c r="AX43" s="18">
        <f t="shared" si="224"/>
        <v>5948.8</v>
      </c>
      <c r="AY43" s="18">
        <f t="shared" si="224"/>
        <v>5948.8</v>
      </c>
      <c r="AZ43" s="18">
        <f t="shared" si="224"/>
        <v>5948.8</v>
      </c>
      <c r="BA43" s="18">
        <f t="shared" si="224"/>
        <v>5948.8</v>
      </c>
      <c r="BB43" s="18">
        <f t="shared" si="224"/>
        <v>5948.8</v>
      </c>
      <c r="BC43" s="18">
        <f t="shared" si="224"/>
        <v>5948.8</v>
      </c>
      <c r="BE43" s="16" t="s">
        <v>15</v>
      </c>
      <c r="BF43" s="38" t="s">
        <v>16</v>
      </c>
      <c r="BG43" s="18">
        <f>+BG6*1.1</f>
        <v>6110.5000000000009</v>
      </c>
      <c r="BH43" s="18">
        <f t="shared" ref="BH43:BQ43" si="225">+BH6*1.1</f>
        <v>6110.5000000000009</v>
      </c>
      <c r="BI43" s="18">
        <f t="shared" si="225"/>
        <v>6110.5000000000009</v>
      </c>
      <c r="BJ43" s="18">
        <f t="shared" si="225"/>
        <v>6110.5000000000009</v>
      </c>
      <c r="BK43" s="18">
        <f t="shared" si="225"/>
        <v>6110.5000000000009</v>
      </c>
      <c r="BL43" s="18">
        <f t="shared" si="225"/>
        <v>6110.5000000000009</v>
      </c>
      <c r="BM43" s="18">
        <f t="shared" si="225"/>
        <v>6110.5000000000009</v>
      </c>
      <c r="BN43" s="18">
        <f t="shared" si="225"/>
        <v>6110.5000000000009</v>
      </c>
      <c r="BO43" s="18">
        <f t="shared" si="225"/>
        <v>6110.5000000000009</v>
      </c>
      <c r="BP43" s="18">
        <f t="shared" si="225"/>
        <v>6110.5000000000009</v>
      </c>
      <c r="BQ43" s="18">
        <f t="shared" si="225"/>
        <v>6110.5000000000009</v>
      </c>
      <c r="BS43" s="16" t="s">
        <v>15</v>
      </c>
      <c r="BT43" s="38" t="s">
        <v>16</v>
      </c>
      <c r="BU43" s="18">
        <f>+BU6*1.1</f>
        <v>6218.3</v>
      </c>
      <c r="BV43" s="18">
        <f t="shared" ref="BV43:CE43" si="226">+BV6*1.1</f>
        <v>6218.3</v>
      </c>
      <c r="BW43" s="18">
        <f t="shared" si="226"/>
        <v>6218.3</v>
      </c>
      <c r="BX43" s="18">
        <f t="shared" si="226"/>
        <v>6218.3</v>
      </c>
      <c r="BY43" s="18">
        <f t="shared" si="226"/>
        <v>6218.3</v>
      </c>
      <c r="BZ43" s="18">
        <f t="shared" si="226"/>
        <v>6218.3</v>
      </c>
      <c r="CA43" s="18">
        <f t="shared" si="226"/>
        <v>6218.3</v>
      </c>
      <c r="CB43" s="18">
        <f t="shared" si="226"/>
        <v>6218.3</v>
      </c>
      <c r="CC43" s="18">
        <f t="shared" si="226"/>
        <v>6218.3</v>
      </c>
      <c r="CD43" s="18">
        <f t="shared" si="226"/>
        <v>6218.3</v>
      </c>
      <c r="CE43" s="18">
        <f t="shared" si="226"/>
        <v>6218.3</v>
      </c>
      <c r="CG43" s="16" t="s">
        <v>15</v>
      </c>
      <c r="CH43" s="38" t="s">
        <v>16</v>
      </c>
      <c r="CI43" s="18">
        <f>+CI6*1.1</f>
        <v>6435.0000000000009</v>
      </c>
      <c r="CJ43" s="18">
        <f t="shared" ref="CJ43:CS43" si="227">+CJ6*1.1</f>
        <v>6435.0000000000009</v>
      </c>
      <c r="CK43" s="18">
        <f t="shared" si="227"/>
        <v>6435.0000000000009</v>
      </c>
      <c r="CL43" s="18">
        <f t="shared" si="227"/>
        <v>6435.0000000000009</v>
      </c>
      <c r="CM43" s="18">
        <f t="shared" si="227"/>
        <v>6435.0000000000009</v>
      </c>
      <c r="CN43" s="18">
        <f t="shared" si="227"/>
        <v>6435.0000000000009</v>
      </c>
      <c r="CO43" s="18">
        <f t="shared" si="227"/>
        <v>6435.0000000000009</v>
      </c>
      <c r="CP43" s="18">
        <f t="shared" si="227"/>
        <v>6435.0000000000009</v>
      </c>
      <c r="CQ43" s="18">
        <f t="shared" si="227"/>
        <v>6435.0000000000009</v>
      </c>
      <c r="CR43" s="18">
        <f t="shared" si="227"/>
        <v>6435.0000000000009</v>
      </c>
      <c r="CS43" s="18">
        <f t="shared" si="227"/>
        <v>6435.0000000000009</v>
      </c>
      <c r="CU43" s="16" t="s">
        <v>15</v>
      </c>
      <c r="CV43" s="38" t="s">
        <v>16</v>
      </c>
      <c r="CW43" s="18">
        <f>+CW6*1.1</f>
        <v>7030.1</v>
      </c>
      <c r="CX43" s="18">
        <f t="shared" ref="CX43:DG43" si="228">+CX6*1.1</f>
        <v>7030.1</v>
      </c>
      <c r="CY43" s="18">
        <f t="shared" si="228"/>
        <v>7030.1</v>
      </c>
      <c r="CZ43" s="18">
        <f t="shared" si="228"/>
        <v>7030.1</v>
      </c>
      <c r="DA43" s="18">
        <f t="shared" si="228"/>
        <v>7030.1</v>
      </c>
      <c r="DB43" s="18">
        <f t="shared" si="228"/>
        <v>7030.1</v>
      </c>
      <c r="DC43" s="18">
        <f t="shared" si="228"/>
        <v>7030.1</v>
      </c>
      <c r="DD43" s="18">
        <f t="shared" si="228"/>
        <v>7030.1</v>
      </c>
      <c r="DE43" s="18">
        <f t="shared" si="228"/>
        <v>7030.1</v>
      </c>
      <c r="DF43" s="18">
        <f t="shared" si="228"/>
        <v>7030.1</v>
      </c>
      <c r="DG43" s="18">
        <f t="shared" si="228"/>
        <v>7030.1</v>
      </c>
      <c r="DI43" s="16" t="s">
        <v>15</v>
      </c>
      <c r="DJ43" s="38" t="s">
        <v>16</v>
      </c>
      <c r="DK43" s="18">
        <f>+DK6*1.1</f>
        <v>7137.9000000000005</v>
      </c>
      <c r="DL43" s="18">
        <f t="shared" ref="DL43:DU43" si="229">+DL6*1.1</f>
        <v>7137.9000000000005</v>
      </c>
      <c r="DM43" s="18">
        <f t="shared" si="229"/>
        <v>7137.9000000000005</v>
      </c>
      <c r="DN43" s="18">
        <f t="shared" si="229"/>
        <v>7137.9000000000005</v>
      </c>
      <c r="DO43" s="18">
        <f t="shared" si="229"/>
        <v>7137.9000000000005</v>
      </c>
      <c r="DP43" s="18">
        <f t="shared" si="229"/>
        <v>7137.9000000000005</v>
      </c>
      <c r="DQ43" s="18">
        <f t="shared" si="229"/>
        <v>7137.9000000000005</v>
      </c>
      <c r="DR43" s="18">
        <f t="shared" si="229"/>
        <v>7137.9000000000005</v>
      </c>
      <c r="DS43" s="18">
        <f t="shared" si="229"/>
        <v>7137.9000000000005</v>
      </c>
      <c r="DT43" s="18">
        <f t="shared" si="229"/>
        <v>7137.9000000000005</v>
      </c>
      <c r="DU43" s="18">
        <f t="shared" si="229"/>
        <v>7137.9000000000005</v>
      </c>
      <c r="DW43" s="16" t="s">
        <v>15</v>
      </c>
      <c r="DX43" s="38" t="s">
        <v>16</v>
      </c>
      <c r="DY43" s="18">
        <f>+DY6*1.1</f>
        <v>8251.1</v>
      </c>
      <c r="DZ43" s="18">
        <f t="shared" ref="DZ43:EI43" si="230">+DZ6*1.1</f>
        <v>8251.1</v>
      </c>
      <c r="EA43" s="18">
        <f t="shared" si="230"/>
        <v>8251.1</v>
      </c>
      <c r="EB43" s="18">
        <f t="shared" si="230"/>
        <v>8251.1</v>
      </c>
      <c r="EC43" s="18">
        <f t="shared" si="230"/>
        <v>8251.1</v>
      </c>
      <c r="ED43" s="18">
        <f t="shared" si="230"/>
        <v>8251.1</v>
      </c>
      <c r="EE43" s="18">
        <f t="shared" si="230"/>
        <v>8251.1</v>
      </c>
      <c r="EF43" s="18">
        <f t="shared" si="230"/>
        <v>8251.1</v>
      </c>
      <c r="EG43" s="18">
        <f t="shared" si="230"/>
        <v>8251.1</v>
      </c>
      <c r="EH43" s="18">
        <f t="shared" si="230"/>
        <v>8251.1</v>
      </c>
      <c r="EI43" s="18">
        <f t="shared" si="230"/>
        <v>8251.1</v>
      </c>
      <c r="EK43" s="16" t="s">
        <v>15</v>
      </c>
      <c r="EL43" s="38" t="s">
        <v>16</v>
      </c>
      <c r="EM43" s="18">
        <f>+EM6*1.1</f>
        <v>9007.9000000000015</v>
      </c>
      <c r="EN43" s="18">
        <f t="shared" ref="EN43:EW43" si="231">+EN6*1.1</f>
        <v>9007.9000000000015</v>
      </c>
      <c r="EO43" s="18">
        <f t="shared" si="231"/>
        <v>9007.9000000000015</v>
      </c>
      <c r="EP43" s="18">
        <f t="shared" si="231"/>
        <v>9007.9000000000015</v>
      </c>
      <c r="EQ43" s="18">
        <f t="shared" si="231"/>
        <v>9007.9000000000015</v>
      </c>
      <c r="ER43" s="18">
        <f t="shared" si="231"/>
        <v>9007.9000000000015</v>
      </c>
      <c r="ES43" s="18">
        <f t="shared" si="231"/>
        <v>9007.9000000000015</v>
      </c>
      <c r="ET43" s="18">
        <f t="shared" si="231"/>
        <v>9007.9000000000015</v>
      </c>
      <c r="EU43" s="18">
        <f t="shared" si="231"/>
        <v>9007.9000000000015</v>
      </c>
      <c r="EV43" s="18">
        <f t="shared" si="231"/>
        <v>9007.9000000000015</v>
      </c>
      <c r="EW43" s="18">
        <f t="shared" si="231"/>
        <v>9007.9000000000015</v>
      </c>
      <c r="EY43" s="16" t="s">
        <v>15</v>
      </c>
      <c r="EZ43" s="38" t="s">
        <v>16</v>
      </c>
      <c r="FA43" s="18">
        <f>+FA6*1.1</f>
        <v>9581</v>
      </c>
      <c r="FB43" s="18">
        <f t="shared" ref="FB43:FK43" si="232">+FB6*1.1</f>
        <v>9581</v>
      </c>
      <c r="FC43" s="18">
        <f t="shared" si="232"/>
        <v>9581</v>
      </c>
      <c r="FD43" s="18">
        <f t="shared" si="232"/>
        <v>9581</v>
      </c>
      <c r="FE43" s="18">
        <f t="shared" si="232"/>
        <v>9581</v>
      </c>
      <c r="FF43" s="18">
        <f t="shared" si="232"/>
        <v>9581</v>
      </c>
      <c r="FG43" s="18">
        <f t="shared" si="232"/>
        <v>9581</v>
      </c>
      <c r="FH43" s="18">
        <f t="shared" si="232"/>
        <v>9581</v>
      </c>
      <c r="FI43" s="18">
        <f t="shared" si="232"/>
        <v>9581</v>
      </c>
      <c r="FJ43" s="18">
        <f t="shared" si="232"/>
        <v>9581</v>
      </c>
      <c r="FK43" s="18">
        <f t="shared" si="232"/>
        <v>9581</v>
      </c>
      <c r="FM43" s="16" t="s">
        <v>15</v>
      </c>
      <c r="FN43" s="38" t="s">
        <v>16</v>
      </c>
      <c r="FO43" s="18">
        <f>+FO6*1.1</f>
        <v>10123.300000000001</v>
      </c>
      <c r="FP43" s="18">
        <f t="shared" ref="FP43:FY43" si="233">+FP6*1.1</f>
        <v>10123.300000000001</v>
      </c>
      <c r="FQ43" s="18">
        <f t="shared" si="233"/>
        <v>10123.300000000001</v>
      </c>
      <c r="FR43" s="18">
        <f t="shared" si="233"/>
        <v>10123.300000000001</v>
      </c>
      <c r="FS43" s="18">
        <f t="shared" si="233"/>
        <v>10123.300000000001</v>
      </c>
      <c r="FT43" s="18">
        <f t="shared" si="233"/>
        <v>10123.300000000001</v>
      </c>
      <c r="FU43" s="18">
        <f t="shared" si="233"/>
        <v>10123.300000000001</v>
      </c>
      <c r="FV43" s="18">
        <f t="shared" si="233"/>
        <v>10123.300000000001</v>
      </c>
      <c r="FW43" s="18">
        <f t="shared" si="233"/>
        <v>10123.300000000001</v>
      </c>
      <c r="FX43" s="18">
        <f t="shared" si="233"/>
        <v>10123.300000000001</v>
      </c>
      <c r="FY43" s="18">
        <f t="shared" si="233"/>
        <v>10123.300000000001</v>
      </c>
      <c r="GA43" s="16" t="s">
        <v>15</v>
      </c>
      <c r="GB43" s="38" t="s">
        <v>16</v>
      </c>
      <c r="GC43" s="18">
        <f>+GC6*1.1</f>
        <v>10673.300000000001</v>
      </c>
      <c r="GD43" s="18">
        <f t="shared" ref="GD43:GM43" si="234">+GD6*1.1</f>
        <v>10673.300000000001</v>
      </c>
      <c r="GE43" s="18">
        <f t="shared" si="234"/>
        <v>10673.300000000001</v>
      </c>
      <c r="GF43" s="18">
        <f t="shared" si="234"/>
        <v>10673.300000000001</v>
      </c>
      <c r="GG43" s="18">
        <f t="shared" si="234"/>
        <v>10673.300000000001</v>
      </c>
      <c r="GH43" s="18">
        <f t="shared" si="234"/>
        <v>10673.300000000001</v>
      </c>
      <c r="GI43" s="18">
        <f t="shared" si="234"/>
        <v>10673.300000000001</v>
      </c>
      <c r="GJ43" s="18">
        <f t="shared" si="234"/>
        <v>10673.300000000001</v>
      </c>
      <c r="GK43" s="18">
        <f t="shared" si="234"/>
        <v>10673.300000000001</v>
      </c>
      <c r="GL43" s="18">
        <f t="shared" si="234"/>
        <v>10673.300000000001</v>
      </c>
      <c r="GM43" s="18">
        <f t="shared" si="234"/>
        <v>10673.300000000001</v>
      </c>
      <c r="GO43" s="16" t="s">
        <v>15</v>
      </c>
      <c r="GP43" s="38" t="s">
        <v>16</v>
      </c>
      <c r="GQ43" s="18">
        <f>+GQ6*1.1</f>
        <v>11821.7</v>
      </c>
      <c r="GR43" s="18">
        <f t="shared" ref="GR43:HA43" si="235">+GR6*1.1</f>
        <v>11821.7</v>
      </c>
      <c r="GS43" s="18">
        <f t="shared" si="235"/>
        <v>11821.7</v>
      </c>
      <c r="GT43" s="18">
        <f t="shared" si="235"/>
        <v>11821.7</v>
      </c>
      <c r="GU43" s="18">
        <f t="shared" si="235"/>
        <v>11821.7</v>
      </c>
      <c r="GV43" s="18">
        <f t="shared" si="235"/>
        <v>11821.7</v>
      </c>
      <c r="GW43" s="18">
        <f t="shared" si="235"/>
        <v>11821.7</v>
      </c>
      <c r="GX43" s="18">
        <f t="shared" si="235"/>
        <v>11821.7</v>
      </c>
      <c r="GY43" s="18">
        <f t="shared" si="235"/>
        <v>11821.7</v>
      </c>
      <c r="GZ43" s="18">
        <f t="shared" si="235"/>
        <v>11821.7</v>
      </c>
      <c r="HA43" s="18">
        <f t="shared" si="235"/>
        <v>11821.7</v>
      </c>
    </row>
    <row r="44" spans="1:209" x14ac:dyDescent="0.2">
      <c r="A44" s="16" t="s">
        <v>17</v>
      </c>
      <c r="B44" s="13" t="s">
        <v>18</v>
      </c>
      <c r="C44" s="18">
        <f>+C43*C42</f>
        <v>1135.596</v>
      </c>
      <c r="D44" s="11">
        <f t="shared" ref="D44:M44" si="236">+D43*D42</f>
        <v>1297.8240000000001</v>
      </c>
      <c r="E44" s="11">
        <f t="shared" si="236"/>
        <v>1784.5080000000003</v>
      </c>
      <c r="F44" s="11">
        <f t="shared" si="236"/>
        <v>2325.268</v>
      </c>
      <c r="G44" s="11">
        <f t="shared" si="236"/>
        <v>2920.1040000000003</v>
      </c>
      <c r="H44" s="11">
        <f t="shared" si="236"/>
        <v>3460.8640000000005</v>
      </c>
      <c r="I44" s="11">
        <f t="shared" si="236"/>
        <v>4001.6240000000003</v>
      </c>
      <c r="J44" s="11">
        <f t="shared" si="236"/>
        <v>4542.384</v>
      </c>
      <c r="K44" s="11">
        <f t="shared" si="236"/>
        <v>5677.9800000000005</v>
      </c>
      <c r="L44" s="11">
        <f t="shared" si="236"/>
        <v>6218.74</v>
      </c>
      <c r="M44" s="11">
        <f t="shared" si="236"/>
        <v>6759.5</v>
      </c>
      <c r="O44" s="16" t="s">
        <v>17</v>
      </c>
      <c r="P44" s="13" t="s">
        <v>18</v>
      </c>
      <c r="Q44" s="18">
        <f>+Q43*Q42</f>
        <v>1192.422</v>
      </c>
      <c r="R44" s="11">
        <f t="shared" ref="R44:AA44" si="237">+R43*R42</f>
        <v>1362.768</v>
      </c>
      <c r="S44" s="11">
        <f t="shared" si="237"/>
        <v>1873.8060000000003</v>
      </c>
      <c r="T44" s="11">
        <f t="shared" si="237"/>
        <v>2441.6260000000002</v>
      </c>
      <c r="U44" s="11">
        <f t="shared" si="237"/>
        <v>3066.2280000000005</v>
      </c>
      <c r="V44" s="11">
        <f t="shared" si="237"/>
        <v>3634.0480000000007</v>
      </c>
      <c r="W44" s="11">
        <f t="shared" si="237"/>
        <v>4201.8680000000004</v>
      </c>
      <c r="X44" s="11">
        <f t="shared" si="237"/>
        <v>4769.6880000000001</v>
      </c>
      <c r="Y44" s="11">
        <f t="shared" si="237"/>
        <v>5962.1100000000006</v>
      </c>
      <c r="Z44" s="11">
        <f t="shared" si="237"/>
        <v>6529.93</v>
      </c>
      <c r="AA44" s="11">
        <f t="shared" si="237"/>
        <v>7097.7500000000009</v>
      </c>
      <c r="AC44" s="16" t="s">
        <v>17</v>
      </c>
      <c r="AD44" s="13" t="s">
        <v>18</v>
      </c>
      <c r="AE44" s="18">
        <f>+AE43*AE42</f>
        <v>1226.3790000000001</v>
      </c>
      <c r="AF44" s="11">
        <f t="shared" ref="AF44:AO44" si="238">+AF43*AF42</f>
        <v>1401.576</v>
      </c>
      <c r="AG44" s="11">
        <f t="shared" si="238"/>
        <v>1927.1670000000004</v>
      </c>
      <c r="AH44" s="11">
        <f t="shared" si="238"/>
        <v>2511.1570000000002</v>
      </c>
      <c r="AI44" s="11">
        <f t="shared" si="238"/>
        <v>3153.5460000000003</v>
      </c>
      <c r="AJ44" s="11">
        <f t="shared" si="238"/>
        <v>3737.5360000000005</v>
      </c>
      <c r="AK44" s="11">
        <f t="shared" si="238"/>
        <v>4321.5260000000007</v>
      </c>
      <c r="AL44" s="11">
        <f t="shared" si="238"/>
        <v>4905.5160000000005</v>
      </c>
      <c r="AM44" s="11">
        <f t="shared" si="238"/>
        <v>6131.8950000000004</v>
      </c>
      <c r="AN44" s="11">
        <f t="shared" si="238"/>
        <v>6715.8850000000002</v>
      </c>
      <c r="AO44" s="11">
        <f t="shared" si="238"/>
        <v>7299.8750000000009</v>
      </c>
      <c r="AQ44" s="16" t="s">
        <v>17</v>
      </c>
      <c r="AR44" s="13" t="s">
        <v>18</v>
      </c>
      <c r="AS44" s="18">
        <f>+AS43*AS42</f>
        <v>1249.248</v>
      </c>
      <c r="AT44" s="11">
        <f t="shared" ref="AT44:BC44" si="239">+AT43*AT42</f>
        <v>1427.712</v>
      </c>
      <c r="AU44" s="11">
        <f t="shared" si="239"/>
        <v>1963.104</v>
      </c>
      <c r="AV44" s="11">
        <f t="shared" si="239"/>
        <v>2557.9839999999999</v>
      </c>
      <c r="AW44" s="11">
        <f t="shared" si="239"/>
        <v>3212.3520000000003</v>
      </c>
      <c r="AX44" s="11">
        <f t="shared" si="239"/>
        <v>3807.232</v>
      </c>
      <c r="AY44" s="11">
        <f t="shared" si="239"/>
        <v>4402.1120000000001</v>
      </c>
      <c r="AZ44" s="11">
        <f t="shared" si="239"/>
        <v>4996.9920000000002</v>
      </c>
      <c r="BA44" s="11">
        <f t="shared" si="239"/>
        <v>6246.2400000000007</v>
      </c>
      <c r="BB44" s="11">
        <f t="shared" si="239"/>
        <v>6841.12</v>
      </c>
      <c r="BC44" s="11">
        <f t="shared" si="239"/>
        <v>7436</v>
      </c>
      <c r="BE44" s="16" t="s">
        <v>17</v>
      </c>
      <c r="BF44" s="13" t="s">
        <v>18</v>
      </c>
      <c r="BG44" s="18">
        <f>+BG43*BG42</f>
        <v>1283.2050000000002</v>
      </c>
      <c r="BH44" s="11">
        <f t="shared" ref="BH44:BQ44" si="240">+BH43*BH42</f>
        <v>1466.5200000000002</v>
      </c>
      <c r="BI44" s="11">
        <f t="shared" si="240"/>
        <v>2016.4650000000004</v>
      </c>
      <c r="BJ44" s="11">
        <f t="shared" si="240"/>
        <v>2627.5150000000003</v>
      </c>
      <c r="BK44" s="11">
        <f t="shared" si="240"/>
        <v>3299.6700000000005</v>
      </c>
      <c r="BL44" s="11">
        <f t="shared" si="240"/>
        <v>3910.7200000000007</v>
      </c>
      <c r="BM44" s="11">
        <f t="shared" si="240"/>
        <v>4521.7700000000004</v>
      </c>
      <c r="BN44" s="11">
        <f t="shared" si="240"/>
        <v>5132.8200000000006</v>
      </c>
      <c r="BO44" s="11">
        <f t="shared" si="240"/>
        <v>6416.0250000000015</v>
      </c>
      <c r="BP44" s="11">
        <f t="shared" si="240"/>
        <v>7027.0750000000007</v>
      </c>
      <c r="BQ44" s="11">
        <f t="shared" si="240"/>
        <v>7638.1250000000009</v>
      </c>
      <c r="BS44" s="16" t="s">
        <v>17</v>
      </c>
      <c r="BT44" s="13" t="s">
        <v>18</v>
      </c>
      <c r="BU44" s="18">
        <f>+BU43*BU42</f>
        <v>1305.8430000000001</v>
      </c>
      <c r="BV44" s="11">
        <f t="shared" ref="BV44:CE44" si="241">+BV43*BV42</f>
        <v>1492.3920000000001</v>
      </c>
      <c r="BW44" s="11">
        <f t="shared" si="241"/>
        <v>2052.0390000000002</v>
      </c>
      <c r="BX44" s="11">
        <f t="shared" si="241"/>
        <v>2673.8690000000001</v>
      </c>
      <c r="BY44" s="11">
        <f t="shared" si="241"/>
        <v>3357.8820000000005</v>
      </c>
      <c r="BZ44" s="11">
        <f t="shared" si="241"/>
        <v>3979.712</v>
      </c>
      <c r="CA44" s="11">
        <f t="shared" si="241"/>
        <v>4601.5420000000004</v>
      </c>
      <c r="CB44" s="11">
        <f t="shared" si="241"/>
        <v>5223.3720000000003</v>
      </c>
      <c r="CC44" s="11">
        <f t="shared" si="241"/>
        <v>6529.2150000000001</v>
      </c>
      <c r="CD44" s="11">
        <f t="shared" si="241"/>
        <v>7151.0450000000001</v>
      </c>
      <c r="CE44" s="11">
        <f t="shared" si="241"/>
        <v>7772.875</v>
      </c>
      <c r="CG44" s="16" t="s">
        <v>17</v>
      </c>
      <c r="CH44" s="13" t="s">
        <v>18</v>
      </c>
      <c r="CI44" s="18">
        <f>+CI43*CI42</f>
        <v>1351.3500000000001</v>
      </c>
      <c r="CJ44" s="11">
        <f t="shared" ref="CJ44:CS44" si="242">+CJ43*CJ42</f>
        <v>1544.4</v>
      </c>
      <c r="CK44" s="11">
        <f t="shared" si="242"/>
        <v>2123.5500000000002</v>
      </c>
      <c r="CL44" s="11">
        <f t="shared" si="242"/>
        <v>2767.05</v>
      </c>
      <c r="CM44" s="11">
        <f t="shared" si="242"/>
        <v>3474.9000000000005</v>
      </c>
      <c r="CN44" s="11">
        <f t="shared" si="242"/>
        <v>4118.4000000000005</v>
      </c>
      <c r="CO44" s="11">
        <f t="shared" si="242"/>
        <v>4761.9000000000005</v>
      </c>
      <c r="CP44" s="11">
        <f t="shared" si="242"/>
        <v>5405.4000000000005</v>
      </c>
      <c r="CQ44" s="11">
        <f t="shared" si="242"/>
        <v>6756.7500000000009</v>
      </c>
      <c r="CR44" s="11">
        <f t="shared" si="242"/>
        <v>7400.2500000000009</v>
      </c>
      <c r="CS44" s="11">
        <f t="shared" si="242"/>
        <v>8043.7500000000009</v>
      </c>
      <c r="CU44" s="16" t="s">
        <v>17</v>
      </c>
      <c r="CV44" s="13" t="s">
        <v>18</v>
      </c>
      <c r="CW44" s="18">
        <f>+CW43*CW42</f>
        <v>1476.3209999999999</v>
      </c>
      <c r="CX44" s="11">
        <f t="shared" ref="CX44:DG44" si="243">+CX43*CX42</f>
        <v>1687.2239999999999</v>
      </c>
      <c r="CY44" s="11">
        <f t="shared" si="243"/>
        <v>2319.9330000000004</v>
      </c>
      <c r="CZ44" s="11">
        <f t="shared" si="243"/>
        <v>3022.9430000000002</v>
      </c>
      <c r="DA44" s="11">
        <f t="shared" si="243"/>
        <v>3796.2540000000004</v>
      </c>
      <c r="DB44" s="11">
        <f t="shared" si="243"/>
        <v>4499.2640000000001</v>
      </c>
      <c r="DC44" s="11">
        <f t="shared" si="243"/>
        <v>5202.2740000000003</v>
      </c>
      <c r="DD44" s="11">
        <f t="shared" si="243"/>
        <v>5905.2839999999997</v>
      </c>
      <c r="DE44" s="11">
        <f t="shared" si="243"/>
        <v>7381.6050000000005</v>
      </c>
      <c r="DF44" s="11">
        <f t="shared" si="243"/>
        <v>8084.6149999999998</v>
      </c>
      <c r="DG44" s="11">
        <f t="shared" si="243"/>
        <v>8787.625</v>
      </c>
      <c r="DI44" s="16" t="s">
        <v>17</v>
      </c>
      <c r="DJ44" s="13" t="s">
        <v>18</v>
      </c>
      <c r="DK44" s="18">
        <f>+DK43*DK42</f>
        <v>1498.9590000000001</v>
      </c>
      <c r="DL44" s="11">
        <f t="shared" ref="DL44:DU44" si="244">+DL43*DL42</f>
        <v>1713.096</v>
      </c>
      <c r="DM44" s="11">
        <f t="shared" si="244"/>
        <v>2355.5070000000005</v>
      </c>
      <c r="DN44" s="11">
        <f t="shared" si="244"/>
        <v>3069.297</v>
      </c>
      <c r="DO44" s="11">
        <f t="shared" si="244"/>
        <v>3854.4660000000003</v>
      </c>
      <c r="DP44" s="11">
        <f t="shared" si="244"/>
        <v>4568.2560000000003</v>
      </c>
      <c r="DQ44" s="11">
        <f t="shared" si="244"/>
        <v>5282.0460000000003</v>
      </c>
      <c r="DR44" s="11">
        <f t="shared" si="244"/>
        <v>5995.8360000000002</v>
      </c>
      <c r="DS44" s="11">
        <f t="shared" si="244"/>
        <v>7494.795000000001</v>
      </c>
      <c r="DT44" s="11">
        <f t="shared" si="244"/>
        <v>8208.5849999999991</v>
      </c>
      <c r="DU44" s="11">
        <f t="shared" si="244"/>
        <v>8922.375</v>
      </c>
      <c r="DW44" s="16" t="s">
        <v>17</v>
      </c>
      <c r="DX44" s="13" t="s">
        <v>18</v>
      </c>
      <c r="DY44" s="18">
        <f>+DY43*DY42</f>
        <v>1732.731</v>
      </c>
      <c r="DZ44" s="11">
        <f t="shared" ref="DZ44:EI44" si="245">+DZ43*DZ42</f>
        <v>1980.2640000000001</v>
      </c>
      <c r="EA44" s="11">
        <f t="shared" si="245"/>
        <v>2722.8630000000003</v>
      </c>
      <c r="EB44" s="11">
        <f t="shared" si="245"/>
        <v>3547.973</v>
      </c>
      <c r="EC44" s="11">
        <f t="shared" si="245"/>
        <v>4455.5940000000001</v>
      </c>
      <c r="ED44" s="11">
        <f t="shared" si="245"/>
        <v>5280.7040000000006</v>
      </c>
      <c r="EE44" s="11">
        <f t="shared" si="245"/>
        <v>6105.8140000000003</v>
      </c>
      <c r="EF44" s="11">
        <f t="shared" si="245"/>
        <v>6930.924</v>
      </c>
      <c r="EG44" s="11">
        <f t="shared" si="245"/>
        <v>8663.6550000000007</v>
      </c>
      <c r="EH44" s="11">
        <f t="shared" si="245"/>
        <v>9488.7649999999994</v>
      </c>
      <c r="EI44" s="11">
        <f t="shared" si="245"/>
        <v>10313.875</v>
      </c>
      <c r="EK44" s="16" t="s">
        <v>17</v>
      </c>
      <c r="EL44" s="13" t="s">
        <v>18</v>
      </c>
      <c r="EM44" s="18">
        <f>+EM43*EM42</f>
        <v>1891.6590000000003</v>
      </c>
      <c r="EN44" s="11">
        <f t="shared" ref="EN44:EW44" si="246">+EN43*EN42</f>
        <v>2161.8960000000002</v>
      </c>
      <c r="EO44" s="11">
        <f t="shared" si="246"/>
        <v>2972.6070000000004</v>
      </c>
      <c r="EP44" s="11">
        <f t="shared" si="246"/>
        <v>3873.3970000000004</v>
      </c>
      <c r="EQ44" s="11">
        <f t="shared" si="246"/>
        <v>4864.2660000000014</v>
      </c>
      <c r="ER44" s="11">
        <f t="shared" si="246"/>
        <v>5765.0560000000014</v>
      </c>
      <c r="ES44" s="11">
        <f t="shared" si="246"/>
        <v>6665.8460000000014</v>
      </c>
      <c r="ET44" s="11">
        <f t="shared" si="246"/>
        <v>7566.6360000000013</v>
      </c>
      <c r="EU44" s="11">
        <f t="shared" si="246"/>
        <v>9458.2950000000019</v>
      </c>
      <c r="EV44" s="11">
        <f t="shared" si="246"/>
        <v>10359.085000000001</v>
      </c>
      <c r="EW44" s="11">
        <f t="shared" si="246"/>
        <v>11259.875000000002</v>
      </c>
      <c r="EY44" s="16" t="s">
        <v>17</v>
      </c>
      <c r="EZ44" s="13" t="s">
        <v>18</v>
      </c>
      <c r="FA44" s="18">
        <f>+FA43*FA42</f>
        <v>2012.01</v>
      </c>
      <c r="FB44" s="11">
        <f t="shared" ref="FB44:FK44" si="247">+FB43*FB42</f>
        <v>2299.44</v>
      </c>
      <c r="FC44" s="11">
        <f t="shared" si="247"/>
        <v>3161.73</v>
      </c>
      <c r="FD44" s="11">
        <f t="shared" si="247"/>
        <v>4119.83</v>
      </c>
      <c r="FE44" s="11">
        <f t="shared" si="247"/>
        <v>5173.7400000000007</v>
      </c>
      <c r="FF44" s="11">
        <f t="shared" si="247"/>
        <v>6131.84</v>
      </c>
      <c r="FG44" s="11">
        <f t="shared" si="247"/>
        <v>7089.94</v>
      </c>
      <c r="FH44" s="11">
        <f t="shared" si="247"/>
        <v>8048.04</v>
      </c>
      <c r="FI44" s="11">
        <f t="shared" si="247"/>
        <v>10060.050000000001</v>
      </c>
      <c r="FJ44" s="11">
        <f t="shared" si="247"/>
        <v>11018.15</v>
      </c>
      <c r="FK44" s="11">
        <f t="shared" si="247"/>
        <v>11976.25</v>
      </c>
      <c r="FM44" s="16" t="s">
        <v>17</v>
      </c>
      <c r="FN44" s="13" t="s">
        <v>18</v>
      </c>
      <c r="FO44" s="18">
        <f>+FO43*FO42</f>
        <v>2125.893</v>
      </c>
      <c r="FP44" s="11">
        <f t="shared" ref="FP44:FY44" si="248">+FP43*FP42</f>
        <v>2429.5920000000001</v>
      </c>
      <c r="FQ44" s="11">
        <f t="shared" si="248"/>
        <v>3340.6890000000003</v>
      </c>
      <c r="FR44" s="11">
        <f t="shared" si="248"/>
        <v>4353.0190000000002</v>
      </c>
      <c r="FS44" s="11">
        <f t="shared" si="248"/>
        <v>5466.5820000000012</v>
      </c>
      <c r="FT44" s="11">
        <f t="shared" si="248"/>
        <v>6478.9120000000012</v>
      </c>
      <c r="FU44" s="11">
        <f t="shared" si="248"/>
        <v>7491.2420000000011</v>
      </c>
      <c r="FV44" s="11">
        <f t="shared" si="248"/>
        <v>8503.5720000000001</v>
      </c>
      <c r="FW44" s="11">
        <f t="shared" si="248"/>
        <v>10629.465000000002</v>
      </c>
      <c r="FX44" s="11">
        <f t="shared" si="248"/>
        <v>11641.795</v>
      </c>
      <c r="FY44" s="11">
        <f t="shared" si="248"/>
        <v>12654.125000000002</v>
      </c>
      <c r="GA44" s="16" t="s">
        <v>17</v>
      </c>
      <c r="GB44" s="13" t="s">
        <v>18</v>
      </c>
      <c r="GC44" s="18">
        <f>+GC43*GC42</f>
        <v>2241.393</v>
      </c>
      <c r="GD44" s="11">
        <f t="shared" ref="GD44:GM44" si="249">+GD43*GD42</f>
        <v>2561.5920000000001</v>
      </c>
      <c r="GE44" s="11">
        <f t="shared" si="249"/>
        <v>3522.1890000000003</v>
      </c>
      <c r="GF44" s="11">
        <f t="shared" si="249"/>
        <v>4589.5190000000002</v>
      </c>
      <c r="GG44" s="11">
        <f t="shared" si="249"/>
        <v>5763.5820000000012</v>
      </c>
      <c r="GH44" s="11">
        <f t="shared" si="249"/>
        <v>6830.9120000000012</v>
      </c>
      <c r="GI44" s="11">
        <f t="shared" si="249"/>
        <v>7898.2420000000011</v>
      </c>
      <c r="GJ44" s="11">
        <f t="shared" si="249"/>
        <v>8965.5720000000001</v>
      </c>
      <c r="GK44" s="11">
        <f t="shared" si="249"/>
        <v>11206.965000000002</v>
      </c>
      <c r="GL44" s="11">
        <f t="shared" si="249"/>
        <v>12274.295</v>
      </c>
      <c r="GM44" s="11">
        <f t="shared" si="249"/>
        <v>13341.625000000002</v>
      </c>
      <c r="GO44" s="16" t="s">
        <v>17</v>
      </c>
      <c r="GP44" s="13" t="s">
        <v>18</v>
      </c>
      <c r="GQ44" s="18">
        <f>+GQ43*GQ42</f>
        <v>2482.5570000000002</v>
      </c>
      <c r="GR44" s="11">
        <f t="shared" ref="GR44:HA44" si="250">+GR43*GR42</f>
        <v>2837.2080000000001</v>
      </c>
      <c r="GS44" s="11">
        <f t="shared" si="250"/>
        <v>3901.1610000000005</v>
      </c>
      <c r="GT44" s="11">
        <f t="shared" si="250"/>
        <v>5083.3310000000001</v>
      </c>
      <c r="GU44" s="11">
        <f t="shared" si="250"/>
        <v>6383.7180000000008</v>
      </c>
      <c r="GV44" s="11">
        <f t="shared" si="250"/>
        <v>7565.8880000000008</v>
      </c>
      <c r="GW44" s="11">
        <f t="shared" si="250"/>
        <v>8748.0580000000009</v>
      </c>
      <c r="GX44" s="11">
        <f t="shared" si="250"/>
        <v>9930.228000000001</v>
      </c>
      <c r="GY44" s="11">
        <f t="shared" si="250"/>
        <v>12412.785000000002</v>
      </c>
      <c r="GZ44" s="11">
        <f t="shared" si="250"/>
        <v>13594.955</v>
      </c>
      <c r="HA44" s="11">
        <f t="shared" si="250"/>
        <v>14777.125</v>
      </c>
    </row>
    <row r="45" spans="1:209" x14ac:dyDescent="0.2">
      <c r="A45" s="16" t="s">
        <v>19</v>
      </c>
      <c r="B45" s="13" t="s">
        <v>20</v>
      </c>
      <c r="C45" s="18">
        <f>+C8</f>
        <v>2722</v>
      </c>
      <c r="D45" s="18">
        <f t="shared" ref="D45:M45" si="251">+D8</f>
        <v>2722</v>
      </c>
      <c r="E45" s="18">
        <f t="shared" si="251"/>
        <v>2722</v>
      </c>
      <c r="F45" s="18">
        <f t="shared" si="251"/>
        <v>2722</v>
      </c>
      <c r="G45" s="18">
        <f t="shared" si="251"/>
        <v>2722</v>
      </c>
      <c r="H45" s="18">
        <f t="shared" si="251"/>
        <v>2722</v>
      </c>
      <c r="I45" s="18">
        <f t="shared" si="251"/>
        <v>2722</v>
      </c>
      <c r="J45" s="18">
        <f t="shared" si="251"/>
        <v>2722</v>
      </c>
      <c r="K45" s="18">
        <f t="shared" si="251"/>
        <v>2722</v>
      </c>
      <c r="L45" s="18">
        <f t="shared" si="251"/>
        <v>2722</v>
      </c>
      <c r="M45" s="18">
        <f t="shared" si="251"/>
        <v>2722</v>
      </c>
      <c r="O45" s="16" t="s">
        <v>19</v>
      </c>
      <c r="P45" s="13" t="s">
        <v>20</v>
      </c>
      <c r="Q45" s="18">
        <f>+Q8</f>
        <v>2934</v>
      </c>
      <c r="R45" s="18">
        <f t="shared" ref="R45:AA45" si="252">+R8</f>
        <v>2934</v>
      </c>
      <c r="S45" s="18">
        <f t="shared" si="252"/>
        <v>2934</v>
      </c>
      <c r="T45" s="18">
        <f t="shared" si="252"/>
        <v>2934</v>
      </c>
      <c r="U45" s="18">
        <f t="shared" si="252"/>
        <v>2934</v>
      </c>
      <c r="V45" s="18">
        <f t="shared" si="252"/>
        <v>2934</v>
      </c>
      <c r="W45" s="18">
        <f t="shared" si="252"/>
        <v>2934</v>
      </c>
      <c r="X45" s="18">
        <f t="shared" si="252"/>
        <v>2934</v>
      </c>
      <c r="Y45" s="18">
        <f t="shared" si="252"/>
        <v>2934</v>
      </c>
      <c r="Z45" s="18">
        <f t="shared" si="252"/>
        <v>2934</v>
      </c>
      <c r="AA45" s="18">
        <f t="shared" si="252"/>
        <v>2934</v>
      </c>
      <c r="AC45" s="16" t="s">
        <v>19</v>
      </c>
      <c r="AD45" s="13" t="s">
        <v>20</v>
      </c>
      <c r="AE45" s="18">
        <f>+AE8</f>
        <v>3062</v>
      </c>
      <c r="AF45" s="18">
        <f t="shared" ref="AF45:AO45" si="253">+AF8</f>
        <v>3062</v>
      </c>
      <c r="AG45" s="18">
        <f t="shared" si="253"/>
        <v>3062</v>
      </c>
      <c r="AH45" s="18">
        <f t="shared" si="253"/>
        <v>3062</v>
      </c>
      <c r="AI45" s="18">
        <f t="shared" si="253"/>
        <v>3062</v>
      </c>
      <c r="AJ45" s="18">
        <f t="shared" si="253"/>
        <v>3062</v>
      </c>
      <c r="AK45" s="18">
        <f t="shared" si="253"/>
        <v>3062</v>
      </c>
      <c r="AL45" s="18">
        <f t="shared" si="253"/>
        <v>3062</v>
      </c>
      <c r="AM45" s="18">
        <f t="shared" si="253"/>
        <v>3062</v>
      </c>
      <c r="AN45" s="18">
        <f t="shared" si="253"/>
        <v>3062</v>
      </c>
      <c r="AO45" s="18">
        <f t="shared" si="253"/>
        <v>3062</v>
      </c>
      <c r="AQ45" s="16" t="s">
        <v>19</v>
      </c>
      <c r="AR45" s="13" t="s">
        <v>20</v>
      </c>
      <c r="AS45" s="18">
        <f>+AS8</f>
        <v>3147</v>
      </c>
      <c r="AT45" s="18">
        <f t="shared" ref="AT45:BC45" si="254">+AT8</f>
        <v>3147</v>
      </c>
      <c r="AU45" s="18">
        <f t="shared" si="254"/>
        <v>3147</v>
      </c>
      <c r="AV45" s="18">
        <f t="shared" si="254"/>
        <v>3147</v>
      </c>
      <c r="AW45" s="18">
        <f t="shared" si="254"/>
        <v>3147</v>
      </c>
      <c r="AX45" s="18">
        <f t="shared" si="254"/>
        <v>3147</v>
      </c>
      <c r="AY45" s="18">
        <f t="shared" si="254"/>
        <v>3147</v>
      </c>
      <c r="AZ45" s="18">
        <f t="shared" si="254"/>
        <v>3147</v>
      </c>
      <c r="BA45" s="18">
        <f t="shared" si="254"/>
        <v>3147</v>
      </c>
      <c r="BB45" s="18">
        <f t="shared" si="254"/>
        <v>3147</v>
      </c>
      <c r="BC45" s="18">
        <f t="shared" si="254"/>
        <v>3147</v>
      </c>
      <c r="BE45" s="16" t="s">
        <v>19</v>
      </c>
      <c r="BF45" s="13" t="s">
        <v>20</v>
      </c>
      <c r="BG45" s="18">
        <f>+BG8</f>
        <v>3274</v>
      </c>
      <c r="BH45" s="18">
        <f t="shared" ref="BH45:BQ45" si="255">+BH8</f>
        <v>3274</v>
      </c>
      <c r="BI45" s="18">
        <f t="shared" si="255"/>
        <v>3274</v>
      </c>
      <c r="BJ45" s="18">
        <f t="shared" si="255"/>
        <v>3274</v>
      </c>
      <c r="BK45" s="18">
        <f t="shared" si="255"/>
        <v>3274</v>
      </c>
      <c r="BL45" s="18">
        <f t="shared" si="255"/>
        <v>3274</v>
      </c>
      <c r="BM45" s="18">
        <f t="shared" si="255"/>
        <v>3274</v>
      </c>
      <c r="BN45" s="18">
        <f t="shared" si="255"/>
        <v>3274</v>
      </c>
      <c r="BO45" s="18">
        <f t="shared" si="255"/>
        <v>3274</v>
      </c>
      <c r="BP45" s="18">
        <f t="shared" si="255"/>
        <v>3274</v>
      </c>
      <c r="BQ45" s="18">
        <f t="shared" si="255"/>
        <v>3274</v>
      </c>
      <c r="BS45" s="16" t="s">
        <v>19</v>
      </c>
      <c r="BT45" s="13" t="s">
        <v>20</v>
      </c>
      <c r="BU45" s="18">
        <f>+BU8</f>
        <v>3359</v>
      </c>
      <c r="BV45" s="18">
        <f t="shared" ref="BV45:CE45" si="256">+BV8</f>
        <v>3359</v>
      </c>
      <c r="BW45" s="18">
        <f t="shared" si="256"/>
        <v>3359</v>
      </c>
      <c r="BX45" s="18">
        <f t="shared" si="256"/>
        <v>3359</v>
      </c>
      <c r="BY45" s="18">
        <f t="shared" si="256"/>
        <v>3359</v>
      </c>
      <c r="BZ45" s="18">
        <f t="shared" si="256"/>
        <v>3359</v>
      </c>
      <c r="CA45" s="18">
        <f t="shared" si="256"/>
        <v>3359</v>
      </c>
      <c r="CB45" s="18">
        <f t="shared" si="256"/>
        <v>3359</v>
      </c>
      <c r="CC45" s="18">
        <f t="shared" si="256"/>
        <v>3359</v>
      </c>
      <c r="CD45" s="18">
        <f t="shared" si="256"/>
        <v>3359</v>
      </c>
      <c r="CE45" s="18">
        <f t="shared" si="256"/>
        <v>3359</v>
      </c>
      <c r="CG45" s="16" t="s">
        <v>19</v>
      </c>
      <c r="CH45" s="13" t="s">
        <v>20</v>
      </c>
      <c r="CI45" s="18">
        <f>+CI8</f>
        <v>3529</v>
      </c>
      <c r="CJ45" s="18">
        <f t="shared" ref="CJ45:CS45" si="257">+CJ8</f>
        <v>3529</v>
      </c>
      <c r="CK45" s="18">
        <f t="shared" si="257"/>
        <v>3529</v>
      </c>
      <c r="CL45" s="18">
        <f t="shared" si="257"/>
        <v>3529</v>
      </c>
      <c r="CM45" s="18">
        <f t="shared" si="257"/>
        <v>3529</v>
      </c>
      <c r="CN45" s="18">
        <f t="shared" si="257"/>
        <v>3529</v>
      </c>
      <c r="CO45" s="18">
        <f t="shared" si="257"/>
        <v>3529</v>
      </c>
      <c r="CP45" s="18">
        <f t="shared" si="257"/>
        <v>3529</v>
      </c>
      <c r="CQ45" s="18">
        <f t="shared" si="257"/>
        <v>3529</v>
      </c>
      <c r="CR45" s="18">
        <f t="shared" si="257"/>
        <v>3529</v>
      </c>
      <c r="CS45" s="18">
        <f t="shared" si="257"/>
        <v>3529</v>
      </c>
      <c r="CU45" s="16" t="s">
        <v>19</v>
      </c>
      <c r="CV45" s="13" t="s">
        <v>20</v>
      </c>
      <c r="CW45" s="18">
        <f>+CW8</f>
        <v>3997</v>
      </c>
      <c r="CX45" s="18">
        <f t="shared" ref="CX45:DG45" si="258">+CX8</f>
        <v>3997</v>
      </c>
      <c r="CY45" s="18">
        <f t="shared" si="258"/>
        <v>3997</v>
      </c>
      <c r="CZ45" s="18">
        <f t="shared" si="258"/>
        <v>3997</v>
      </c>
      <c r="DA45" s="18">
        <f t="shared" si="258"/>
        <v>3997</v>
      </c>
      <c r="DB45" s="18">
        <f t="shared" si="258"/>
        <v>3997</v>
      </c>
      <c r="DC45" s="18">
        <f t="shared" si="258"/>
        <v>3997</v>
      </c>
      <c r="DD45" s="18">
        <f t="shared" si="258"/>
        <v>3997</v>
      </c>
      <c r="DE45" s="18">
        <f t="shared" si="258"/>
        <v>3997</v>
      </c>
      <c r="DF45" s="18">
        <f t="shared" si="258"/>
        <v>3997</v>
      </c>
      <c r="DG45" s="18">
        <f t="shared" si="258"/>
        <v>3997</v>
      </c>
      <c r="DI45" s="16" t="s">
        <v>19</v>
      </c>
      <c r="DJ45" s="13" t="s">
        <v>20</v>
      </c>
      <c r="DK45" s="18">
        <f>+DK8</f>
        <v>4082</v>
      </c>
      <c r="DL45" s="18">
        <f t="shared" ref="DL45:DU45" si="259">+DL8</f>
        <v>4082</v>
      </c>
      <c r="DM45" s="18">
        <f t="shared" si="259"/>
        <v>4082</v>
      </c>
      <c r="DN45" s="18">
        <f t="shared" si="259"/>
        <v>4082</v>
      </c>
      <c r="DO45" s="18">
        <f t="shared" si="259"/>
        <v>4082</v>
      </c>
      <c r="DP45" s="18">
        <f t="shared" si="259"/>
        <v>4082</v>
      </c>
      <c r="DQ45" s="18">
        <f t="shared" si="259"/>
        <v>4082</v>
      </c>
      <c r="DR45" s="18">
        <f t="shared" si="259"/>
        <v>4082</v>
      </c>
      <c r="DS45" s="18">
        <f t="shared" si="259"/>
        <v>4082</v>
      </c>
      <c r="DT45" s="18">
        <f t="shared" si="259"/>
        <v>4082</v>
      </c>
      <c r="DU45" s="18">
        <f t="shared" si="259"/>
        <v>4082</v>
      </c>
      <c r="DW45" s="16" t="s">
        <v>19</v>
      </c>
      <c r="DX45" s="13" t="s">
        <v>20</v>
      </c>
      <c r="DY45" s="18">
        <f>+DY8</f>
        <v>4529</v>
      </c>
      <c r="DZ45" s="18">
        <f t="shared" ref="DZ45:EI45" si="260">+DZ8</f>
        <v>4529</v>
      </c>
      <c r="EA45" s="18">
        <f t="shared" si="260"/>
        <v>4529</v>
      </c>
      <c r="EB45" s="18">
        <f t="shared" si="260"/>
        <v>4529</v>
      </c>
      <c r="EC45" s="18">
        <f t="shared" si="260"/>
        <v>4529</v>
      </c>
      <c r="ED45" s="18">
        <f t="shared" si="260"/>
        <v>4529</v>
      </c>
      <c r="EE45" s="18">
        <f t="shared" si="260"/>
        <v>4529</v>
      </c>
      <c r="EF45" s="18">
        <f t="shared" si="260"/>
        <v>4529</v>
      </c>
      <c r="EG45" s="18">
        <f t="shared" si="260"/>
        <v>4529</v>
      </c>
      <c r="EH45" s="18">
        <f t="shared" si="260"/>
        <v>4529</v>
      </c>
      <c r="EI45" s="18">
        <f t="shared" si="260"/>
        <v>4529</v>
      </c>
      <c r="EK45" s="16" t="s">
        <v>19</v>
      </c>
      <c r="EL45" s="13" t="s">
        <v>20</v>
      </c>
      <c r="EM45" s="18">
        <f>+EM8</f>
        <v>5152</v>
      </c>
      <c r="EN45" s="18">
        <f t="shared" ref="EN45:EW45" si="261">+EN8</f>
        <v>5152</v>
      </c>
      <c r="EO45" s="18">
        <f t="shared" si="261"/>
        <v>5152</v>
      </c>
      <c r="EP45" s="18">
        <f t="shared" si="261"/>
        <v>5152</v>
      </c>
      <c r="EQ45" s="18">
        <f t="shared" si="261"/>
        <v>5152</v>
      </c>
      <c r="ER45" s="18">
        <f t="shared" si="261"/>
        <v>5152</v>
      </c>
      <c r="ES45" s="18">
        <f t="shared" si="261"/>
        <v>5152</v>
      </c>
      <c r="ET45" s="18">
        <f t="shared" si="261"/>
        <v>5152</v>
      </c>
      <c r="EU45" s="18">
        <f t="shared" si="261"/>
        <v>5152</v>
      </c>
      <c r="EV45" s="18">
        <f t="shared" si="261"/>
        <v>5152</v>
      </c>
      <c r="EW45" s="18">
        <f t="shared" si="261"/>
        <v>5152</v>
      </c>
      <c r="EY45" s="16" t="s">
        <v>19</v>
      </c>
      <c r="EZ45" s="13" t="s">
        <v>20</v>
      </c>
      <c r="FA45" s="18">
        <f>+FA8</f>
        <v>5029</v>
      </c>
      <c r="FB45" s="18">
        <f t="shared" ref="FB45:FK45" si="262">+FB8</f>
        <v>5029</v>
      </c>
      <c r="FC45" s="18">
        <f t="shared" si="262"/>
        <v>5029</v>
      </c>
      <c r="FD45" s="18">
        <f t="shared" si="262"/>
        <v>5029</v>
      </c>
      <c r="FE45" s="18">
        <f t="shared" si="262"/>
        <v>5029</v>
      </c>
      <c r="FF45" s="18">
        <f t="shared" si="262"/>
        <v>5029</v>
      </c>
      <c r="FG45" s="18">
        <f t="shared" si="262"/>
        <v>5029</v>
      </c>
      <c r="FH45" s="18">
        <f t="shared" si="262"/>
        <v>5029</v>
      </c>
      <c r="FI45" s="18">
        <f t="shared" si="262"/>
        <v>5029</v>
      </c>
      <c r="FJ45" s="18">
        <f t="shared" si="262"/>
        <v>5029</v>
      </c>
      <c r="FK45" s="18">
        <f t="shared" si="262"/>
        <v>5029</v>
      </c>
      <c r="FM45" s="16" t="s">
        <v>19</v>
      </c>
      <c r="FN45" s="13" t="s">
        <v>20</v>
      </c>
      <c r="FO45" s="18">
        <f>+FO8</f>
        <v>5475</v>
      </c>
      <c r="FP45" s="18">
        <f t="shared" ref="FP45:FY45" si="263">+FP8</f>
        <v>5475</v>
      </c>
      <c r="FQ45" s="18">
        <f t="shared" si="263"/>
        <v>5475</v>
      </c>
      <c r="FR45" s="18">
        <f t="shared" si="263"/>
        <v>5475</v>
      </c>
      <c r="FS45" s="18">
        <f t="shared" si="263"/>
        <v>5475</v>
      </c>
      <c r="FT45" s="18">
        <f t="shared" si="263"/>
        <v>5475</v>
      </c>
      <c r="FU45" s="18">
        <f t="shared" si="263"/>
        <v>5475</v>
      </c>
      <c r="FV45" s="18">
        <f t="shared" si="263"/>
        <v>5475</v>
      </c>
      <c r="FW45" s="18">
        <f t="shared" si="263"/>
        <v>5475</v>
      </c>
      <c r="FX45" s="18">
        <f t="shared" si="263"/>
        <v>5475</v>
      </c>
      <c r="FY45" s="18">
        <f t="shared" si="263"/>
        <v>5475</v>
      </c>
      <c r="GA45" s="16" t="s">
        <v>19</v>
      </c>
      <c r="GB45" s="13" t="s">
        <v>20</v>
      </c>
      <c r="GC45" s="18">
        <f>+GC8</f>
        <v>5928</v>
      </c>
      <c r="GD45" s="18">
        <f t="shared" ref="GD45:GM45" si="264">+GD8</f>
        <v>5928</v>
      </c>
      <c r="GE45" s="18">
        <f t="shared" si="264"/>
        <v>5928</v>
      </c>
      <c r="GF45" s="18">
        <f t="shared" si="264"/>
        <v>5928</v>
      </c>
      <c r="GG45" s="18">
        <f t="shared" si="264"/>
        <v>5928</v>
      </c>
      <c r="GH45" s="18">
        <f t="shared" si="264"/>
        <v>5928</v>
      </c>
      <c r="GI45" s="18">
        <f t="shared" si="264"/>
        <v>5928</v>
      </c>
      <c r="GJ45" s="18">
        <f t="shared" si="264"/>
        <v>5928</v>
      </c>
      <c r="GK45" s="18">
        <f t="shared" si="264"/>
        <v>5928</v>
      </c>
      <c r="GL45" s="18">
        <f t="shared" si="264"/>
        <v>5928</v>
      </c>
      <c r="GM45" s="18">
        <f t="shared" si="264"/>
        <v>5928</v>
      </c>
      <c r="GO45" s="16" t="s">
        <v>19</v>
      </c>
      <c r="GP45" s="13" t="s">
        <v>20</v>
      </c>
      <c r="GQ45" s="18">
        <f>+GQ8</f>
        <v>6874</v>
      </c>
      <c r="GR45" s="18">
        <f t="shared" ref="GR45:HA45" si="265">+GR8</f>
        <v>6874</v>
      </c>
      <c r="GS45" s="18">
        <f t="shared" si="265"/>
        <v>6874</v>
      </c>
      <c r="GT45" s="18">
        <f t="shared" si="265"/>
        <v>6874</v>
      </c>
      <c r="GU45" s="18">
        <f t="shared" si="265"/>
        <v>6874</v>
      </c>
      <c r="GV45" s="18">
        <f t="shared" si="265"/>
        <v>6874</v>
      </c>
      <c r="GW45" s="18">
        <f t="shared" si="265"/>
        <v>6874</v>
      </c>
      <c r="GX45" s="18">
        <f t="shared" si="265"/>
        <v>6874</v>
      </c>
      <c r="GY45" s="18">
        <f t="shared" si="265"/>
        <v>6874</v>
      </c>
      <c r="GZ45" s="18">
        <f t="shared" si="265"/>
        <v>6874</v>
      </c>
      <c r="HA45" s="18">
        <f t="shared" si="265"/>
        <v>6874</v>
      </c>
    </row>
    <row r="46" spans="1:209" x14ac:dyDescent="0.2">
      <c r="A46" s="39" t="s">
        <v>36</v>
      </c>
      <c r="B46" s="12" t="s">
        <v>37</v>
      </c>
      <c r="C46" s="11">
        <f>+C6*0.67</f>
        <v>3293.7200000000003</v>
      </c>
      <c r="D46" s="11">
        <f t="shared" ref="D46:M46" si="266">+D6*0.67</f>
        <v>3293.7200000000003</v>
      </c>
      <c r="E46" s="11">
        <f t="shared" si="266"/>
        <v>3293.7200000000003</v>
      </c>
      <c r="F46" s="11">
        <f t="shared" si="266"/>
        <v>3293.7200000000003</v>
      </c>
      <c r="G46" s="11">
        <f t="shared" si="266"/>
        <v>3293.7200000000003</v>
      </c>
      <c r="H46" s="11">
        <f t="shared" si="266"/>
        <v>3293.7200000000003</v>
      </c>
      <c r="I46" s="11">
        <f t="shared" si="266"/>
        <v>3293.7200000000003</v>
      </c>
      <c r="J46" s="11">
        <f t="shared" si="266"/>
        <v>3293.7200000000003</v>
      </c>
      <c r="K46" s="11">
        <f t="shared" si="266"/>
        <v>3293.7200000000003</v>
      </c>
      <c r="L46" s="11">
        <f t="shared" si="266"/>
        <v>3293.7200000000003</v>
      </c>
      <c r="M46" s="11">
        <f t="shared" si="266"/>
        <v>3293.7200000000003</v>
      </c>
      <c r="O46" s="39" t="s">
        <v>36</v>
      </c>
      <c r="P46" s="12" t="s">
        <v>37</v>
      </c>
      <c r="Q46" s="11">
        <f>+Q6*0.67</f>
        <v>3458.5400000000004</v>
      </c>
      <c r="R46" s="11">
        <f t="shared" ref="R46:AA46" si="267">+R6*0.67</f>
        <v>3458.5400000000004</v>
      </c>
      <c r="S46" s="11">
        <f t="shared" si="267"/>
        <v>3458.5400000000004</v>
      </c>
      <c r="T46" s="11">
        <f t="shared" si="267"/>
        <v>3458.5400000000004</v>
      </c>
      <c r="U46" s="11">
        <f t="shared" si="267"/>
        <v>3458.5400000000004</v>
      </c>
      <c r="V46" s="11">
        <f t="shared" si="267"/>
        <v>3458.5400000000004</v>
      </c>
      <c r="W46" s="11">
        <f t="shared" si="267"/>
        <v>3458.5400000000004</v>
      </c>
      <c r="X46" s="11">
        <f t="shared" si="267"/>
        <v>3458.5400000000004</v>
      </c>
      <c r="Y46" s="11">
        <f t="shared" si="267"/>
        <v>3458.5400000000004</v>
      </c>
      <c r="Z46" s="11">
        <f t="shared" si="267"/>
        <v>3458.5400000000004</v>
      </c>
      <c r="AA46" s="11">
        <f t="shared" si="267"/>
        <v>3458.5400000000004</v>
      </c>
      <c r="AC46" s="39" t="s">
        <v>36</v>
      </c>
      <c r="AD46" s="12" t="s">
        <v>37</v>
      </c>
      <c r="AE46" s="11">
        <f>+AE6*0.67</f>
        <v>3557.03</v>
      </c>
      <c r="AF46" s="11">
        <f t="shared" ref="AF46:AO46" si="268">+AF6*0.67</f>
        <v>3557.03</v>
      </c>
      <c r="AG46" s="11">
        <f t="shared" si="268"/>
        <v>3557.03</v>
      </c>
      <c r="AH46" s="11">
        <f t="shared" si="268"/>
        <v>3557.03</v>
      </c>
      <c r="AI46" s="11">
        <f t="shared" si="268"/>
        <v>3557.03</v>
      </c>
      <c r="AJ46" s="11">
        <f t="shared" si="268"/>
        <v>3557.03</v>
      </c>
      <c r="AK46" s="11">
        <f t="shared" si="268"/>
        <v>3557.03</v>
      </c>
      <c r="AL46" s="11">
        <f t="shared" si="268"/>
        <v>3557.03</v>
      </c>
      <c r="AM46" s="11">
        <f t="shared" si="268"/>
        <v>3557.03</v>
      </c>
      <c r="AN46" s="11">
        <f t="shared" si="268"/>
        <v>3557.03</v>
      </c>
      <c r="AO46" s="11">
        <f t="shared" si="268"/>
        <v>3557.03</v>
      </c>
      <c r="AQ46" s="39" t="s">
        <v>36</v>
      </c>
      <c r="AR46" s="12" t="s">
        <v>37</v>
      </c>
      <c r="AS46" s="11">
        <f>+AS6*0.67</f>
        <v>3623.36</v>
      </c>
      <c r="AT46" s="11">
        <f t="shared" ref="AT46:BC46" si="269">+AT6*0.67</f>
        <v>3623.36</v>
      </c>
      <c r="AU46" s="11">
        <f t="shared" si="269"/>
        <v>3623.36</v>
      </c>
      <c r="AV46" s="11">
        <f t="shared" si="269"/>
        <v>3623.36</v>
      </c>
      <c r="AW46" s="11">
        <f t="shared" si="269"/>
        <v>3623.36</v>
      </c>
      <c r="AX46" s="11">
        <f t="shared" si="269"/>
        <v>3623.36</v>
      </c>
      <c r="AY46" s="11">
        <f t="shared" si="269"/>
        <v>3623.36</v>
      </c>
      <c r="AZ46" s="11">
        <f t="shared" si="269"/>
        <v>3623.36</v>
      </c>
      <c r="BA46" s="11">
        <f t="shared" si="269"/>
        <v>3623.36</v>
      </c>
      <c r="BB46" s="11">
        <f t="shared" si="269"/>
        <v>3623.36</v>
      </c>
      <c r="BC46" s="11">
        <f t="shared" si="269"/>
        <v>3623.36</v>
      </c>
      <c r="BE46" s="39" t="s">
        <v>36</v>
      </c>
      <c r="BF46" s="12" t="s">
        <v>37</v>
      </c>
      <c r="BG46" s="11">
        <f>+BG6*0.67</f>
        <v>3721.8500000000004</v>
      </c>
      <c r="BH46" s="11">
        <f t="shared" ref="BH46:BQ46" si="270">+BH6*0.67</f>
        <v>3721.8500000000004</v>
      </c>
      <c r="BI46" s="11">
        <f t="shared" si="270"/>
        <v>3721.8500000000004</v>
      </c>
      <c r="BJ46" s="11">
        <f t="shared" si="270"/>
        <v>3721.8500000000004</v>
      </c>
      <c r="BK46" s="11">
        <f t="shared" si="270"/>
        <v>3721.8500000000004</v>
      </c>
      <c r="BL46" s="11">
        <f t="shared" si="270"/>
        <v>3721.8500000000004</v>
      </c>
      <c r="BM46" s="11">
        <f t="shared" si="270"/>
        <v>3721.8500000000004</v>
      </c>
      <c r="BN46" s="11">
        <f t="shared" si="270"/>
        <v>3721.8500000000004</v>
      </c>
      <c r="BO46" s="11">
        <f t="shared" si="270"/>
        <v>3721.8500000000004</v>
      </c>
      <c r="BP46" s="11">
        <f t="shared" si="270"/>
        <v>3721.8500000000004</v>
      </c>
      <c r="BQ46" s="11">
        <f t="shared" si="270"/>
        <v>3721.8500000000004</v>
      </c>
      <c r="BS46" s="39" t="s">
        <v>36</v>
      </c>
      <c r="BT46" s="12" t="s">
        <v>37</v>
      </c>
      <c r="BU46" s="11">
        <f>+BU6*0.67</f>
        <v>3787.51</v>
      </c>
      <c r="BV46" s="11">
        <f t="shared" ref="BV46:CE46" si="271">+BV6*0.67</f>
        <v>3787.51</v>
      </c>
      <c r="BW46" s="11">
        <f t="shared" si="271"/>
        <v>3787.51</v>
      </c>
      <c r="BX46" s="11">
        <f t="shared" si="271"/>
        <v>3787.51</v>
      </c>
      <c r="BY46" s="11">
        <f t="shared" si="271"/>
        <v>3787.51</v>
      </c>
      <c r="BZ46" s="11">
        <f t="shared" si="271"/>
        <v>3787.51</v>
      </c>
      <c r="CA46" s="11">
        <f t="shared" si="271"/>
        <v>3787.51</v>
      </c>
      <c r="CB46" s="11">
        <f t="shared" si="271"/>
        <v>3787.51</v>
      </c>
      <c r="CC46" s="11">
        <f t="shared" si="271"/>
        <v>3787.51</v>
      </c>
      <c r="CD46" s="11">
        <f t="shared" si="271"/>
        <v>3787.51</v>
      </c>
      <c r="CE46" s="11">
        <f t="shared" si="271"/>
        <v>3787.51</v>
      </c>
      <c r="CG46" s="39" t="s">
        <v>36</v>
      </c>
      <c r="CH46" s="12" t="s">
        <v>37</v>
      </c>
      <c r="CI46" s="11">
        <f>+CI6*0.67</f>
        <v>3919.5000000000005</v>
      </c>
      <c r="CJ46" s="11">
        <f t="shared" ref="CJ46:CS46" si="272">+CJ6*0.67</f>
        <v>3919.5000000000005</v>
      </c>
      <c r="CK46" s="11">
        <f t="shared" si="272"/>
        <v>3919.5000000000005</v>
      </c>
      <c r="CL46" s="11">
        <f t="shared" si="272"/>
        <v>3919.5000000000005</v>
      </c>
      <c r="CM46" s="11">
        <f t="shared" si="272"/>
        <v>3919.5000000000005</v>
      </c>
      <c r="CN46" s="11">
        <f t="shared" si="272"/>
        <v>3919.5000000000005</v>
      </c>
      <c r="CO46" s="11">
        <f t="shared" si="272"/>
        <v>3919.5000000000005</v>
      </c>
      <c r="CP46" s="11">
        <f t="shared" si="272"/>
        <v>3919.5000000000005</v>
      </c>
      <c r="CQ46" s="11">
        <f t="shared" si="272"/>
        <v>3919.5000000000005</v>
      </c>
      <c r="CR46" s="11">
        <f t="shared" si="272"/>
        <v>3919.5000000000005</v>
      </c>
      <c r="CS46" s="11">
        <f t="shared" si="272"/>
        <v>3919.5000000000005</v>
      </c>
      <c r="CU46" s="39" t="s">
        <v>36</v>
      </c>
      <c r="CV46" s="12" t="s">
        <v>37</v>
      </c>
      <c r="CW46" s="11">
        <f>+CW6*0.67</f>
        <v>4281.97</v>
      </c>
      <c r="CX46" s="11">
        <f t="shared" ref="CX46:DG46" si="273">+CX6*0.67</f>
        <v>4281.97</v>
      </c>
      <c r="CY46" s="11">
        <f t="shared" si="273"/>
        <v>4281.97</v>
      </c>
      <c r="CZ46" s="11">
        <f t="shared" si="273"/>
        <v>4281.97</v>
      </c>
      <c r="DA46" s="11">
        <f t="shared" si="273"/>
        <v>4281.97</v>
      </c>
      <c r="DB46" s="11">
        <f t="shared" si="273"/>
        <v>4281.97</v>
      </c>
      <c r="DC46" s="11">
        <f t="shared" si="273"/>
        <v>4281.97</v>
      </c>
      <c r="DD46" s="11">
        <f t="shared" si="273"/>
        <v>4281.97</v>
      </c>
      <c r="DE46" s="11">
        <f t="shared" si="273"/>
        <v>4281.97</v>
      </c>
      <c r="DF46" s="11">
        <f t="shared" si="273"/>
        <v>4281.97</v>
      </c>
      <c r="DG46" s="11">
        <f t="shared" si="273"/>
        <v>4281.97</v>
      </c>
      <c r="DI46" s="39" t="s">
        <v>36</v>
      </c>
      <c r="DJ46" s="12" t="s">
        <v>37</v>
      </c>
      <c r="DK46" s="11">
        <f>+DK6*0.67</f>
        <v>4347.63</v>
      </c>
      <c r="DL46" s="11">
        <f t="shared" ref="DL46:DU46" si="274">+DL6*0.67</f>
        <v>4347.63</v>
      </c>
      <c r="DM46" s="11">
        <f t="shared" si="274"/>
        <v>4347.63</v>
      </c>
      <c r="DN46" s="11">
        <f t="shared" si="274"/>
        <v>4347.63</v>
      </c>
      <c r="DO46" s="11">
        <f t="shared" si="274"/>
        <v>4347.63</v>
      </c>
      <c r="DP46" s="11">
        <f t="shared" si="274"/>
        <v>4347.63</v>
      </c>
      <c r="DQ46" s="11">
        <f t="shared" si="274"/>
        <v>4347.63</v>
      </c>
      <c r="DR46" s="11">
        <f t="shared" si="274"/>
        <v>4347.63</v>
      </c>
      <c r="DS46" s="11">
        <f t="shared" si="274"/>
        <v>4347.63</v>
      </c>
      <c r="DT46" s="11">
        <f t="shared" si="274"/>
        <v>4347.63</v>
      </c>
      <c r="DU46" s="11">
        <f t="shared" si="274"/>
        <v>4347.63</v>
      </c>
      <c r="DW46" s="39" t="s">
        <v>36</v>
      </c>
      <c r="DX46" s="12" t="s">
        <v>37</v>
      </c>
      <c r="DY46" s="11">
        <f>+DY6*0.67</f>
        <v>5025.67</v>
      </c>
      <c r="DZ46" s="11">
        <f t="shared" ref="DZ46:EI46" si="275">+DZ6*0.67</f>
        <v>5025.67</v>
      </c>
      <c r="EA46" s="11">
        <f t="shared" si="275"/>
        <v>5025.67</v>
      </c>
      <c r="EB46" s="11">
        <f t="shared" si="275"/>
        <v>5025.67</v>
      </c>
      <c r="EC46" s="11">
        <f t="shared" si="275"/>
        <v>5025.67</v>
      </c>
      <c r="ED46" s="11">
        <f t="shared" si="275"/>
        <v>5025.67</v>
      </c>
      <c r="EE46" s="11">
        <f t="shared" si="275"/>
        <v>5025.67</v>
      </c>
      <c r="EF46" s="11">
        <f t="shared" si="275"/>
        <v>5025.67</v>
      </c>
      <c r="EG46" s="11">
        <f t="shared" si="275"/>
        <v>5025.67</v>
      </c>
      <c r="EH46" s="11">
        <f t="shared" si="275"/>
        <v>5025.67</v>
      </c>
      <c r="EI46" s="11">
        <f t="shared" si="275"/>
        <v>5025.67</v>
      </c>
      <c r="EK46" s="39" t="s">
        <v>36</v>
      </c>
      <c r="EL46" s="12" t="s">
        <v>37</v>
      </c>
      <c r="EM46" s="11">
        <f>+EM6*0.67</f>
        <v>5486.63</v>
      </c>
      <c r="EN46" s="11">
        <f t="shared" ref="EN46:EW46" si="276">+EN6*0.67</f>
        <v>5486.63</v>
      </c>
      <c r="EO46" s="11">
        <f t="shared" si="276"/>
        <v>5486.63</v>
      </c>
      <c r="EP46" s="11">
        <f t="shared" si="276"/>
        <v>5486.63</v>
      </c>
      <c r="EQ46" s="11">
        <f t="shared" si="276"/>
        <v>5486.63</v>
      </c>
      <c r="ER46" s="11">
        <f t="shared" si="276"/>
        <v>5486.63</v>
      </c>
      <c r="ES46" s="11">
        <f t="shared" si="276"/>
        <v>5486.63</v>
      </c>
      <c r="ET46" s="11">
        <f t="shared" si="276"/>
        <v>5486.63</v>
      </c>
      <c r="EU46" s="11">
        <f t="shared" si="276"/>
        <v>5486.63</v>
      </c>
      <c r="EV46" s="11">
        <f t="shared" si="276"/>
        <v>5486.63</v>
      </c>
      <c r="EW46" s="11">
        <f t="shared" si="276"/>
        <v>5486.63</v>
      </c>
      <c r="EY46" s="39" t="s">
        <v>36</v>
      </c>
      <c r="EZ46" s="12" t="s">
        <v>37</v>
      </c>
      <c r="FA46" s="11">
        <f>+FA6*0.67</f>
        <v>5835.7000000000007</v>
      </c>
      <c r="FB46" s="11">
        <f t="shared" ref="FB46:FK46" si="277">+FB6*0.67</f>
        <v>5835.7000000000007</v>
      </c>
      <c r="FC46" s="11">
        <f t="shared" si="277"/>
        <v>5835.7000000000007</v>
      </c>
      <c r="FD46" s="11">
        <f t="shared" si="277"/>
        <v>5835.7000000000007</v>
      </c>
      <c r="FE46" s="11">
        <f t="shared" si="277"/>
        <v>5835.7000000000007</v>
      </c>
      <c r="FF46" s="11">
        <f t="shared" si="277"/>
        <v>5835.7000000000007</v>
      </c>
      <c r="FG46" s="11">
        <f t="shared" si="277"/>
        <v>5835.7000000000007</v>
      </c>
      <c r="FH46" s="11">
        <f t="shared" si="277"/>
        <v>5835.7000000000007</v>
      </c>
      <c r="FI46" s="11">
        <f t="shared" si="277"/>
        <v>5835.7000000000007</v>
      </c>
      <c r="FJ46" s="11">
        <f t="shared" si="277"/>
        <v>5835.7000000000007</v>
      </c>
      <c r="FK46" s="11">
        <f t="shared" si="277"/>
        <v>5835.7000000000007</v>
      </c>
      <c r="FM46" s="39" t="s">
        <v>36</v>
      </c>
      <c r="FN46" s="12" t="s">
        <v>37</v>
      </c>
      <c r="FO46" s="11">
        <f>+FO6*0.67</f>
        <v>6166.01</v>
      </c>
      <c r="FP46" s="11">
        <f t="shared" ref="FP46:FY46" si="278">+FP6*0.67</f>
        <v>6166.01</v>
      </c>
      <c r="FQ46" s="11">
        <f t="shared" si="278"/>
        <v>6166.01</v>
      </c>
      <c r="FR46" s="11">
        <f t="shared" si="278"/>
        <v>6166.01</v>
      </c>
      <c r="FS46" s="11">
        <f t="shared" si="278"/>
        <v>6166.01</v>
      </c>
      <c r="FT46" s="11">
        <f t="shared" si="278"/>
        <v>6166.01</v>
      </c>
      <c r="FU46" s="11">
        <f t="shared" si="278"/>
        <v>6166.01</v>
      </c>
      <c r="FV46" s="11">
        <f t="shared" si="278"/>
        <v>6166.01</v>
      </c>
      <c r="FW46" s="11">
        <f t="shared" si="278"/>
        <v>6166.01</v>
      </c>
      <c r="FX46" s="11">
        <f t="shared" si="278"/>
        <v>6166.01</v>
      </c>
      <c r="FY46" s="11">
        <f t="shared" si="278"/>
        <v>6166.01</v>
      </c>
      <c r="GA46" s="39" t="s">
        <v>36</v>
      </c>
      <c r="GB46" s="12" t="s">
        <v>37</v>
      </c>
      <c r="GC46" s="11">
        <f>+GC6*0.67</f>
        <v>6501.01</v>
      </c>
      <c r="GD46" s="11">
        <f t="shared" ref="GD46:GM46" si="279">+GD6*0.67</f>
        <v>6501.01</v>
      </c>
      <c r="GE46" s="11">
        <f t="shared" si="279"/>
        <v>6501.01</v>
      </c>
      <c r="GF46" s="11">
        <f t="shared" si="279"/>
        <v>6501.01</v>
      </c>
      <c r="GG46" s="11">
        <f t="shared" si="279"/>
        <v>6501.01</v>
      </c>
      <c r="GH46" s="11">
        <f t="shared" si="279"/>
        <v>6501.01</v>
      </c>
      <c r="GI46" s="11">
        <f t="shared" si="279"/>
        <v>6501.01</v>
      </c>
      <c r="GJ46" s="11">
        <f t="shared" si="279"/>
        <v>6501.01</v>
      </c>
      <c r="GK46" s="11">
        <f t="shared" si="279"/>
        <v>6501.01</v>
      </c>
      <c r="GL46" s="11">
        <f t="shared" si="279"/>
        <v>6501.01</v>
      </c>
      <c r="GM46" s="11">
        <f t="shared" si="279"/>
        <v>6501.01</v>
      </c>
      <c r="GO46" s="39" t="s">
        <v>36</v>
      </c>
      <c r="GP46" s="12" t="s">
        <v>37</v>
      </c>
      <c r="GQ46" s="11">
        <f>+GQ6*0.67</f>
        <v>7200.4900000000007</v>
      </c>
      <c r="GR46" s="11">
        <f t="shared" ref="GR46:HA46" si="280">+GR6*0.67</f>
        <v>7200.4900000000007</v>
      </c>
      <c r="GS46" s="11">
        <f t="shared" si="280"/>
        <v>7200.4900000000007</v>
      </c>
      <c r="GT46" s="11">
        <f t="shared" si="280"/>
        <v>7200.4900000000007</v>
      </c>
      <c r="GU46" s="11">
        <f t="shared" si="280"/>
        <v>7200.4900000000007</v>
      </c>
      <c r="GV46" s="11">
        <f t="shared" si="280"/>
        <v>7200.4900000000007</v>
      </c>
      <c r="GW46" s="11">
        <f t="shared" si="280"/>
        <v>7200.4900000000007</v>
      </c>
      <c r="GX46" s="11">
        <f t="shared" si="280"/>
        <v>7200.4900000000007</v>
      </c>
      <c r="GY46" s="11">
        <f t="shared" si="280"/>
        <v>7200.4900000000007</v>
      </c>
      <c r="GZ46" s="11">
        <f t="shared" si="280"/>
        <v>7200.4900000000007</v>
      </c>
      <c r="HA46" s="11">
        <f t="shared" si="280"/>
        <v>7200.4900000000007</v>
      </c>
    </row>
    <row r="47" spans="1:209" x14ac:dyDescent="0.2">
      <c r="A47" s="9" t="s">
        <v>38</v>
      </c>
      <c r="B47" s="12" t="s">
        <v>39</v>
      </c>
      <c r="C47" s="11">
        <v>1448</v>
      </c>
      <c r="D47" s="11">
        <v>1448</v>
      </c>
      <c r="E47" s="11">
        <v>1448</v>
      </c>
      <c r="F47" s="11">
        <v>1448</v>
      </c>
      <c r="G47" s="11">
        <v>1448</v>
      </c>
      <c r="H47" s="11">
        <v>1448</v>
      </c>
      <c r="I47" s="11">
        <v>1448</v>
      </c>
      <c r="J47" s="11">
        <v>1448</v>
      </c>
      <c r="K47" s="11">
        <v>1448</v>
      </c>
      <c r="L47" s="11">
        <v>1448</v>
      </c>
      <c r="M47" s="11">
        <v>1448</v>
      </c>
      <c r="O47" s="9" t="s">
        <v>38</v>
      </c>
      <c r="P47" s="12" t="s">
        <v>39</v>
      </c>
      <c r="Q47" s="11">
        <v>1520</v>
      </c>
      <c r="R47" s="11">
        <v>1520</v>
      </c>
      <c r="S47" s="11">
        <v>1520</v>
      </c>
      <c r="T47" s="11">
        <v>1520</v>
      </c>
      <c r="U47" s="11">
        <v>1520</v>
      </c>
      <c r="V47" s="11">
        <v>1520</v>
      </c>
      <c r="W47" s="11">
        <v>1520</v>
      </c>
      <c r="X47" s="11">
        <v>1520</v>
      </c>
      <c r="Y47" s="11">
        <v>1520</v>
      </c>
      <c r="Z47" s="11">
        <v>1520</v>
      </c>
      <c r="AA47" s="11">
        <v>1520</v>
      </c>
      <c r="AC47" s="9" t="s">
        <v>38</v>
      </c>
      <c r="AD47" s="12" t="s">
        <v>39</v>
      </c>
      <c r="AE47" s="11">
        <v>1564</v>
      </c>
      <c r="AF47" s="11">
        <v>1564</v>
      </c>
      <c r="AG47" s="11">
        <v>1564</v>
      </c>
      <c r="AH47" s="11">
        <v>1564</v>
      </c>
      <c r="AI47" s="11">
        <v>1564</v>
      </c>
      <c r="AJ47" s="11">
        <v>1564</v>
      </c>
      <c r="AK47" s="11">
        <v>1564</v>
      </c>
      <c r="AL47" s="11">
        <v>1564</v>
      </c>
      <c r="AM47" s="11">
        <v>1564</v>
      </c>
      <c r="AN47" s="11">
        <v>1564</v>
      </c>
      <c r="AO47" s="11">
        <v>1564</v>
      </c>
      <c r="AQ47" s="9" t="s">
        <v>38</v>
      </c>
      <c r="AR47" s="12" t="s">
        <v>39</v>
      </c>
      <c r="AS47" s="11">
        <v>1593</v>
      </c>
      <c r="AT47" s="11">
        <v>1593</v>
      </c>
      <c r="AU47" s="11">
        <v>1593</v>
      </c>
      <c r="AV47" s="11">
        <v>1593</v>
      </c>
      <c r="AW47" s="11">
        <v>1593</v>
      </c>
      <c r="AX47" s="11">
        <v>1593</v>
      </c>
      <c r="AY47" s="11">
        <v>1593</v>
      </c>
      <c r="AZ47" s="11">
        <v>1593</v>
      </c>
      <c r="BA47" s="11">
        <v>1593</v>
      </c>
      <c r="BB47" s="11">
        <v>1593</v>
      </c>
      <c r="BC47" s="11">
        <v>1593</v>
      </c>
      <c r="BE47" s="9" t="s">
        <v>38</v>
      </c>
      <c r="BF47" s="12" t="s">
        <v>39</v>
      </c>
      <c r="BG47" s="11">
        <v>1636</v>
      </c>
      <c r="BH47" s="11">
        <v>1636</v>
      </c>
      <c r="BI47" s="11">
        <v>1636</v>
      </c>
      <c r="BJ47" s="11">
        <v>1636</v>
      </c>
      <c r="BK47" s="11">
        <v>1636</v>
      </c>
      <c r="BL47" s="11">
        <v>1636</v>
      </c>
      <c r="BM47" s="11">
        <v>1636</v>
      </c>
      <c r="BN47" s="11">
        <v>1636</v>
      </c>
      <c r="BO47" s="11">
        <v>1636</v>
      </c>
      <c r="BP47" s="11">
        <v>1636</v>
      </c>
      <c r="BQ47" s="11">
        <v>1636</v>
      </c>
      <c r="BS47" s="9" t="s">
        <v>38</v>
      </c>
      <c r="BT47" s="12" t="s">
        <v>39</v>
      </c>
      <c r="BU47" s="11">
        <v>1665</v>
      </c>
      <c r="BV47" s="11">
        <v>1665</v>
      </c>
      <c r="BW47" s="11">
        <v>1665</v>
      </c>
      <c r="BX47" s="11">
        <v>1665</v>
      </c>
      <c r="BY47" s="11">
        <v>1665</v>
      </c>
      <c r="BZ47" s="11">
        <v>1665</v>
      </c>
      <c r="CA47" s="11">
        <v>1665</v>
      </c>
      <c r="CB47" s="11">
        <v>1665</v>
      </c>
      <c r="CC47" s="11">
        <v>1665</v>
      </c>
      <c r="CD47" s="11">
        <v>1665</v>
      </c>
      <c r="CE47" s="11">
        <v>1665</v>
      </c>
      <c r="CG47" s="9" t="s">
        <v>38</v>
      </c>
      <c r="CH47" s="12" t="s">
        <v>39</v>
      </c>
      <c r="CI47" s="11">
        <v>1723</v>
      </c>
      <c r="CJ47" s="11">
        <v>1723</v>
      </c>
      <c r="CK47" s="11">
        <v>1723</v>
      </c>
      <c r="CL47" s="11">
        <v>1723</v>
      </c>
      <c r="CM47" s="11">
        <v>1723</v>
      </c>
      <c r="CN47" s="11">
        <v>1723</v>
      </c>
      <c r="CO47" s="11">
        <v>1723</v>
      </c>
      <c r="CP47" s="11">
        <v>1723</v>
      </c>
      <c r="CQ47" s="11">
        <v>1723</v>
      </c>
      <c r="CR47" s="11">
        <v>1723</v>
      </c>
      <c r="CS47" s="11">
        <v>1723</v>
      </c>
      <c r="CU47" s="9" t="s">
        <v>38</v>
      </c>
      <c r="CV47" s="12" t="s">
        <v>39</v>
      </c>
      <c r="CW47" s="11">
        <v>1882</v>
      </c>
      <c r="CX47" s="11">
        <v>1882</v>
      </c>
      <c r="CY47" s="11">
        <v>1882</v>
      </c>
      <c r="CZ47" s="11">
        <v>1882</v>
      </c>
      <c r="DA47" s="11">
        <v>1882</v>
      </c>
      <c r="DB47" s="11">
        <v>1882</v>
      </c>
      <c r="DC47" s="11">
        <v>1882</v>
      </c>
      <c r="DD47" s="11">
        <v>1882</v>
      </c>
      <c r="DE47" s="11">
        <v>1882</v>
      </c>
      <c r="DF47" s="11">
        <v>1882</v>
      </c>
      <c r="DG47" s="11">
        <v>1882</v>
      </c>
      <c r="DI47" s="9" t="s">
        <v>38</v>
      </c>
      <c r="DJ47" s="12" t="s">
        <v>39</v>
      </c>
      <c r="DK47" s="11">
        <v>1911</v>
      </c>
      <c r="DL47" s="11">
        <v>1911</v>
      </c>
      <c r="DM47" s="11">
        <v>1911</v>
      </c>
      <c r="DN47" s="11">
        <v>1911</v>
      </c>
      <c r="DO47" s="11">
        <v>1911</v>
      </c>
      <c r="DP47" s="11">
        <v>1911</v>
      </c>
      <c r="DQ47" s="11">
        <v>1911</v>
      </c>
      <c r="DR47" s="11">
        <v>1911</v>
      </c>
      <c r="DS47" s="11">
        <v>1911</v>
      </c>
      <c r="DT47" s="11">
        <v>1911</v>
      </c>
      <c r="DU47" s="11">
        <v>1911</v>
      </c>
      <c r="DW47" s="9" t="s">
        <v>38</v>
      </c>
      <c r="DX47" s="12" t="s">
        <v>39</v>
      </c>
      <c r="DY47" s="11">
        <v>2136</v>
      </c>
      <c r="DZ47" s="11">
        <v>2136</v>
      </c>
      <c r="EA47" s="11">
        <v>2136</v>
      </c>
      <c r="EB47" s="11">
        <v>2136</v>
      </c>
      <c r="EC47" s="11">
        <v>2136</v>
      </c>
      <c r="ED47" s="11">
        <v>2136</v>
      </c>
      <c r="EE47" s="11">
        <v>2136</v>
      </c>
      <c r="EF47" s="11">
        <v>2136</v>
      </c>
      <c r="EG47" s="11">
        <v>2136</v>
      </c>
      <c r="EH47" s="11">
        <v>2136</v>
      </c>
      <c r="EI47" s="11">
        <v>2136</v>
      </c>
      <c r="EK47" s="9" t="s">
        <v>38</v>
      </c>
      <c r="EL47" s="12" t="s">
        <v>39</v>
      </c>
      <c r="EM47" s="11">
        <v>2339</v>
      </c>
      <c r="EN47" s="11">
        <v>2339</v>
      </c>
      <c r="EO47" s="11">
        <v>2339</v>
      </c>
      <c r="EP47" s="11">
        <v>2339</v>
      </c>
      <c r="EQ47" s="11">
        <v>2339</v>
      </c>
      <c r="ER47" s="11">
        <v>2339</v>
      </c>
      <c r="ES47" s="11">
        <v>2339</v>
      </c>
      <c r="ET47" s="11">
        <v>2339</v>
      </c>
      <c r="EU47" s="11">
        <v>2339</v>
      </c>
      <c r="EV47" s="11">
        <v>2339</v>
      </c>
      <c r="EW47" s="11">
        <v>2339</v>
      </c>
      <c r="EY47" s="9" t="s">
        <v>38</v>
      </c>
      <c r="EZ47" s="12" t="s">
        <v>39</v>
      </c>
      <c r="FA47" s="11">
        <v>2339</v>
      </c>
      <c r="FB47" s="11">
        <v>2339</v>
      </c>
      <c r="FC47" s="11">
        <v>2339</v>
      </c>
      <c r="FD47" s="11">
        <v>2339</v>
      </c>
      <c r="FE47" s="11">
        <v>2339</v>
      </c>
      <c r="FF47" s="11">
        <v>2339</v>
      </c>
      <c r="FG47" s="11">
        <v>2339</v>
      </c>
      <c r="FH47" s="11">
        <v>2339</v>
      </c>
      <c r="FI47" s="11">
        <v>2339</v>
      </c>
      <c r="FJ47" s="11">
        <v>2339</v>
      </c>
      <c r="FK47" s="11">
        <v>2339</v>
      </c>
      <c r="FM47" s="9" t="s">
        <v>38</v>
      </c>
      <c r="FN47" s="12" t="s">
        <v>39</v>
      </c>
      <c r="FO47" s="11">
        <v>2484</v>
      </c>
      <c r="FP47" s="11">
        <v>2484</v>
      </c>
      <c r="FQ47" s="11">
        <v>2484</v>
      </c>
      <c r="FR47" s="11">
        <v>2484</v>
      </c>
      <c r="FS47" s="11">
        <v>2484</v>
      </c>
      <c r="FT47" s="11">
        <v>2484</v>
      </c>
      <c r="FU47" s="11">
        <v>2484</v>
      </c>
      <c r="FV47" s="11">
        <v>2484</v>
      </c>
      <c r="FW47" s="11">
        <v>2484</v>
      </c>
      <c r="FX47" s="11">
        <v>2484</v>
      </c>
      <c r="FY47" s="11">
        <v>2484</v>
      </c>
      <c r="GA47" s="9" t="s">
        <v>38</v>
      </c>
      <c r="GB47" s="12" t="s">
        <v>39</v>
      </c>
      <c r="GC47" s="11">
        <v>2631</v>
      </c>
      <c r="GD47" s="11">
        <v>2631</v>
      </c>
      <c r="GE47" s="11">
        <v>2631</v>
      </c>
      <c r="GF47" s="11">
        <v>2631</v>
      </c>
      <c r="GG47" s="11">
        <v>2631</v>
      </c>
      <c r="GH47" s="11">
        <v>2631</v>
      </c>
      <c r="GI47" s="11">
        <v>2631</v>
      </c>
      <c r="GJ47" s="11">
        <v>2631</v>
      </c>
      <c r="GK47" s="11">
        <v>2631</v>
      </c>
      <c r="GL47" s="11">
        <v>2631</v>
      </c>
      <c r="GM47" s="11">
        <v>2631</v>
      </c>
      <c r="GO47" s="9" t="s">
        <v>38</v>
      </c>
      <c r="GP47" s="12" t="s">
        <v>39</v>
      </c>
      <c r="GQ47" s="11">
        <v>2939</v>
      </c>
      <c r="GR47" s="11">
        <v>2939</v>
      </c>
      <c r="GS47" s="11">
        <v>2939</v>
      </c>
      <c r="GT47" s="11">
        <v>2939</v>
      </c>
      <c r="GU47" s="11">
        <v>2939</v>
      </c>
      <c r="GV47" s="11">
        <v>2939</v>
      </c>
      <c r="GW47" s="11">
        <v>2939</v>
      </c>
      <c r="GX47" s="11">
        <v>2939</v>
      </c>
      <c r="GY47" s="11">
        <v>2939</v>
      </c>
      <c r="GZ47" s="11">
        <v>2939</v>
      </c>
      <c r="HA47" s="11">
        <v>2939</v>
      </c>
    </row>
    <row r="48" spans="1:209" x14ac:dyDescent="0.2">
      <c r="A48" s="9"/>
      <c r="B48" s="14" t="s">
        <v>24</v>
      </c>
      <c r="C48" s="15">
        <f t="shared" ref="C48:M48" si="281">SUM(C43:C47)</f>
        <v>14006.916000000001</v>
      </c>
      <c r="D48" s="15">
        <f t="shared" si="281"/>
        <v>14169.144</v>
      </c>
      <c r="E48" s="15">
        <f t="shared" si="281"/>
        <v>14655.828000000001</v>
      </c>
      <c r="F48" s="15">
        <f t="shared" si="281"/>
        <v>15196.588</v>
      </c>
      <c r="G48" s="15">
        <f t="shared" si="281"/>
        <v>15791.424000000003</v>
      </c>
      <c r="H48" s="15">
        <f t="shared" si="281"/>
        <v>16332.184000000001</v>
      </c>
      <c r="I48" s="15">
        <f t="shared" si="281"/>
        <v>16872.944</v>
      </c>
      <c r="J48" s="15">
        <f t="shared" si="281"/>
        <v>17413.704000000002</v>
      </c>
      <c r="K48" s="15">
        <f t="shared" si="281"/>
        <v>18549.300000000003</v>
      </c>
      <c r="L48" s="15">
        <f t="shared" si="281"/>
        <v>19090.060000000001</v>
      </c>
      <c r="M48" s="15">
        <f t="shared" si="281"/>
        <v>19630.82</v>
      </c>
      <c r="O48" s="9"/>
      <c r="P48" s="14" t="s">
        <v>24</v>
      </c>
      <c r="Q48" s="15">
        <f t="shared" ref="Q48:AA48" si="282">SUM(Q43:Q47)</f>
        <v>14783.162000000002</v>
      </c>
      <c r="R48" s="15">
        <f t="shared" si="282"/>
        <v>14953.508000000002</v>
      </c>
      <c r="S48" s="15">
        <f t="shared" si="282"/>
        <v>15464.546000000002</v>
      </c>
      <c r="T48" s="15">
        <f t="shared" si="282"/>
        <v>16032.366000000002</v>
      </c>
      <c r="U48" s="15">
        <f t="shared" si="282"/>
        <v>16656.968000000001</v>
      </c>
      <c r="V48" s="15">
        <f t="shared" si="282"/>
        <v>17224.788</v>
      </c>
      <c r="W48" s="15">
        <f t="shared" si="282"/>
        <v>17792.608</v>
      </c>
      <c r="X48" s="15">
        <f t="shared" si="282"/>
        <v>18360.428</v>
      </c>
      <c r="Y48" s="15">
        <f t="shared" si="282"/>
        <v>19552.850000000002</v>
      </c>
      <c r="Z48" s="15">
        <f t="shared" si="282"/>
        <v>20120.670000000002</v>
      </c>
      <c r="AA48" s="15">
        <f t="shared" si="282"/>
        <v>20688.490000000002</v>
      </c>
      <c r="AC48" s="9"/>
      <c r="AD48" s="14" t="s">
        <v>24</v>
      </c>
      <c r="AE48" s="15">
        <f t="shared" ref="AE48:AO48" si="283">SUM(AE43:AE47)</f>
        <v>15249.309000000001</v>
      </c>
      <c r="AF48" s="15">
        <f t="shared" si="283"/>
        <v>15424.506000000001</v>
      </c>
      <c r="AG48" s="15">
        <f t="shared" si="283"/>
        <v>15950.097000000002</v>
      </c>
      <c r="AH48" s="15">
        <f t="shared" si="283"/>
        <v>16534.087</v>
      </c>
      <c r="AI48" s="15">
        <f t="shared" si="283"/>
        <v>17176.476000000002</v>
      </c>
      <c r="AJ48" s="15">
        <f t="shared" si="283"/>
        <v>17760.466</v>
      </c>
      <c r="AK48" s="15">
        <f t="shared" si="283"/>
        <v>18344.456000000002</v>
      </c>
      <c r="AL48" s="15">
        <f t="shared" si="283"/>
        <v>18928.446</v>
      </c>
      <c r="AM48" s="15">
        <f t="shared" si="283"/>
        <v>20154.825000000001</v>
      </c>
      <c r="AN48" s="15">
        <f t="shared" si="283"/>
        <v>20738.814999999999</v>
      </c>
      <c r="AO48" s="15">
        <f t="shared" si="283"/>
        <v>21322.805</v>
      </c>
      <c r="AQ48" s="9"/>
      <c r="AR48" s="14" t="s">
        <v>24</v>
      </c>
      <c r="AS48" s="15">
        <f t="shared" ref="AS48:BC48" si="284">SUM(AS43:AS47)</f>
        <v>15561.408000000001</v>
      </c>
      <c r="AT48" s="15">
        <f t="shared" si="284"/>
        <v>15739.872000000001</v>
      </c>
      <c r="AU48" s="15">
        <f t="shared" si="284"/>
        <v>16275.264000000001</v>
      </c>
      <c r="AV48" s="15">
        <f t="shared" si="284"/>
        <v>16870.144</v>
      </c>
      <c r="AW48" s="15">
        <f t="shared" si="284"/>
        <v>17524.512000000002</v>
      </c>
      <c r="AX48" s="15">
        <f t="shared" si="284"/>
        <v>18119.392</v>
      </c>
      <c r="AY48" s="15">
        <f t="shared" si="284"/>
        <v>18714.272000000001</v>
      </c>
      <c r="AZ48" s="15">
        <f t="shared" si="284"/>
        <v>19309.152000000002</v>
      </c>
      <c r="BA48" s="15">
        <f t="shared" si="284"/>
        <v>20558.400000000001</v>
      </c>
      <c r="BB48" s="15">
        <f t="shared" si="284"/>
        <v>21153.279999999999</v>
      </c>
      <c r="BC48" s="15">
        <f t="shared" si="284"/>
        <v>21748.16</v>
      </c>
      <c r="BE48" s="9"/>
      <c r="BF48" s="14" t="s">
        <v>24</v>
      </c>
      <c r="BG48" s="15">
        <f t="shared" ref="BG48:BQ48" si="285">SUM(BG43:BG47)</f>
        <v>16025.555000000002</v>
      </c>
      <c r="BH48" s="15">
        <f t="shared" si="285"/>
        <v>16208.87</v>
      </c>
      <c r="BI48" s="15">
        <f t="shared" si="285"/>
        <v>16758.815000000002</v>
      </c>
      <c r="BJ48" s="15">
        <f t="shared" si="285"/>
        <v>17369.865000000002</v>
      </c>
      <c r="BK48" s="15">
        <f t="shared" si="285"/>
        <v>18042.020000000004</v>
      </c>
      <c r="BL48" s="15">
        <f t="shared" si="285"/>
        <v>18653.07</v>
      </c>
      <c r="BM48" s="15">
        <f t="shared" si="285"/>
        <v>19264.120000000003</v>
      </c>
      <c r="BN48" s="15">
        <f t="shared" si="285"/>
        <v>19875.170000000002</v>
      </c>
      <c r="BO48" s="15">
        <f t="shared" si="285"/>
        <v>21158.375</v>
      </c>
      <c r="BP48" s="15">
        <f t="shared" si="285"/>
        <v>21769.425000000003</v>
      </c>
      <c r="BQ48" s="15">
        <f t="shared" si="285"/>
        <v>22380.474999999999</v>
      </c>
      <c r="BS48" s="9"/>
      <c r="BT48" s="14" t="s">
        <v>24</v>
      </c>
      <c r="BU48" s="15">
        <f t="shared" ref="BU48:CE48" si="286">SUM(BU43:BU47)</f>
        <v>16335.653</v>
      </c>
      <c r="BV48" s="15">
        <f t="shared" si="286"/>
        <v>16522.201999999997</v>
      </c>
      <c r="BW48" s="15">
        <f t="shared" si="286"/>
        <v>17081.849000000002</v>
      </c>
      <c r="BX48" s="15">
        <f t="shared" si="286"/>
        <v>17703.679</v>
      </c>
      <c r="BY48" s="15">
        <f t="shared" si="286"/>
        <v>18387.692000000003</v>
      </c>
      <c r="BZ48" s="15">
        <f t="shared" si="286"/>
        <v>19009.522000000001</v>
      </c>
      <c r="CA48" s="15">
        <f t="shared" si="286"/>
        <v>19631.351999999999</v>
      </c>
      <c r="CB48" s="15">
        <f t="shared" si="286"/>
        <v>20253.182000000001</v>
      </c>
      <c r="CC48" s="15">
        <f t="shared" si="286"/>
        <v>21559.025000000001</v>
      </c>
      <c r="CD48" s="15">
        <f t="shared" si="286"/>
        <v>22180.855000000003</v>
      </c>
      <c r="CE48" s="15">
        <f t="shared" si="286"/>
        <v>22802.684999999998</v>
      </c>
      <c r="CG48" s="9"/>
      <c r="CH48" s="14" t="s">
        <v>24</v>
      </c>
      <c r="CI48" s="15">
        <f t="shared" ref="CI48:CS48" si="287">SUM(CI43:CI47)</f>
        <v>16957.850000000002</v>
      </c>
      <c r="CJ48" s="15">
        <f t="shared" si="287"/>
        <v>17150.900000000001</v>
      </c>
      <c r="CK48" s="15">
        <f t="shared" si="287"/>
        <v>17730.050000000003</v>
      </c>
      <c r="CL48" s="15">
        <f t="shared" si="287"/>
        <v>18373.550000000003</v>
      </c>
      <c r="CM48" s="15">
        <f t="shared" si="287"/>
        <v>19081.400000000001</v>
      </c>
      <c r="CN48" s="15">
        <f t="shared" si="287"/>
        <v>19724.900000000001</v>
      </c>
      <c r="CO48" s="15">
        <f t="shared" si="287"/>
        <v>20368.400000000001</v>
      </c>
      <c r="CP48" s="15">
        <f t="shared" si="287"/>
        <v>21011.9</v>
      </c>
      <c r="CQ48" s="15">
        <f t="shared" si="287"/>
        <v>22363.25</v>
      </c>
      <c r="CR48" s="15">
        <f t="shared" si="287"/>
        <v>23006.75</v>
      </c>
      <c r="CS48" s="15">
        <f t="shared" si="287"/>
        <v>23650.25</v>
      </c>
      <c r="CU48" s="9"/>
      <c r="CV48" s="14" t="s">
        <v>24</v>
      </c>
      <c r="CW48" s="15">
        <f t="shared" ref="CW48:DG48" si="288">SUM(CW43:CW47)</f>
        <v>18667.391</v>
      </c>
      <c r="CX48" s="15">
        <f t="shared" si="288"/>
        <v>18878.294000000002</v>
      </c>
      <c r="CY48" s="15">
        <f t="shared" si="288"/>
        <v>19511.003000000001</v>
      </c>
      <c r="CZ48" s="15">
        <f t="shared" si="288"/>
        <v>20214.013000000003</v>
      </c>
      <c r="DA48" s="15">
        <f t="shared" si="288"/>
        <v>20987.324000000001</v>
      </c>
      <c r="DB48" s="15">
        <f t="shared" si="288"/>
        <v>21690.334000000003</v>
      </c>
      <c r="DC48" s="15">
        <f t="shared" si="288"/>
        <v>22393.344000000001</v>
      </c>
      <c r="DD48" s="15">
        <f t="shared" si="288"/>
        <v>23096.353999999999</v>
      </c>
      <c r="DE48" s="15">
        <f t="shared" si="288"/>
        <v>24572.675000000003</v>
      </c>
      <c r="DF48" s="15">
        <f t="shared" si="288"/>
        <v>25275.685000000001</v>
      </c>
      <c r="DG48" s="15">
        <f t="shared" si="288"/>
        <v>25978.695</v>
      </c>
      <c r="DI48" s="9"/>
      <c r="DJ48" s="14" t="s">
        <v>24</v>
      </c>
      <c r="DK48" s="15">
        <f t="shared" ref="DK48:DU48" si="289">SUM(DK43:DK47)</f>
        <v>18977.489000000001</v>
      </c>
      <c r="DL48" s="15">
        <f t="shared" si="289"/>
        <v>19191.626</v>
      </c>
      <c r="DM48" s="15">
        <f t="shared" si="289"/>
        <v>19834.037</v>
      </c>
      <c r="DN48" s="15">
        <f t="shared" si="289"/>
        <v>20547.827000000001</v>
      </c>
      <c r="DO48" s="15">
        <f t="shared" si="289"/>
        <v>21332.996000000003</v>
      </c>
      <c r="DP48" s="15">
        <f t="shared" si="289"/>
        <v>22046.786</v>
      </c>
      <c r="DQ48" s="15">
        <f t="shared" si="289"/>
        <v>22760.576000000001</v>
      </c>
      <c r="DR48" s="15">
        <f t="shared" si="289"/>
        <v>23474.366000000002</v>
      </c>
      <c r="DS48" s="15">
        <f t="shared" si="289"/>
        <v>24973.325000000001</v>
      </c>
      <c r="DT48" s="15">
        <f t="shared" si="289"/>
        <v>25687.115000000002</v>
      </c>
      <c r="DU48" s="15">
        <f t="shared" si="289"/>
        <v>26400.905000000002</v>
      </c>
      <c r="DW48" s="9"/>
      <c r="DX48" s="14" t="s">
        <v>24</v>
      </c>
      <c r="DY48" s="15">
        <f t="shared" ref="DY48:EI48" si="290">SUM(DY43:DY47)</f>
        <v>21674.501</v>
      </c>
      <c r="DZ48" s="15">
        <f t="shared" si="290"/>
        <v>21922.034</v>
      </c>
      <c r="EA48" s="15">
        <f t="shared" si="290"/>
        <v>22664.633000000002</v>
      </c>
      <c r="EB48" s="15">
        <f t="shared" si="290"/>
        <v>23489.743000000002</v>
      </c>
      <c r="EC48" s="15">
        <f t="shared" si="290"/>
        <v>24397.364000000001</v>
      </c>
      <c r="ED48" s="15">
        <f t="shared" si="290"/>
        <v>25222.474000000002</v>
      </c>
      <c r="EE48" s="15">
        <f t="shared" si="290"/>
        <v>26047.584000000003</v>
      </c>
      <c r="EF48" s="15">
        <f t="shared" si="290"/>
        <v>26872.694000000003</v>
      </c>
      <c r="EG48" s="15">
        <f t="shared" si="290"/>
        <v>28605.425000000003</v>
      </c>
      <c r="EH48" s="15">
        <f t="shared" si="290"/>
        <v>29430.534999999996</v>
      </c>
      <c r="EI48" s="15">
        <f t="shared" si="290"/>
        <v>30255.644999999997</v>
      </c>
      <c r="EK48" s="9"/>
      <c r="EL48" s="14" t="s">
        <v>24</v>
      </c>
      <c r="EM48" s="15">
        <f t="shared" ref="EM48:EW48" si="291">SUM(EM43:EM47)</f>
        <v>23877.189000000002</v>
      </c>
      <c r="EN48" s="15">
        <f t="shared" si="291"/>
        <v>24147.426000000003</v>
      </c>
      <c r="EO48" s="15">
        <f t="shared" si="291"/>
        <v>24958.137000000002</v>
      </c>
      <c r="EP48" s="15">
        <f t="shared" si="291"/>
        <v>25858.927000000003</v>
      </c>
      <c r="EQ48" s="15">
        <f t="shared" si="291"/>
        <v>26849.796000000006</v>
      </c>
      <c r="ER48" s="15">
        <f t="shared" si="291"/>
        <v>27750.586000000003</v>
      </c>
      <c r="ES48" s="15">
        <f t="shared" si="291"/>
        <v>28651.376000000004</v>
      </c>
      <c r="ET48" s="15">
        <f t="shared" si="291"/>
        <v>29552.166000000005</v>
      </c>
      <c r="EU48" s="15">
        <f t="shared" si="291"/>
        <v>31443.825000000004</v>
      </c>
      <c r="EV48" s="15">
        <f t="shared" si="291"/>
        <v>32344.615000000002</v>
      </c>
      <c r="EW48" s="15">
        <f t="shared" si="291"/>
        <v>33245.404999999999</v>
      </c>
      <c r="EY48" s="9"/>
      <c r="EZ48" s="14" t="s">
        <v>24</v>
      </c>
      <c r="FA48" s="15">
        <f t="shared" ref="FA48:FK48" si="292">SUM(FA43:FA47)</f>
        <v>24796.710000000003</v>
      </c>
      <c r="FB48" s="15">
        <f t="shared" si="292"/>
        <v>25084.140000000003</v>
      </c>
      <c r="FC48" s="15">
        <f t="shared" si="292"/>
        <v>25946.43</v>
      </c>
      <c r="FD48" s="15">
        <f t="shared" si="292"/>
        <v>26904.530000000002</v>
      </c>
      <c r="FE48" s="15">
        <f t="shared" si="292"/>
        <v>27958.440000000002</v>
      </c>
      <c r="FF48" s="15">
        <f t="shared" si="292"/>
        <v>28916.54</v>
      </c>
      <c r="FG48" s="15">
        <f t="shared" si="292"/>
        <v>29874.639999999999</v>
      </c>
      <c r="FH48" s="15">
        <f t="shared" si="292"/>
        <v>30832.74</v>
      </c>
      <c r="FI48" s="15">
        <f t="shared" si="292"/>
        <v>32844.75</v>
      </c>
      <c r="FJ48" s="15">
        <f t="shared" si="292"/>
        <v>33802.850000000006</v>
      </c>
      <c r="FK48" s="15">
        <f t="shared" si="292"/>
        <v>34760.949999999997</v>
      </c>
      <c r="FM48" s="9"/>
      <c r="FN48" s="14" t="s">
        <v>24</v>
      </c>
      <c r="FO48" s="15">
        <f t="shared" ref="FO48:FY48" si="293">SUM(FO43:FO47)</f>
        <v>26374.203000000001</v>
      </c>
      <c r="FP48" s="15">
        <f t="shared" si="293"/>
        <v>26677.902000000002</v>
      </c>
      <c r="FQ48" s="15">
        <f t="shared" si="293"/>
        <v>27588.999000000003</v>
      </c>
      <c r="FR48" s="15">
        <f t="shared" si="293"/>
        <v>28601.329000000005</v>
      </c>
      <c r="FS48" s="15">
        <f t="shared" si="293"/>
        <v>29714.892</v>
      </c>
      <c r="FT48" s="15">
        <f t="shared" si="293"/>
        <v>30727.222000000002</v>
      </c>
      <c r="FU48" s="15">
        <f t="shared" si="293"/>
        <v>31739.552000000003</v>
      </c>
      <c r="FV48" s="15">
        <f t="shared" si="293"/>
        <v>32751.882000000005</v>
      </c>
      <c r="FW48" s="15">
        <f t="shared" si="293"/>
        <v>34877.775000000001</v>
      </c>
      <c r="FX48" s="15">
        <f t="shared" si="293"/>
        <v>35890.105000000003</v>
      </c>
      <c r="FY48" s="15">
        <f t="shared" si="293"/>
        <v>36902.435000000005</v>
      </c>
      <c r="GA48" s="9"/>
      <c r="GB48" s="14" t="s">
        <v>24</v>
      </c>
      <c r="GC48" s="15">
        <f t="shared" ref="GC48:GM48" si="294">SUM(GC43:GC47)</f>
        <v>27974.703000000001</v>
      </c>
      <c r="GD48" s="15">
        <f t="shared" si="294"/>
        <v>28294.902000000002</v>
      </c>
      <c r="GE48" s="15">
        <f t="shared" si="294"/>
        <v>29255.499000000003</v>
      </c>
      <c r="GF48" s="15">
        <f t="shared" si="294"/>
        <v>30322.829000000005</v>
      </c>
      <c r="GG48" s="15">
        <f t="shared" si="294"/>
        <v>31496.892</v>
      </c>
      <c r="GH48" s="15">
        <f t="shared" si="294"/>
        <v>32564.222000000002</v>
      </c>
      <c r="GI48" s="15">
        <f t="shared" si="294"/>
        <v>33631.552000000003</v>
      </c>
      <c r="GJ48" s="15">
        <f t="shared" si="294"/>
        <v>34698.882000000005</v>
      </c>
      <c r="GK48" s="15">
        <f t="shared" si="294"/>
        <v>36940.275000000001</v>
      </c>
      <c r="GL48" s="15">
        <f t="shared" si="294"/>
        <v>38007.605000000003</v>
      </c>
      <c r="GM48" s="15">
        <f t="shared" si="294"/>
        <v>39074.935000000005</v>
      </c>
      <c r="GO48" s="9"/>
      <c r="GP48" s="14" t="s">
        <v>24</v>
      </c>
      <c r="GQ48" s="15">
        <f t="shared" ref="GQ48:HA48" si="295">SUM(GQ43:GQ47)</f>
        <v>31317.747000000003</v>
      </c>
      <c r="GR48" s="15">
        <f t="shared" si="295"/>
        <v>31672.398000000005</v>
      </c>
      <c r="GS48" s="15">
        <f t="shared" si="295"/>
        <v>32736.351000000002</v>
      </c>
      <c r="GT48" s="15">
        <f t="shared" si="295"/>
        <v>33918.521000000008</v>
      </c>
      <c r="GU48" s="15">
        <f t="shared" si="295"/>
        <v>35218.908000000003</v>
      </c>
      <c r="GV48" s="15">
        <f t="shared" si="295"/>
        <v>36401.078000000001</v>
      </c>
      <c r="GW48" s="15">
        <f t="shared" si="295"/>
        <v>37583.248</v>
      </c>
      <c r="GX48" s="15">
        <f t="shared" si="295"/>
        <v>38765.417999999998</v>
      </c>
      <c r="GY48" s="15">
        <f t="shared" si="295"/>
        <v>41247.974999999999</v>
      </c>
      <c r="GZ48" s="15">
        <f t="shared" si="295"/>
        <v>42430.144999999997</v>
      </c>
      <c r="HA48" s="15">
        <f t="shared" si="295"/>
        <v>43612.314999999995</v>
      </c>
    </row>
    <row r="49" spans="1:209" x14ac:dyDescent="0.2">
      <c r="A49" s="9"/>
      <c r="B49" s="12" t="s">
        <v>25</v>
      </c>
      <c r="C49" s="11">
        <f>-C48*0.19</f>
        <v>-2661.3140400000002</v>
      </c>
      <c r="D49" s="11">
        <f>-D48*0.19</f>
        <v>-2692.1373600000002</v>
      </c>
      <c r="E49" s="11">
        <f t="shared" ref="E49:L49" si="296">-E48*0.19</f>
        <v>-2784.6073200000001</v>
      </c>
      <c r="F49" s="11">
        <f t="shared" si="296"/>
        <v>-2887.3517200000001</v>
      </c>
      <c r="G49" s="11">
        <f t="shared" si="296"/>
        <v>-3000.3705600000008</v>
      </c>
      <c r="H49" s="11">
        <f t="shared" si="296"/>
        <v>-3103.1149600000003</v>
      </c>
      <c r="I49" s="11">
        <f t="shared" si="296"/>
        <v>-3205.8593599999999</v>
      </c>
      <c r="J49" s="11">
        <f t="shared" si="296"/>
        <v>-3308.6037600000004</v>
      </c>
      <c r="K49" s="11">
        <f t="shared" si="296"/>
        <v>-3524.3670000000006</v>
      </c>
      <c r="L49" s="11">
        <f t="shared" si="296"/>
        <v>-3627.1114000000002</v>
      </c>
      <c r="M49" s="11">
        <f>-M48*0.19</f>
        <v>-3729.8557999999998</v>
      </c>
      <c r="O49" s="9"/>
      <c r="P49" s="12" t="s">
        <v>25</v>
      </c>
      <c r="Q49" s="11">
        <f>-Q48*0.19</f>
        <v>-2808.8007800000005</v>
      </c>
      <c r="R49" s="11">
        <f>-R48*0.19</f>
        <v>-2841.1665200000002</v>
      </c>
      <c r="S49" s="11">
        <f t="shared" ref="S49:Z49" si="297">-S48*0.19</f>
        <v>-2938.2637400000003</v>
      </c>
      <c r="T49" s="11">
        <f t="shared" si="297"/>
        <v>-3046.1495400000003</v>
      </c>
      <c r="U49" s="11">
        <f t="shared" si="297"/>
        <v>-3164.8239200000003</v>
      </c>
      <c r="V49" s="11">
        <f t="shared" si="297"/>
        <v>-3272.7097200000003</v>
      </c>
      <c r="W49" s="11">
        <f t="shared" si="297"/>
        <v>-3380.5955199999999</v>
      </c>
      <c r="X49" s="11">
        <f t="shared" si="297"/>
        <v>-3488.4813199999999</v>
      </c>
      <c r="Y49" s="11">
        <f t="shared" si="297"/>
        <v>-3715.0415000000003</v>
      </c>
      <c r="Z49" s="11">
        <f t="shared" si="297"/>
        <v>-3822.9273000000003</v>
      </c>
      <c r="AA49" s="11">
        <f>-AA48*0.19</f>
        <v>-3930.8131000000003</v>
      </c>
      <c r="AC49" s="9"/>
      <c r="AD49" s="12" t="s">
        <v>25</v>
      </c>
      <c r="AE49" s="11">
        <f>-AE48*0.19</f>
        <v>-2897.3687100000002</v>
      </c>
      <c r="AF49" s="11">
        <f>-AF48*0.19</f>
        <v>-2930.6561400000001</v>
      </c>
      <c r="AG49" s="11">
        <f t="shared" ref="AG49:AN49" si="298">-AG48*0.19</f>
        <v>-3030.5184300000005</v>
      </c>
      <c r="AH49" s="11">
        <f t="shared" si="298"/>
        <v>-3141.4765299999999</v>
      </c>
      <c r="AI49" s="11">
        <f t="shared" si="298"/>
        <v>-3263.5304400000005</v>
      </c>
      <c r="AJ49" s="11">
        <f t="shared" si="298"/>
        <v>-3374.4885400000003</v>
      </c>
      <c r="AK49" s="11">
        <f t="shared" si="298"/>
        <v>-3485.4466400000006</v>
      </c>
      <c r="AL49" s="11">
        <f t="shared" si="298"/>
        <v>-3596.4047399999999</v>
      </c>
      <c r="AM49" s="11">
        <f t="shared" si="298"/>
        <v>-3829.4167500000003</v>
      </c>
      <c r="AN49" s="11">
        <f t="shared" si="298"/>
        <v>-3940.3748499999997</v>
      </c>
      <c r="AO49" s="11">
        <f>-AO48*0.19</f>
        <v>-4051.33295</v>
      </c>
      <c r="AQ49" s="9"/>
      <c r="AR49" s="12" t="s">
        <v>25</v>
      </c>
      <c r="AS49" s="11">
        <f>-AS48*0.19</f>
        <v>-2956.6675200000004</v>
      </c>
      <c r="AT49" s="11">
        <f>-AT48*0.19</f>
        <v>-2990.5756800000004</v>
      </c>
      <c r="AU49" s="11">
        <f t="shared" ref="AU49:BB49" si="299">-AU48*0.19</f>
        <v>-3092.3001600000002</v>
      </c>
      <c r="AV49" s="11">
        <f t="shared" si="299"/>
        <v>-3205.3273600000002</v>
      </c>
      <c r="AW49" s="11">
        <f t="shared" si="299"/>
        <v>-3329.6572800000004</v>
      </c>
      <c r="AX49" s="11">
        <f t="shared" si="299"/>
        <v>-3442.6844799999999</v>
      </c>
      <c r="AY49" s="11">
        <f t="shared" si="299"/>
        <v>-3555.7116800000003</v>
      </c>
      <c r="AZ49" s="11">
        <f t="shared" si="299"/>
        <v>-3668.7388800000003</v>
      </c>
      <c r="BA49" s="11">
        <f t="shared" si="299"/>
        <v>-3906.0960000000005</v>
      </c>
      <c r="BB49" s="11">
        <f t="shared" si="299"/>
        <v>-4019.1232</v>
      </c>
      <c r="BC49" s="11">
        <f>-BC48*0.19</f>
        <v>-4132.1504000000004</v>
      </c>
      <c r="BE49" s="9"/>
      <c r="BF49" s="12" t="s">
        <v>25</v>
      </c>
      <c r="BG49" s="11">
        <f>-BG48*0.19</f>
        <v>-3044.8554500000005</v>
      </c>
      <c r="BH49" s="11">
        <f>-BH48*0.19</f>
        <v>-3079.6853000000001</v>
      </c>
      <c r="BI49" s="11">
        <f t="shared" ref="BI49:BP49" si="300">-BI48*0.19</f>
        <v>-3184.1748500000003</v>
      </c>
      <c r="BJ49" s="11">
        <f t="shared" si="300"/>
        <v>-3300.2743500000001</v>
      </c>
      <c r="BK49" s="11">
        <f t="shared" si="300"/>
        <v>-3427.9838000000009</v>
      </c>
      <c r="BL49" s="11">
        <f t="shared" si="300"/>
        <v>-3544.0832999999998</v>
      </c>
      <c r="BM49" s="11">
        <f t="shared" si="300"/>
        <v>-3660.1828000000005</v>
      </c>
      <c r="BN49" s="11">
        <f t="shared" si="300"/>
        <v>-3776.2823000000003</v>
      </c>
      <c r="BO49" s="11">
        <f t="shared" si="300"/>
        <v>-4020.0912499999999</v>
      </c>
      <c r="BP49" s="11">
        <f t="shared" si="300"/>
        <v>-4136.1907500000007</v>
      </c>
      <c r="BQ49" s="11">
        <f>-BQ48*0.19</f>
        <v>-4252.29025</v>
      </c>
      <c r="BS49" s="9"/>
      <c r="BT49" s="12" t="s">
        <v>25</v>
      </c>
      <c r="BU49" s="11">
        <f>-BU48*0.19</f>
        <v>-3103.7740699999999</v>
      </c>
      <c r="BV49" s="11">
        <f>-BV48*0.19</f>
        <v>-3139.2183799999993</v>
      </c>
      <c r="BW49" s="11">
        <f t="shared" ref="BW49:CD49" si="301">-BW48*0.19</f>
        <v>-3245.5513100000003</v>
      </c>
      <c r="BX49" s="11">
        <f t="shared" si="301"/>
        <v>-3363.6990100000003</v>
      </c>
      <c r="BY49" s="11">
        <f t="shared" si="301"/>
        <v>-3493.6614800000007</v>
      </c>
      <c r="BZ49" s="11">
        <f t="shared" si="301"/>
        <v>-3611.8091800000002</v>
      </c>
      <c r="CA49" s="11">
        <f t="shared" si="301"/>
        <v>-3729.9568799999997</v>
      </c>
      <c r="CB49" s="11">
        <f t="shared" si="301"/>
        <v>-3848.1045800000002</v>
      </c>
      <c r="CC49" s="11">
        <f t="shared" si="301"/>
        <v>-4096.2147500000001</v>
      </c>
      <c r="CD49" s="11">
        <f t="shared" si="301"/>
        <v>-4214.3624500000005</v>
      </c>
      <c r="CE49" s="11">
        <f>-CE48*0.19</f>
        <v>-4332.5101499999992</v>
      </c>
      <c r="CG49" s="9"/>
      <c r="CH49" s="12" t="s">
        <v>25</v>
      </c>
      <c r="CI49" s="11">
        <f>-CI48*0.19</f>
        <v>-3221.9915000000005</v>
      </c>
      <c r="CJ49" s="11">
        <f>-CJ48*0.19</f>
        <v>-3258.6710000000003</v>
      </c>
      <c r="CK49" s="11">
        <f t="shared" ref="CK49:CR49" si="302">-CK48*0.19</f>
        <v>-3368.7095000000004</v>
      </c>
      <c r="CL49" s="11">
        <f t="shared" si="302"/>
        <v>-3490.9745000000007</v>
      </c>
      <c r="CM49" s="11">
        <f t="shared" si="302"/>
        <v>-3625.4660000000003</v>
      </c>
      <c r="CN49" s="11">
        <f t="shared" si="302"/>
        <v>-3747.7310000000002</v>
      </c>
      <c r="CO49" s="11">
        <f t="shared" si="302"/>
        <v>-3869.9960000000001</v>
      </c>
      <c r="CP49" s="11">
        <f t="shared" si="302"/>
        <v>-3992.2610000000004</v>
      </c>
      <c r="CQ49" s="11">
        <f t="shared" si="302"/>
        <v>-4249.0174999999999</v>
      </c>
      <c r="CR49" s="11">
        <f t="shared" si="302"/>
        <v>-4371.2825000000003</v>
      </c>
      <c r="CS49" s="11">
        <f>-CS48*0.19</f>
        <v>-4493.5474999999997</v>
      </c>
      <c r="CU49" s="9"/>
      <c r="CV49" s="12" t="s">
        <v>25</v>
      </c>
      <c r="CW49" s="11">
        <f>-CW48*0.19</f>
        <v>-3546.80429</v>
      </c>
      <c r="CX49" s="11">
        <f>-CX48*0.19</f>
        <v>-3586.8758600000006</v>
      </c>
      <c r="CY49" s="11">
        <f t="shared" ref="CY49:DF49" si="303">-CY48*0.19</f>
        <v>-3707.0905700000003</v>
      </c>
      <c r="CZ49" s="11">
        <f t="shared" si="303"/>
        <v>-3840.6624700000007</v>
      </c>
      <c r="DA49" s="11">
        <f t="shared" si="303"/>
        <v>-3987.5915600000003</v>
      </c>
      <c r="DB49" s="11">
        <f t="shared" si="303"/>
        <v>-4121.1634600000007</v>
      </c>
      <c r="DC49" s="11">
        <f t="shared" si="303"/>
        <v>-4254.7353600000006</v>
      </c>
      <c r="DD49" s="11">
        <f t="shared" si="303"/>
        <v>-4388.3072599999996</v>
      </c>
      <c r="DE49" s="11">
        <f t="shared" si="303"/>
        <v>-4668.808250000001</v>
      </c>
      <c r="DF49" s="11">
        <f t="shared" si="303"/>
        <v>-4802.38015</v>
      </c>
      <c r="DG49" s="11">
        <f>-DG48*0.19</f>
        <v>-4935.9520499999999</v>
      </c>
      <c r="DI49" s="9"/>
      <c r="DJ49" s="12" t="s">
        <v>25</v>
      </c>
      <c r="DK49" s="11">
        <f>-DK48*0.19</f>
        <v>-3605.7229100000004</v>
      </c>
      <c r="DL49" s="11">
        <f>-DL48*0.19</f>
        <v>-3646.4089400000003</v>
      </c>
      <c r="DM49" s="11">
        <f t="shared" ref="DM49:DT49" si="304">-DM48*0.19</f>
        <v>-3768.4670300000002</v>
      </c>
      <c r="DN49" s="11">
        <f t="shared" si="304"/>
        <v>-3904.0871300000003</v>
      </c>
      <c r="DO49" s="11">
        <f t="shared" si="304"/>
        <v>-4053.2692400000005</v>
      </c>
      <c r="DP49" s="11">
        <f t="shared" si="304"/>
        <v>-4188.8893399999997</v>
      </c>
      <c r="DQ49" s="11">
        <f t="shared" si="304"/>
        <v>-4324.5094399999998</v>
      </c>
      <c r="DR49" s="11">
        <f t="shared" si="304"/>
        <v>-4460.1295400000008</v>
      </c>
      <c r="DS49" s="11">
        <f t="shared" si="304"/>
        <v>-4744.9317500000006</v>
      </c>
      <c r="DT49" s="11">
        <f t="shared" si="304"/>
        <v>-4880.5518500000007</v>
      </c>
      <c r="DU49" s="11">
        <f>-DU48*0.19</f>
        <v>-5016.1719500000008</v>
      </c>
      <c r="DW49" s="9"/>
      <c r="DX49" s="12" t="s">
        <v>25</v>
      </c>
      <c r="DY49" s="11">
        <f>-DY48*0.19</f>
        <v>-4118.1551900000004</v>
      </c>
      <c r="DZ49" s="11">
        <f>-DZ48*0.19</f>
        <v>-4165.1864599999999</v>
      </c>
      <c r="EA49" s="11">
        <f t="shared" ref="EA49:EH49" si="305">-EA48*0.19</f>
        <v>-4306.2802700000002</v>
      </c>
      <c r="EB49" s="11">
        <f t="shared" si="305"/>
        <v>-4463.0511700000006</v>
      </c>
      <c r="EC49" s="11">
        <f t="shared" si="305"/>
        <v>-4635.4991600000003</v>
      </c>
      <c r="ED49" s="11">
        <f t="shared" si="305"/>
        <v>-4792.2700600000007</v>
      </c>
      <c r="EE49" s="11">
        <f t="shared" si="305"/>
        <v>-4949.0409600000003</v>
      </c>
      <c r="EF49" s="11">
        <f t="shared" si="305"/>
        <v>-5105.8118600000007</v>
      </c>
      <c r="EG49" s="11">
        <f t="shared" si="305"/>
        <v>-5435.0307500000008</v>
      </c>
      <c r="EH49" s="11">
        <f t="shared" si="305"/>
        <v>-5591.8016499999994</v>
      </c>
      <c r="EI49" s="11">
        <f>-EI48*0.19</f>
        <v>-5748.5725499999999</v>
      </c>
      <c r="EK49" s="9"/>
      <c r="EL49" s="12" t="s">
        <v>25</v>
      </c>
      <c r="EM49" s="11">
        <f>-EM48*0.19</f>
        <v>-4536.6659100000006</v>
      </c>
      <c r="EN49" s="11">
        <f>-EN48*0.19</f>
        <v>-4588.010940000001</v>
      </c>
      <c r="EO49" s="11">
        <f t="shared" ref="EO49:EV49" si="306">-EO48*0.19</f>
        <v>-4742.0460300000004</v>
      </c>
      <c r="EP49" s="11">
        <f t="shared" si="306"/>
        <v>-4913.1961300000003</v>
      </c>
      <c r="EQ49" s="11">
        <f t="shared" si="306"/>
        <v>-5101.4612400000015</v>
      </c>
      <c r="ER49" s="11">
        <f t="shared" si="306"/>
        <v>-5272.6113400000004</v>
      </c>
      <c r="ES49" s="11">
        <f t="shared" si="306"/>
        <v>-5443.7614400000011</v>
      </c>
      <c r="ET49" s="11">
        <f t="shared" si="306"/>
        <v>-5614.911540000001</v>
      </c>
      <c r="EU49" s="11">
        <f t="shared" si="306"/>
        <v>-5974.3267500000011</v>
      </c>
      <c r="EV49" s="11">
        <f t="shared" si="306"/>
        <v>-6145.47685</v>
      </c>
      <c r="EW49" s="11">
        <f>-EW48*0.19</f>
        <v>-6316.6269499999999</v>
      </c>
      <c r="EY49" s="9"/>
      <c r="EZ49" s="12" t="s">
        <v>25</v>
      </c>
      <c r="FA49" s="11">
        <f>-FA48*0.19</f>
        <v>-4711.3749000000007</v>
      </c>
      <c r="FB49" s="11">
        <f>-FB48*0.19</f>
        <v>-4765.9866000000011</v>
      </c>
      <c r="FC49" s="11">
        <f t="shared" ref="FC49:FJ49" si="307">-FC48*0.19</f>
        <v>-4929.8217000000004</v>
      </c>
      <c r="FD49" s="11">
        <f t="shared" si="307"/>
        <v>-5111.8607000000002</v>
      </c>
      <c r="FE49" s="11">
        <f t="shared" si="307"/>
        <v>-5312.1036000000004</v>
      </c>
      <c r="FF49" s="11">
        <f t="shared" si="307"/>
        <v>-5494.1426000000001</v>
      </c>
      <c r="FG49" s="11">
        <f t="shared" si="307"/>
        <v>-5676.1815999999999</v>
      </c>
      <c r="FH49" s="11">
        <f t="shared" si="307"/>
        <v>-5858.2206000000006</v>
      </c>
      <c r="FI49" s="11">
        <f t="shared" si="307"/>
        <v>-6240.5025000000005</v>
      </c>
      <c r="FJ49" s="11">
        <f t="shared" si="307"/>
        <v>-6422.5415000000012</v>
      </c>
      <c r="FK49" s="11">
        <f>-FK48*0.19</f>
        <v>-6604.5804999999991</v>
      </c>
      <c r="FM49" s="9"/>
      <c r="FN49" s="12" t="s">
        <v>25</v>
      </c>
      <c r="FO49" s="11">
        <f>-FO48*0.19</f>
        <v>-5011.0985700000001</v>
      </c>
      <c r="FP49" s="11">
        <f>-FP48*0.19</f>
        <v>-5068.8013800000008</v>
      </c>
      <c r="FQ49" s="11">
        <f t="shared" ref="FQ49:FX49" si="308">-FQ48*0.19</f>
        <v>-5241.909810000001</v>
      </c>
      <c r="FR49" s="11">
        <f t="shared" si="308"/>
        <v>-5434.2525100000012</v>
      </c>
      <c r="FS49" s="11">
        <f t="shared" si="308"/>
        <v>-5645.8294800000003</v>
      </c>
      <c r="FT49" s="11">
        <f t="shared" si="308"/>
        <v>-5838.1721800000005</v>
      </c>
      <c r="FU49" s="11">
        <f t="shared" si="308"/>
        <v>-6030.5148800000006</v>
      </c>
      <c r="FV49" s="11">
        <f t="shared" si="308"/>
        <v>-6222.8575800000008</v>
      </c>
      <c r="FW49" s="11">
        <f t="shared" si="308"/>
        <v>-6626.7772500000001</v>
      </c>
      <c r="FX49" s="11">
        <f t="shared" si="308"/>
        <v>-6819.1199500000002</v>
      </c>
      <c r="FY49" s="11">
        <f>-FY48*0.19</f>
        <v>-7011.4626500000013</v>
      </c>
      <c r="GA49" s="9"/>
      <c r="GB49" s="12" t="s">
        <v>25</v>
      </c>
      <c r="GC49" s="11">
        <f>-GC48*0.19</f>
        <v>-5315.1935700000004</v>
      </c>
      <c r="GD49" s="11">
        <f>-GD48*0.19</f>
        <v>-5376.0313800000004</v>
      </c>
      <c r="GE49" s="11">
        <f t="shared" ref="GE49:GL49" si="309">-GE48*0.19</f>
        <v>-5558.5448100000003</v>
      </c>
      <c r="GF49" s="11">
        <f t="shared" si="309"/>
        <v>-5761.3375100000012</v>
      </c>
      <c r="GG49" s="11">
        <f t="shared" si="309"/>
        <v>-5984.4094800000003</v>
      </c>
      <c r="GH49" s="11">
        <f t="shared" si="309"/>
        <v>-6187.2021800000002</v>
      </c>
      <c r="GI49" s="11">
        <f t="shared" si="309"/>
        <v>-6389.9948800000011</v>
      </c>
      <c r="GJ49" s="11">
        <f t="shared" si="309"/>
        <v>-6592.7875800000011</v>
      </c>
      <c r="GK49" s="11">
        <f t="shared" si="309"/>
        <v>-7018.6522500000001</v>
      </c>
      <c r="GL49" s="11">
        <f t="shared" si="309"/>
        <v>-7221.444950000001</v>
      </c>
      <c r="GM49" s="11">
        <f>-GM48*0.19</f>
        <v>-7424.2376500000009</v>
      </c>
      <c r="GO49" s="9"/>
      <c r="GP49" s="12" t="s">
        <v>25</v>
      </c>
      <c r="GQ49" s="11">
        <f>-GQ48*0.19</f>
        <v>-5950.3719300000002</v>
      </c>
      <c r="GR49" s="11">
        <f>-GR48*0.19</f>
        <v>-6017.7556200000008</v>
      </c>
      <c r="GS49" s="11">
        <f t="shared" ref="GS49:GZ49" si="310">-GS48*0.19</f>
        <v>-6219.9066900000007</v>
      </c>
      <c r="GT49" s="11">
        <f t="shared" si="310"/>
        <v>-6444.5189900000014</v>
      </c>
      <c r="GU49" s="11">
        <f t="shared" si="310"/>
        <v>-6691.5925200000011</v>
      </c>
      <c r="GV49" s="11">
        <f t="shared" si="310"/>
        <v>-6916.2048199999999</v>
      </c>
      <c r="GW49" s="11">
        <f t="shared" si="310"/>
        <v>-7140.8171199999997</v>
      </c>
      <c r="GX49" s="11">
        <f t="shared" si="310"/>
        <v>-7365.4294199999995</v>
      </c>
      <c r="GY49" s="11">
        <f t="shared" si="310"/>
        <v>-7837.1152499999998</v>
      </c>
      <c r="GZ49" s="11">
        <f t="shared" si="310"/>
        <v>-8061.7275499999996</v>
      </c>
      <c r="HA49" s="11">
        <f>-HA48*0.19</f>
        <v>-8286.3398499999985</v>
      </c>
    </row>
    <row r="50" spans="1:209" x14ac:dyDescent="0.2">
      <c r="A50" s="9"/>
      <c r="B50" s="12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O50" s="9"/>
      <c r="P50" s="12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C50" s="9"/>
      <c r="AD50" s="12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Q50" s="9"/>
      <c r="AR50" s="12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E50" s="9"/>
      <c r="BF50" s="12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S50" s="9"/>
      <c r="BT50" s="12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G50" s="9"/>
      <c r="CH50" s="12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U50" s="9"/>
      <c r="CV50" s="12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I50" s="9"/>
      <c r="DJ50" s="12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W50" s="9"/>
      <c r="DX50" s="12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K50" s="9"/>
      <c r="EL50" s="12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Y50" s="9"/>
      <c r="EZ50" s="12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M50" s="9"/>
      <c r="FN50" s="12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GA50" s="9"/>
      <c r="GB50" s="12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O50" s="9"/>
      <c r="GP50" s="12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</row>
    <row r="51" spans="1:209" x14ac:dyDescent="0.2">
      <c r="A51" s="9" t="s">
        <v>26</v>
      </c>
      <c r="B51" s="12" t="s">
        <v>27</v>
      </c>
      <c r="C51" s="11">
        <v>174.86</v>
      </c>
      <c r="D51" s="11">
        <v>104.81</v>
      </c>
      <c r="E51" s="11">
        <v>34.75</v>
      </c>
      <c r="F51" s="11"/>
      <c r="G51" s="11"/>
      <c r="H51" s="11"/>
      <c r="I51" s="11"/>
      <c r="J51" s="11"/>
      <c r="K51" s="11"/>
      <c r="L51" s="11"/>
      <c r="M51" s="11"/>
      <c r="O51" s="9" t="s">
        <v>26</v>
      </c>
      <c r="P51" s="12" t="s">
        <v>27</v>
      </c>
      <c r="Q51" s="11">
        <v>183.61</v>
      </c>
      <c r="R51" s="11">
        <v>110.05</v>
      </c>
      <c r="S51" s="11">
        <v>36.49</v>
      </c>
      <c r="T51" s="11"/>
      <c r="U51" s="11"/>
      <c r="V51" s="11"/>
      <c r="W51" s="11"/>
      <c r="X51" s="11"/>
      <c r="Y51" s="11"/>
      <c r="Z51" s="11"/>
      <c r="AA51" s="11"/>
      <c r="AC51" s="9" t="s">
        <v>26</v>
      </c>
      <c r="AD51" s="12" t="s">
        <v>27</v>
      </c>
      <c r="AE51" s="11">
        <v>188.85</v>
      </c>
      <c r="AF51" s="11">
        <v>113.2</v>
      </c>
      <c r="AG51" s="11">
        <v>37.53</v>
      </c>
      <c r="AH51" s="11"/>
      <c r="AI51" s="11"/>
      <c r="AJ51" s="11"/>
      <c r="AK51" s="11"/>
      <c r="AL51" s="11"/>
      <c r="AM51" s="11"/>
      <c r="AN51" s="11"/>
      <c r="AO51" s="11"/>
      <c r="AQ51" s="9" t="s">
        <v>26</v>
      </c>
      <c r="AR51" s="12" t="s">
        <v>27</v>
      </c>
      <c r="AS51" s="11">
        <v>192.35</v>
      </c>
      <c r="AT51" s="11">
        <v>115.29</v>
      </c>
      <c r="AU51" s="11">
        <v>38.229999999999997</v>
      </c>
      <c r="AV51" s="11"/>
      <c r="AW51" s="11"/>
      <c r="AX51" s="11"/>
      <c r="AY51" s="11"/>
      <c r="AZ51" s="11"/>
      <c r="BA51" s="11"/>
      <c r="BB51" s="11"/>
      <c r="BC51" s="11"/>
      <c r="BE51" s="9" t="s">
        <v>26</v>
      </c>
      <c r="BF51" s="12" t="s">
        <v>27</v>
      </c>
      <c r="BG51" s="11">
        <v>197.59</v>
      </c>
      <c r="BH51" s="11">
        <v>118.44</v>
      </c>
      <c r="BI51" s="11">
        <v>39.270000000000003</v>
      </c>
      <c r="BJ51" s="11"/>
      <c r="BK51" s="11"/>
      <c r="BL51" s="11"/>
      <c r="BM51" s="11"/>
      <c r="BN51" s="11"/>
      <c r="BO51" s="11"/>
      <c r="BP51" s="11"/>
      <c r="BQ51" s="11"/>
      <c r="BS51" s="9" t="s">
        <v>26</v>
      </c>
      <c r="BT51" s="12" t="s">
        <v>27</v>
      </c>
      <c r="BU51" s="11">
        <v>201.09</v>
      </c>
      <c r="BV51" s="11">
        <v>120.53</v>
      </c>
      <c r="BW51" s="11">
        <v>39.96</v>
      </c>
      <c r="BX51" s="11"/>
      <c r="BY51" s="11"/>
      <c r="BZ51" s="11"/>
      <c r="CA51" s="11"/>
      <c r="CB51" s="11"/>
      <c r="CC51" s="11"/>
      <c r="CD51" s="11"/>
      <c r="CE51" s="11"/>
      <c r="CG51" s="9" t="s">
        <v>26</v>
      </c>
      <c r="CH51" s="12" t="s">
        <v>27</v>
      </c>
      <c r="CI51" s="11">
        <v>208.09</v>
      </c>
      <c r="CJ51" s="11">
        <v>124.73</v>
      </c>
      <c r="CK51" s="11">
        <v>41.35</v>
      </c>
      <c r="CL51" s="11"/>
      <c r="CM51" s="11"/>
      <c r="CN51" s="11"/>
      <c r="CO51" s="11"/>
      <c r="CP51" s="11"/>
      <c r="CQ51" s="11"/>
      <c r="CR51" s="11"/>
      <c r="CS51" s="11"/>
      <c r="CU51" s="9" t="s">
        <v>26</v>
      </c>
      <c r="CV51" s="12" t="s">
        <v>27</v>
      </c>
      <c r="CW51" s="11">
        <v>227.32</v>
      </c>
      <c r="CX51" s="11">
        <v>136.26</v>
      </c>
      <c r="CY51" s="11">
        <v>45.18</v>
      </c>
      <c r="CZ51" s="11"/>
      <c r="DA51" s="11"/>
      <c r="DB51" s="11"/>
      <c r="DC51" s="11"/>
      <c r="DD51" s="11"/>
      <c r="DE51" s="11"/>
      <c r="DF51" s="11"/>
      <c r="DG51" s="11"/>
      <c r="DI51" s="9" t="s">
        <v>26</v>
      </c>
      <c r="DJ51" s="12" t="s">
        <v>27</v>
      </c>
      <c r="DK51" s="11">
        <v>230.82</v>
      </c>
      <c r="DL51" s="11">
        <v>138.35</v>
      </c>
      <c r="DM51" s="11">
        <v>45.87</v>
      </c>
      <c r="DN51" s="11"/>
      <c r="DO51" s="11"/>
      <c r="DP51" s="11"/>
      <c r="DQ51" s="11"/>
      <c r="DR51" s="11"/>
      <c r="DS51" s="11"/>
      <c r="DT51" s="11"/>
      <c r="DU51" s="11"/>
      <c r="DW51" s="9" t="s">
        <v>26</v>
      </c>
      <c r="DX51" s="12" t="s">
        <v>27</v>
      </c>
      <c r="DY51" s="11">
        <f>139.89*1.8447</f>
        <v>258.05508299999997</v>
      </c>
      <c r="DZ51" s="11">
        <f>83.85*1.8447</f>
        <v>154.67809499999998</v>
      </c>
      <c r="EA51" s="11">
        <f>27.8*1.8447</f>
        <v>51.28266</v>
      </c>
      <c r="EB51" s="11"/>
      <c r="EC51" s="11"/>
      <c r="ED51" s="11"/>
      <c r="EE51" s="11"/>
      <c r="EF51" s="11"/>
      <c r="EG51" s="11"/>
      <c r="EH51" s="11"/>
      <c r="EI51" s="11"/>
      <c r="EK51" s="9" t="s">
        <v>26</v>
      </c>
      <c r="EL51" s="12" t="s">
        <v>27</v>
      </c>
      <c r="EM51" s="11">
        <f>139.89*2.0196</f>
        <v>282.52184399999999</v>
      </c>
      <c r="EN51" s="11">
        <f>83.85*2.0196</f>
        <v>169.34345999999999</v>
      </c>
      <c r="EO51" s="11">
        <f>27.8*2.0196</f>
        <v>56.144880000000001</v>
      </c>
      <c r="EP51" s="11"/>
      <c r="EQ51" s="11"/>
      <c r="ER51" s="11"/>
      <c r="ES51" s="11"/>
      <c r="ET51" s="11"/>
      <c r="EU51" s="11"/>
      <c r="EV51" s="11"/>
      <c r="EW51" s="11"/>
      <c r="EY51" s="9" t="s">
        <v>26</v>
      </c>
      <c r="EZ51" s="12" t="s">
        <v>27</v>
      </c>
      <c r="FA51" s="11">
        <f>139.89*2.0196</f>
        <v>282.52184399999999</v>
      </c>
      <c r="FB51" s="11">
        <f>83.85*2.0196</f>
        <v>169.34345999999999</v>
      </c>
      <c r="FC51" s="11">
        <f>27.8*2.0196</f>
        <v>56.144880000000001</v>
      </c>
      <c r="FD51" s="11"/>
      <c r="FE51" s="11"/>
      <c r="FF51" s="11"/>
      <c r="FG51" s="11"/>
      <c r="FH51" s="11"/>
      <c r="FI51" s="11"/>
      <c r="FJ51" s="11"/>
      <c r="FK51" s="11"/>
      <c r="FM51" s="9" t="s">
        <v>26</v>
      </c>
      <c r="FN51" s="12" t="s">
        <v>27</v>
      </c>
      <c r="FO51" s="11">
        <f>139.89*2.145</f>
        <v>300.06404999999995</v>
      </c>
      <c r="FP51" s="11">
        <f>83.85*2.145</f>
        <v>179.85825</v>
      </c>
      <c r="FQ51" s="11">
        <f>27.8*2.145</f>
        <v>59.631</v>
      </c>
      <c r="FR51" s="11"/>
      <c r="FS51" s="11"/>
      <c r="FT51" s="11"/>
      <c r="FU51" s="11"/>
      <c r="FV51" s="11"/>
      <c r="FW51" s="11"/>
      <c r="FX51" s="11"/>
      <c r="FY51" s="11"/>
      <c r="GA51" s="9" t="s">
        <v>26</v>
      </c>
      <c r="GB51" s="12" t="s">
        <v>27</v>
      </c>
      <c r="GC51" s="11">
        <f>139.89*2.2721</f>
        <v>317.84406899999999</v>
      </c>
      <c r="GD51" s="11">
        <f>83.85*2.2721</f>
        <v>190.51558499999999</v>
      </c>
      <c r="GE51" s="11">
        <f>27.8*2.2721</f>
        <v>63.164380000000001</v>
      </c>
      <c r="GF51" s="11"/>
      <c r="GG51" s="11"/>
      <c r="GH51" s="11"/>
      <c r="GI51" s="11"/>
      <c r="GJ51" s="11"/>
      <c r="GK51" s="11"/>
      <c r="GL51" s="11"/>
      <c r="GM51" s="11"/>
      <c r="GO51" s="9" t="s">
        <v>26</v>
      </c>
      <c r="GP51" s="12" t="s">
        <v>27</v>
      </c>
      <c r="GQ51" s="11">
        <f>139.89*2.5377</f>
        <v>354.998853</v>
      </c>
      <c r="GR51" s="11">
        <f>83.85*2.5377</f>
        <v>212.786145</v>
      </c>
      <c r="GS51" s="11">
        <f>27.8*2.5377</f>
        <v>70.548060000000007</v>
      </c>
      <c r="GT51" s="11"/>
      <c r="GU51" s="11"/>
      <c r="GV51" s="11"/>
      <c r="GW51" s="11"/>
      <c r="GX51" s="11"/>
      <c r="GY51" s="11"/>
      <c r="GZ51" s="11"/>
      <c r="HA51" s="11"/>
    </row>
    <row r="52" spans="1:209" x14ac:dyDescent="0.2">
      <c r="A52" s="16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O52" s="16"/>
      <c r="P52" s="17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C52" s="16"/>
      <c r="AD52" s="17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Q52" s="16"/>
      <c r="AR52" s="17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E52" s="16"/>
      <c r="BF52" s="17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S52" s="16"/>
      <c r="BT52" s="17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G52" s="16"/>
      <c r="CH52" s="17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U52" s="16"/>
      <c r="CV52" s="17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I52" s="16"/>
      <c r="DJ52" s="17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W52" s="16"/>
      <c r="DX52" s="17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K52" s="16"/>
      <c r="EL52" s="17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Y52" s="16"/>
      <c r="EZ52" s="17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M52" s="16"/>
      <c r="FN52" s="17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GA52" s="16"/>
      <c r="GB52" s="17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O52" s="16"/>
      <c r="GP52" s="17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</row>
    <row r="53" spans="1:209" x14ac:dyDescent="0.2">
      <c r="A53" s="9"/>
      <c r="B53" s="14" t="s">
        <v>28</v>
      </c>
      <c r="C53" s="15">
        <f t="shared" ref="C53:M53" si="311">SUM(C48:C52)</f>
        <v>11520.461960000001</v>
      </c>
      <c r="D53" s="15">
        <f t="shared" si="311"/>
        <v>11581.816639999999</v>
      </c>
      <c r="E53" s="15">
        <f t="shared" si="311"/>
        <v>11905.970680000002</v>
      </c>
      <c r="F53" s="15">
        <f t="shared" si="311"/>
        <v>12309.236279999999</v>
      </c>
      <c r="G53" s="15">
        <f t="shared" si="311"/>
        <v>12791.053440000002</v>
      </c>
      <c r="H53" s="15">
        <f t="shared" si="311"/>
        <v>13229.06904</v>
      </c>
      <c r="I53" s="15">
        <f t="shared" si="311"/>
        <v>13667.084639999999</v>
      </c>
      <c r="J53" s="15">
        <f t="shared" si="311"/>
        <v>14105.100240000002</v>
      </c>
      <c r="K53" s="15">
        <f t="shared" si="311"/>
        <v>15024.933000000003</v>
      </c>
      <c r="L53" s="15">
        <f t="shared" si="311"/>
        <v>15462.948600000002</v>
      </c>
      <c r="M53" s="15">
        <f t="shared" si="311"/>
        <v>15900.9642</v>
      </c>
      <c r="O53" s="9"/>
      <c r="P53" s="14" t="s">
        <v>28</v>
      </c>
      <c r="Q53" s="15">
        <f t="shared" ref="Q53:AA53" si="312">SUM(Q48:Q52)</f>
        <v>12157.971220000003</v>
      </c>
      <c r="R53" s="15">
        <f t="shared" si="312"/>
        <v>12222.39148</v>
      </c>
      <c r="S53" s="15">
        <f t="shared" si="312"/>
        <v>12562.772260000002</v>
      </c>
      <c r="T53" s="15">
        <f t="shared" si="312"/>
        <v>12986.216460000001</v>
      </c>
      <c r="U53" s="15">
        <f t="shared" si="312"/>
        <v>13492.14408</v>
      </c>
      <c r="V53" s="15">
        <f t="shared" si="312"/>
        <v>13952.07828</v>
      </c>
      <c r="W53" s="15">
        <f t="shared" si="312"/>
        <v>14412.012480000001</v>
      </c>
      <c r="X53" s="15">
        <f t="shared" si="312"/>
        <v>14871.946680000001</v>
      </c>
      <c r="Y53" s="15">
        <f t="shared" si="312"/>
        <v>15837.808500000003</v>
      </c>
      <c r="Z53" s="15">
        <f t="shared" si="312"/>
        <v>16297.742700000003</v>
      </c>
      <c r="AA53" s="15">
        <f t="shared" si="312"/>
        <v>16757.676900000002</v>
      </c>
      <c r="AC53" s="9"/>
      <c r="AD53" s="14" t="s">
        <v>28</v>
      </c>
      <c r="AE53" s="15">
        <f t="shared" ref="AE53:AO53" si="313">SUM(AE48:AE52)</f>
        <v>12540.790290000001</v>
      </c>
      <c r="AF53" s="15">
        <f t="shared" si="313"/>
        <v>12607.049860000003</v>
      </c>
      <c r="AG53" s="15">
        <f t="shared" si="313"/>
        <v>12957.108570000002</v>
      </c>
      <c r="AH53" s="15">
        <f t="shared" si="313"/>
        <v>13392.61047</v>
      </c>
      <c r="AI53" s="15">
        <f t="shared" si="313"/>
        <v>13912.945560000002</v>
      </c>
      <c r="AJ53" s="15">
        <f t="shared" si="313"/>
        <v>14385.97746</v>
      </c>
      <c r="AK53" s="15">
        <f t="shared" si="313"/>
        <v>14859.009360000002</v>
      </c>
      <c r="AL53" s="15">
        <f t="shared" si="313"/>
        <v>15332.04126</v>
      </c>
      <c r="AM53" s="15">
        <f t="shared" si="313"/>
        <v>16325.40825</v>
      </c>
      <c r="AN53" s="15">
        <f t="shared" si="313"/>
        <v>16798.440149999999</v>
      </c>
      <c r="AO53" s="15">
        <f t="shared" si="313"/>
        <v>17271.47205</v>
      </c>
      <c r="AQ53" s="9"/>
      <c r="AR53" s="14" t="s">
        <v>28</v>
      </c>
      <c r="AS53" s="15">
        <f t="shared" ref="AS53:BC53" si="314">SUM(AS48:AS52)</f>
        <v>12797.090480000001</v>
      </c>
      <c r="AT53" s="15">
        <f t="shared" si="314"/>
        <v>12864.586320000002</v>
      </c>
      <c r="AU53" s="15">
        <f t="shared" si="314"/>
        <v>13221.19384</v>
      </c>
      <c r="AV53" s="15">
        <f t="shared" si="314"/>
        <v>13664.816640000001</v>
      </c>
      <c r="AW53" s="15">
        <f t="shared" si="314"/>
        <v>14194.854720000003</v>
      </c>
      <c r="AX53" s="15">
        <f t="shared" si="314"/>
        <v>14676.70752</v>
      </c>
      <c r="AY53" s="15">
        <f t="shared" si="314"/>
        <v>15158.560320000001</v>
      </c>
      <c r="AZ53" s="15">
        <f t="shared" si="314"/>
        <v>15640.413120000001</v>
      </c>
      <c r="BA53" s="15">
        <f t="shared" si="314"/>
        <v>16652.304</v>
      </c>
      <c r="BB53" s="15">
        <f t="shared" si="314"/>
        <v>17134.156799999997</v>
      </c>
      <c r="BC53" s="15">
        <f t="shared" si="314"/>
        <v>17616.009599999998</v>
      </c>
      <c r="BE53" s="9"/>
      <c r="BF53" s="14" t="s">
        <v>28</v>
      </c>
      <c r="BG53" s="15">
        <f t="shared" ref="BG53:BQ53" si="315">SUM(BG48:BG52)</f>
        <v>13178.289550000001</v>
      </c>
      <c r="BH53" s="15">
        <f t="shared" si="315"/>
        <v>13247.624700000002</v>
      </c>
      <c r="BI53" s="15">
        <f t="shared" si="315"/>
        <v>13613.910150000003</v>
      </c>
      <c r="BJ53" s="15">
        <f t="shared" si="315"/>
        <v>14069.590650000002</v>
      </c>
      <c r="BK53" s="15">
        <f t="shared" si="315"/>
        <v>14614.036200000002</v>
      </c>
      <c r="BL53" s="15">
        <f t="shared" si="315"/>
        <v>15108.986699999999</v>
      </c>
      <c r="BM53" s="15">
        <f t="shared" si="315"/>
        <v>15603.937200000002</v>
      </c>
      <c r="BN53" s="15">
        <f t="shared" si="315"/>
        <v>16098.887700000001</v>
      </c>
      <c r="BO53" s="15">
        <f t="shared" si="315"/>
        <v>17138.283749999999</v>
      </c>
      <c r="BP53" s="15">
        <f t="shared" si="315"/>
        <v>17633.234250000001</v>
      </c>
      <c r="BQ53" s="15">
        <f t="shared" si="315"/>
        <v>18128.18475</v>
      </c>
      <c r="BS53" s="9"/>
      <c r="BT53" s="14" t="s">
        <v>28</v>
      </c>
      <c r="BU53" s="15">
        <f t="shared" ref="BU53:CE53" si="316">SUM(BU48:BU52)</f>
        <v>13432.968930000001</v>
      </c>
      <c r="BV53" s="15">
        <f t="shared" si="316"/>
        <v>13503.51362</v>
      </c>
      <c r="BW53" s="15">
        <f t="shared" si="316"/>
        <v>13876.25769</v>
      </c>
      <c r="BX53" s="15">
        <f t="shared" si="316"/>
        <v>14339.97999</v>
      </c>
      <c r="BY53" s="15">
        <f t="shared" si="316"/>
        <v>14894.030520000002</v>
      </c>
      <c r="BZ53" s="15">
        <f t="shared" si="316"/>
        <v>15397.712820000001</v>
      </c>
      <c r="CA53" s="15">
        <f t="shared" si="316"/>
        <v>15901.395119999999</v>
      </c>
      <c r="CB53" s="15">
        <f t="shared" si="316"/>
        <v>16405.077420000001</v>
      </c>
      <c r="CC53" s="15">
        <f t="shared" si="316"/>
        <v>17462.810250000002</v>
      </c>
      <c r="CD53" s="15">
        <f t="shared" si="316"/>
        <v>17966.492550000003</v>
      </c>
      <c r="CE53" s="15">
        <f t="shared" si="316"/>
        <v>18470.174849999999</v>
      </c>
      <c r="CG53" s="9"/>
      <c r="CH53" s="14" t="s">
        <v>28</v>
      </c>
      <c r="CI53" s="15">
        <f t="shared" ref="CI53:CS53" si="317">SUM(CI48:CI52)</f>
        <v>13943.948500000002</v>
      </c>
      <c r="CJ53" s="15">
        <f t="shared" si="317"/>
        <v>14016.959000000001</v>
      </c>
      <c r="CK53" s="15">
        <f t="shared" si="317"/>
        <v>14402.690500000002</v>
      </c>
      <c r="CL53" s="15">
        <f t="shared" si="317"/>
        <v>14882.575500000003</v>
      </c>
      <c r="CM53" s="15">
        <f t="shared" si="317"/>
        <v>15455.934000000001</v>
      </c>
      <c r="CN53" s="15">
        <f t="shared" si="317"/>
        <v>15977.169000000002</v>
      </c>
      <c r="CO53" s="15">
        <f t="shared" si="317"/>
        <v>16498.404000000002</v>
      </c>
      <c r="CP53" s="15">
        <f t="shared" si="317"/>
        <v>17019.639000000003</v>
      </c>
      <c r="CQ53" s="15">
        <f t="shared" si="317"/>
        <v>18114.232499999998</v>
      </c>
      <c r="CR53" s="15">
        <f t="shared" si="317"/>
        <v>18635.467499999999</v>
      </c>
      <c r="CS53" s="15">
        <f t="shared" si="317"/>
        <v>19156.702499999999</v>
      </c>
      <c r="CU53" s="9"/>
      <c r="CV53" s="14" t="s">
        <v>28</v>
      </c>
      <c r="CW53" s="15">
        <f t="shared" ref="CW53:DG53" si="318">SUM(CW48:CW52)</f>
        <v>15347.906709999999</v>
      </c>
      <c r="CX53" s="15">
        <f t="shared" si="318"/>
        <v>15427.678140000002</v>
      </c>
      <c r="CY53" s="15">
        <f t="shared" si="318"/>
        <v>15849.092430000001</v>
      </c>
      <c r="CZ53" s="15">
        <f t="shared" si="318"/>
        <v>16373.350530000002</v>
      </c>
      <c r="DA53" s="15">
        <f t="shared" si="318"/>
        <v>16999.73244</v>
      </c>
      <c r="DB53" s="15">
        <f t="shared" si="318"/>
        <v>17569.170540000003</v>
      </c>
      <c r="DC53" s="15">
        <f t="shared" si="318"/>
        <v>18138.608639999999</v>
      </c>
      <c r="DD53" s="15">
        <f t="shared" si="318"/>
        <v>18708.046739999998</v>
      </c>
      <c r="DE53" s="15">
        <f t="shared" si="318"/>
        <v>19903.866750000001</v>
      </c>
      <c r="DF53" s="15">
        <f t="shared" si="318"/>
        <v>20473.30485</v>
      </c>
      <c r="DG53" s="15">
        <f t="shared" si="318"/>
        <v>21042.74295</v>
      </c>
      <c r="DI53" s="9"/>
      <c r="DJ53" s="14" t="s">
        <v>28</v>
      </c>
      <c r="DK53" s="15">
        <f t="shared" ref="DK53:DU53" si="319">SUM(DK48:DK52)</f>
        <v>15602.586090000001</v>
      </c>
      <c r="DL53" s="15">
        <f t="shared" si="319"/>
        <v>15683.567059999999</v>
      </c>
      <c r="DM53" s="15">
        <f t="shared" si="319"/>
        <v>16111.439970000001</v>
      </c>
      <c r="DN53" s="15">
        <f t="shared" si="319"/>
        <v>16643.739870000001</v>
      </c>
      <c r="DO53" s="15">
        <f t="shared" si="319"/>
        <v>17279.726760000001</v>
      </c>
      <c r="DP53" s="15">
        <f t="shared" si="319"/>
        <v>17857.896659999999</v>
      </c>
      <c r="DQ53" s="15">
        <f t="shared" si="319"/>
        <v>18436.066559999999</v>
      </c>
      <c r="DR53" s="15">
        <f t="shared" si="319"/>
        <v>19014.23646</v>
      </c>
      <c r="DS53" s="15">
        <f t="shared" si="319"/>
        <v>20228.393250000001</v>
      </c>
      <c r="DT53" s="15">
        <f t="shared" si="319"/>
        <v>20806.563150000002</v>
      </c>
      <c r="DU53" s="15">
        <f t="shared" si="319"/>
        <v>21384.733050000003</v>
      </c>
      <c r="DW53" s="9"/>
      <c r="DX53" s="14" t="s">
        <v>28</v>
      </c>
      <c r="DY53" s="15">
        <f t="shared" ref="DY53:EI53" si="320">SUM(DY48:DY52)</f>
        <v>17814.400892999998</v>
      </c>
      <c r="DZ53" s="15">
        <f t="shared" si="320"/>
        <v>17911.525634999998</v>
      </c>
      <c r="EA53" s="15">
        <f t="shared" si="320"/>
        <v>18409.635390000003</v>
      </c>
      <c r="EB53" s="15">
        <f t="shared" si="320"/>
        <v>19026.691830000003</v>
      </c>
      <c r="EC53" s="15">
        <f t="shared" si="320"/>
        <v>19761.864840000002</v>
      </c>
      <c r="ED53" s="15">
        <f t="shared" si="320"/>
        <v>20430.203939999999</v>
      </c>
      <c r="EE53" s="15">
        <f t="shared" si="320"/>
        <v>21098.543040000004</v>
      </c>
      <c r="EF53" s="15">
        <f t="shared" si="320"/>
        <v>21766.882140000002</v>
      </c>
      <c r="EG53" s="15">
        <f t="shared" si="320"/>
        <v>23170.394250000001</v>
      </c>
      <c r="EH53" s="15">
        <f t="shared" si="320"/>
        <v>23838.733349999995</v>
      </c>
      <c r="EI53" s="15">
        <f t="shared" si="320"/>
        <v>24507.072449999996</v>
      </c>
      <c r="EK53" s="9"/>
      <c r="EL53" s="14" t="s">
        <v>28</v>
      </c>
      <c r="EM53" s="15">
        <f t="shared" ref="EM53:EW53" si="321">SUM(EM48:EM52)</f>
        <v>19623.044934000001</v>
      </c>
      <c r="EN53" s="15">
        <f t="shared" si="321"/>
        <v>19728.758520000003</v>
      </c>
      <c r="EO53" s="15">
        <f t="shared" si="321"/>
        <v>20272.235850000001</v>
      </c>
      <c r="EP53" s="15">
        <f t="shared" si="321"/>
        <v>20945.730870000003</v>
      </c>
      <c r="EQ53" s="15">
        <f t="shared" si="321"/>
        <v>21748.334760000005</v>
      </c>
      <c r="ER53" s="15">
        <f t="shared" si="321"/>
        <v>22477.974660000003</v>
      </c>
      <c r="ES53" s="15">
        <f t="shared" si="321"/>
        <v>23207.614560000002</v>
      </c>
      <c r="ET53" s="15">
        <f t="shared" si="321"/>
        <v>23937.254460000004</v>
      </c>
      <c r="EU53" s="15">
        <f t="shared" si="321"/>
        <v>25469.498250000004</v>
      </c>
      <c r="EV53" s="15">
        <f t="shared" si="321"/>
        <v>26199.138150000002</v>
      </c>
      <c r="EW53" s="15">
        <f t="shared" si="321"/>
        <v>26928.778050000001</v>
      </c>
      <c r="EY53" s="9"/>
      <c r="EZ53" s="14" t="s">
        <v>28</v>
      </c>
      <c r="FA53" s="15">
        <f t="shared" ref="FA53:FK53" si="322">SUM(FA48:FA52)</f>
        <v>20367.856944000003</v>
      </c>
      <c r="FB53" s="15">
        <f t="shared" si="322"/>
        <v>20487.496860000003</v>
      </c>
      <c r="FC53" s="15">
        <f t="shared" si="322"/>
        <v>21072.75318</v>
      </c>
      <c r="FD53" s="15">
        <f t="shared" si="322"/>
        <v>21792.669300000001</v>
      </c>
      <c r="FE53" s="15">
        <f t="shared" si="322"/>
        <v>22646.3364</v>
      </c>
      <c r="FF53" s="15">
        <f t="shared" si="322"/>
        <v>23422.397400000002</v>
      </c>
      <c r="FG53" s="15">
        <f t="shared" si="322"/>
        <v>24198.4584</v>
      </c>
      <c r="FH53" s="15">
        <f t="shared" si="322"/>
        <v>24974.519400000001</v>
      </c>
      <c r="FI53" s="15">
        <f t="shared" si="322"/>
        <v>26604.247499999998</v>
      </c>
      <c r="FJ53" s="15">
        <f t="shared" si="322"/>
        <v>27380.308500000006</v>
      </c>
      <c r="FK53" s="15">
        <f t="shared" si="322"/>
        <v>28156.369499999997</v>
      </c>
      <c r="FM53" s="9"/>
      <c r="FN53" s="14" t="s">
        <v>28</v>
      </c>
      <c r="FO53" s="15">
        <f t="shared" ref="FO53:FY53" si="323">SUM(FO48:FO52)</f>
        <v>21663.16848</v>
      </c>
      <c r="FP53" s="15">
        <f t="shared" si="323"/>
        <v>21788.958870000002</v>
      </c>
      <c r="FQ53" s="15">
        <f t="shared" si="323"/>
        <v>22406.720190000004</v>
      </c>
      <c r="FR53" s="15">
        <f t="shared" si="323"/>
        <v>23167.076490000003</v>
      </c>
      <c r="FS53" s="15">
        <f t="shared" si="323"/>
        <v>24069.062519999999</v>
      </c>
      <c r="FT53" s="15">
        <f t="shared" si="323"/>
        <v>24889.04982</v>
      </c>
      <c r="FU53" s="15">
        <f t="shared" si="323"/>
        <v>25709.037120000001</v>
      </c>
      <c r="FV53" s="15">
        <f t="shared" si="323"/>
        <v>26529.024420000005</v>
      </c>
      <c r="FW53" s="15">
        <f t="shared" si="323"/>
        <v>28250.997750000002</v>
      </c>
      <c r="FX53" s="15">
        <f t="shared" si="323"/>
        <v>29070.985050000003</v>
      </c>
      <c r="FY53" s="15">
        <f t="shared" si="323"/>
        <v>29890.972350000004</v>
      </c>
      <c r="GA53" s="9"/>
      <c r="GB53" s="14" t="s">
        <v>28</v>
      </c>
      <c r="GC53" s="15">
        <f t="shared" ref="GC53:GM53" si="324">SUM(GC48:GC52)</f>
        <v>22977.353499000001</v>
      </c>
      <c r="GD53" s="15">
        <f t="shared" si="324"/>
        <v>23109.386205000003</v>
      </c>
      <c r="GE53" s="15">
        <f t="shared" si="324"/>
        <v>23760.118570000002</v>
      </c>
      <c r="GF53" s="15">
        <f t="shared" si="324"/>
        <v>24561.491490000004</v>
      </c>
      <c r="GG53" s="15">
        <f t="shared" si="324"/>
        <v>25512.482519999998</v>
      </c>
      <c r="GH53" s="15">
        <f t="shared" si="324"/>
        <v>26377.019820000001</v>
      </c>
      <c r="GI53" s="15">
        <f t="shared" si="324"/>
        <v>27241.557120000001</v>
      </c>
      <c r="GJ53" s="15">
        <f t="shared" si="324"/>
        <v>28106.094420000005</v>
      </c>
      <c r="GK53" s="15">
        <f t="shared" si="324"/>
        <v>29921.622750000002</v>
      </c>
      <c r="GL53" s="15">
        <f t="shared" si="324"/>
        <v>30786.160050000002</v>
      </c>
      <c r="GM53" s="15">
        <f t="shared" si="324"/>
        <v>31650.697350000002</v>
      </c>
      <c r="GO53" s="9"/>
      <c r="GP53" s="14" t="s">
        <v>28</v>
      </c>
      <c r="GQ53" s="15">
        <f t="shared" ref="GQ53:HA53" si="325">SUM(GQ48:GQ52)</f>
        <v>25722.373923000003</v>
      </c>
      <c r="GR53" s="15">
        <f t="shared" si="325"/>
        <v>25867.428525000003</v>
      </c>
      <c r="GS53" s="15">
        <f t="shared" si="325"/>
        <v>26586.992370000004</v>
      </c>
      <c r="GT53" s="15">
        <f t="shared" si="325"/>
        <v>27474.002010000007</v>
      </c>
      <c r="GU53" s="15">
        <f t="shared" si="325"/>
        <v>28527.315480000001</v>
      </c>
      <c r="GV53" s="15">
        <f t="shared" si="325"/>
        <v>29484.873180000002</v>
      </c>
      <c r="GW53" s="15">
        <f t="shared" si="325"/>
        <v>30442.43088</v>
      </c>
      <c r="GX53" s="15">
        <f t="shared" si="325"/>
        <v>31399.988579999997</v>
      </c>
      <c r="GY53" s="15">
        <f t="shared" si="325"/>
        <v>33410.859749999996</v>
      </c>
      <c r="GZ53" s="15">
        <f t="shared" si="325"/>
        <v>34368.417449999994</v>
      </c>
      <c r="HA53" s="15">
        <f t="shared" si="325"/>
        <v>35325.975149999998</v>
      </c>
    </row>
    <row r="54" spans="1:209" x14ac:dyDescent="0.2">
      <c r="A54" s="9"/>
      <c r="B54" s="12" t="s">
        <v>29</v>
      </c>
      <c r="C54" s="11">
        <v>1210</v>
      </c>
      <c r="D54" s="11">
        <v>1210</v>
      </c>
      <c r="E54" s="11">
        <v>1210</v>
      </c>
      <c r="F54" s="11">
        <v>1210</v>
      </c>
      <c r="G54" s="11">
        <v>1210</v>
      </c>
      <c r="H54" s="11">
        <v>1210</v>
      </c>
      <c r="I54" s="11">
        <v>1210</v>
      </c>
      <c r="J54" s="11">
        <v>1210</v>
      </c>
      <c r="K54" s="11">
        <v>1210</v>
      </c>
      <c r="L54" s="11">
        <v>1210</v>
      </c>
      <c r="M54" s="11">
        <v>1210</v>
      </c>
      <c r="O54" s="9"/>
      <c r="P54" s="12" t="s">
        <v>29</v>
      </c>
      <c r="Q54" s="11">
        <v>1210</v>
      </c>
      <c r="R54" s="11">
        <v>1210</v>
      </c>
      <c r="S54" s="11">
        <v>1210</v>
      </c>
      <c r="T54" s="11">
        <v>1210</v>
      </c>
      <c r="U54" s="11">
        <v>1210</v>
      </c>
      <c r="V54" s="11">
        <v>1210</v>
      </c>
      <c r="W54" s="11">
        <v>1210</v>
      </c>
      <c r="X54" s="11">
        <v>1210</v>
      </c>
      <c r="Y54" s="11">
        <v>1210</v>
      </c>
      <c r="Z54" s="11">
        <v>1210</v>
      </c>
      <c r="AA54" s="11">
        <v>1210</v>
      </c>
      <c r="AC54" s="9"/>
      <c r="AD54" s="12" t="s">
        <v>29</v>
      </c>
      <c r="AE54" s="11">
        <v>1210</v>
      </c>
      <c r="AF54" s="11">
        <v>1210</v>
      </c>
      <c r="AG54" s="11">
        <v>1210</v>
      </c>
      <c r="AH54" s="11">
        <v>1210</v>
      </c>
      <c r="AI54" s="11">
        <v>1210</v>
      </c>
      <c r="AJ54" s="11">
        <v>1210</v>
      </c>
      <c r="AK54" s="11">
        <v>1210</v>
      </c>
      <c r="AL54" s="11">
        <v>1210</v>
      </c>
      <c r="AM54" s="11">
        <v>1210</v>
      </c>
      <c r="AN54" s="11">
        <v>1210</v>
      </c>
      <c r="AO54" s="11">
        <v>1210</v>
      </c>
      <c r="AQ54" s="9"/>
      <c r="AR54" s="12" t="s">
        <v>29</v>
      </c>
      <c r="AS54" s="11">
        <v>1210</v>
      </c>
      <c r="AT54" s="11">
        <v>1210</v>
      </c>
      <c r="AU54" s="11">
        <v>1210</v>
      </c>
      <c r="AV54" s="11">
        <v>1210</v>
      </c>
      <c r="AW54" s="11">
        <v>1210</v>
      </c>
      <c r="AX54" s="11">
        <v>1210</v>
      </c>
      <c r="AY54" s="11">
        <v>1210</v>
      </c>
      <c r="AZ54" s="11">
        <v>1210</v>
      </c>
      <c r="BA54" s="11">
        <v>1210</v>
      </c>
      <c r="BB54" s="11">
        <v>1210</v>
      </c>
      <c r="BC54" s="11">
        <v>1210</v>
      </c>
      <c r="BE54" s="9"/>
      <c r="BF54" s="12" t="s">
        <v>29</v>
      </c>
      <c r="BG54" s="11">
        <v>1210</v>
      </c>
      <c r="BH54" s="11">
        <v>1210</v>
      </c>
      <c r="BI54" s="11">
        <v>1210</v>
      </c>
      <c r="BJ54" s="11">
        <v>1210</v>
      </c>
      <c r="BK54" s="11">
        <v>1210</v>
      </c>
      <c r="BL54" s="11">
        <v>1210</v>
      </c>
      <c r="BM54" s="11">
        <v>1210</v>
      </c>
      <c r="BN54" s="11">
        <v>1210</v>
      </c>
      <c r="BO54" s="11">
        <v>1210</v>
      </c>
      <c r="BP54" s="11">
        <v>1210</v>
      </c>
      <c r="BQ54" s="11">
        <v>1210</v>
      </c>
      <c r="BS54" s="9"/>
      <c r="BT54" s="12" t="s">
        <v>29</v>
      </c>
      <c r="BU54" s="11">
        <v>1210</v>
      </c>
      <c r="BV54" s="11">
        <v>1210</v>
      </c>
      <c r="BW54" s="11">
        <v>1210</v>
      </c>
      <c r="BX54" s="11">
        <v>1210</v>
      </c>
      <c r="BY54" s="11">
        <v>1210</v>
      </c>
      <c r="BZ54" s="11">
        <v>1210</v>
      </c>
      <c r="CA54" s="11">
        <v>1210</v>
      </c>
      <c r="CB54" s="11">
        <v>1210</v>
      </c>
      <c r="CC54" s="11">
        <v>1210</v>
      </c>
      <c r="CD54" s="11">
        <v>1210</v>
      </c>
      <c r="CE54" s="11">
        <v>1210</v>
      </c>
      <c r="CG54" s="9"/>
      <c r="CH54" s="12" t="s">
        <v>29</v>
      </c>
      <c r="CI54" s="11">
        <v>1210</v>
      </c>
      <c r="CJ54" s="11">
        <v>1210</v>
      </c>
      <c r="CK54" s="11">
        <v>1210</v>
      </c>
      <c r="CL54" s="11">
        <v>1210</v>
      </c>
      <c r="CM54" s="11">
        <v>1210</v>
      </c>
      <c r="CN54" s="11">
        <v>1210</v>
      </c>
      <c r="CO54" s="11">
        <v>1210</v>
      </c>
      <c r="CP54" s="11">
        <v>1210</v>
      </c>
      <c r="CQ54" s="11">
        <v>1210</v>
      </c>
      <c r="CR54" s="11">
        <v>1210</v>
      </c>
      <c r="CS54" s="11">
        <v>1210</v>
      </c>
      <c r="CU54" s="9"/>
      <c r="CV54" s="12" t="s">
        <v>29</v>
      </c>
      <c r="CW54" s="11">
        <v>1210</v>
      </c>
      <c r="CX54" s="11">
        <v>1210</v>
      </c>
      <c r="CY54" s="11">
        <v>1210</v>
      </c>
      <c r="CZ54" s="11">
        <v>1210</v>
      </c>
      <c r="DA54" s="11">
        <v>1210</v>
      </c>
      <c r="DB54" s="11">
        <v>1210</v>
      </c>
      <c r="DC54" s="11">
        <v>1210</v>
      </c>
      <c r="DD54" s="11">
        <v>1210</v>
      </c>
      <c r="DE54" s="11">
        <v>1210</v>
      </c>
      <c r="DF54" s="11">
        <v>1210</v>
      </c>
      <c r="DG54" s="11">
        <v>1210</v>
      </c>
      <c r="DI54" s="9"/>
      <c r="DJ54" s="12" t="s">
        <v>29</v>
      </c>
      <c r="DK54" s="11">
        <v>1210</v>
      </c>
      <c r="DL54" s="11">
        <v>1210</v>
      </c>
      <c r="DM54" s="11">
        <v>1210</v>
      </c>
      <c r="DN54" s="11">
        <v>1210</v>
      </c>
      <c r="DO54" s="11">
        <v>1210</v>
      </c>
      <c r="DP54" s="11">
        <v>1210</v>
      </c>
      <c r="DQ54" s="11">
        <v>1210</v>
      </c>
      <c r="DR54" s="11">
        <v>1210</v>
      </c>
      <c r="DS54" s="11">
        <v>1210</v>
      </c>
      <c r="DT54" s="11">
        <v>1210</v>
      </c>
      <c r="DU54" s="11">
        <v>1210</v>
      </c>
      <c r="DW54" s="9"/>
      <c r="DX54" s="12" t="s">
        <v>29</v>
      </c>
      <c r="DY54" s="11">
        <v>1210</v>
      </c>
      <c r="DZ54" s="11">
        <v>1210</v>
      </c>
      <c r="EA54" s="11">
        <v>1210</v>
      </c>
      <c r="EB54" s="11">
        <v>1210</v>
      </c>
      <c r="EC54" s="11">
        <v>1210</v>
      </c>
      <c r="ED54" s="11">
        <v>1210</v>
      </c>
      <c r="EE54" s="11">
        <v>1210</v>
      </c>
      <c r="EF54" s="11">
        <v>1210</v>
      </c>
      <c r="EG54" s="11">
        <v>1210</v>
      </c>
      <c r="EH54" s="11">
        <v>1210</v>
      </c>
      <c r="EI54" s="11">
        <v>1210</v>
      </c>
      <c r="EK54" s="9"/>
      <c r="EL54" s="12" t="s">
        <v>29</v>
      </c>
      <c r="EM54" s="11">
        <v>1210</v>
      </c>
      <c r="EN54" s="11">
        <v>1210</v>
      </c>
      <c r="EO54" s="11">
        <v>1210</v>
      </c>
      <c r="EP54" s="11">
        <v>1210</v>
      </c>
      <c r="EQ54" s="11">
        <v>1210</v>
      </c>
      <c r="ER54" s="11">
        <v>1210</v>
      </c>
      <c r="ES54" s="11">
        <v>1210</v>
      </c>
      <c r="ET54" s="11">
        <v>1210</v>
      </c>
      <c r="EU54" s="11">
        <v>1210</v>
      </c>
      <c r="EV54" s="11">
        <v>1210</v>
      </c>
      <c r="EW54" s="11">
        <v>1210</v>
      </c>
      <c r="EY54" s="9"/>
      <c r="EZ54" s="12" t="s">
        <v>29</v>
      </c>
      <c r="FA54" s="11">
        <v>1210</v>
      </c>
      <c r="FB54" s="11">
        <v>1210</v>
      </c>
      <c r="FC54" s="11">
        <v>1210</v>
      </c>
      <c r="FD54" s="11">
        <v>1210</v>
      </c>
      <c r="FE54" s="11">
        <v>1210</v>
      </c>
      <c r="FF54" s="11">
        <v>1210</v>
      </c>
      <c r="FG54" s="11">
        <v>1210</v>
      </c>
      <c r="FH54" s="11">
        <v>1210</v>
      </c>
      <c r="FI54" s="11">
        <v>1210</v>
      </c>
      <c r="FJ54" s="11">
        <v>1210</v>
      </c>
      <c r="FK54" s="11">
        <v>1210</v>
      </c>
      <c r="FM54" s="9"/>
      <c r="FN54" s="12" t="s">
        <v>29</v>
      </c>
      <c r="FO54" s="11">
        <v>1210</v>
      </c>
      <c r="FP54" s="11">
        <v>1210</v>
      </c>
      <c r="FQ54" s="11">
        <v>1210</v>
      </c>
      <c r="FR54" s="11">
        <v>1210</v>
      </c>
      <c r="FS54" s="11">
        <v>1210</v>
      </c>
      <c r="FT54" s="11">
        <v>1210</v>
      </c>
      <c r="FU54" s="11">
        <v>1210</v>
      </c>
      <c r="FV54" s="11">
        <v>1210</v>
      </c>
      <c r="FW54" s="11">
        <v>1210</v>
      </c>
      <c r="FX54" s="11">
        <v>1210</v>
      </c>
      <c r="FY54" s="11">
        <v>1210</v>
      </c>
      <c r="GA54" s="9"/>
      <c r="GB54" s="12" t="s">
        <v>29</v>
      </c>
      <c r="GC54" s="11">
        <v>1210</v>
      </c>
      <c r="GD54" s="11">
        <v>1210</v>
      </c>
      <c r="GE54" s="11">
        <v>1210</v>
      </c>
      <c r="GF54" s="11">
        <v>1210</v>
      </c>
      <c r="GG54" s="11">
        <v>1210</v>
      </c>
      <c r="GH54" s="11">
        <v>1210</v>
      </c>
      <c r="GI54" s="11">
        <v>1210</v>
      </c>
      <c r="GJ54" s="11">
        <v>1210</v>
      </c>
      <c r="GK54" s="11">
        <v>1210</v>
      </c>
      <c r="GL54" s="11">
        <v>1210</v>
      </c>
      <c r="GM54" s="11">
        <v>1210</v>
      </c>
      <c r="GO54" s="9"/>
      <c r="GP54" s="12" t="s">
        <v>29</v>
      </c>
      <c r="GQ54" s="11">
        <v>1210</v>
      </c>
      <c r="GR54" s="11">
        <v>1210</v>
      </c>
      <c r="GS54" s="11">
        <v>1210</v>
      </c>
      <c r="GT54" s="11">
        <v>1210</v>
      </c>
      <c r="GU54" s="11">
        <v>1210</v>
      </c>
      <c r="GV54" s="11">
        <v>1210</v>
      </c>
      <c r="GW54" s="11">
        <v>1210</v>
      </c>
      <c r="GX54" s="11">
        <v>1210</v>
      </c>
      <c r="GY54" s="11">
        <v>1210</v>
      </c>
      <c r="GZ54" s="11">
        <v>1210</v>
      </c>
      <c r="HA54" s="11">
        <v>1210</v>
      </c>
    </row>
    <row r="55" spans="1:209" x14ac:dyDescent="0.2">
      <c r="A55" s="9"/>
      <c r="B55" s="19" t="s">
        <v>30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O55" s="9"/>
      <c r="P55" s="19" t="s">
        <v>30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C55" s="9"/>
      <c r="AD55" s="19" t="s">
        <v>30</v>
      </c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Q55" s="9"/>
      <c r="AR55" s="19" t="s">
        <v>30</v>
      </c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E55" s="9"/>
      <c r="BF55" s="19" t="s">
        <v>30</v>
      </c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S55" s="9"/>
      <c r="BT55" s="19" t="s">
        <v>30</v>
      </c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G55" s="9"/>
      <c r="CH55" s="19" t="s">
        <v>30</v>
      </c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U55" s="9"/>
      <c r="CV55" s="19" t="s">
        <v>30</v>
      </c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I55" s="9"/>
      <c r="DJ55" s="19" t="s">
        <v>30</v>
      </c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W55" s="9"/>
      <c r="DX55" s="19" t="s">
        <v>30</v>
      </c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K55" s="9"/>
      <c r="EL55" s="19" t="s">
        <v>30</v>
      </c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Y55" s="9"/>
      <c r="EZ55" s="19" t="s">
        <v>30</v>
      </c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M55" s="9"/>
      <c r="FN55" s="19" t="s">
        <v>30</v>
      </c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GA55" s="9"/>
      <c r="GB55" s="19" t="s">
        <v>30</v>
      </c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O55" s="9"/>
      <c r="GP55" s="19" t="s">
        <v>30</v>
      </c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</row>
    <row r="56" spans="1:209" x14ac:dyDescent="0.2">
      <c r="A56" s="40"/>
      <c r="B56" s="21" t="s">
        <v>31</v>
      </c>
      <c r="C56" s="22">
        <f>SUM(C53:C54)</f>
        <v>12730.461960000001</v>
      </c>
      <c r="D56" s="22">
        <f t="shared" ref="D56:L56" si="326">SUM(D53:D54)</f>
        <v>12791.816639999999</v>
      </c>
      <c r="E56" s="22">
        <f t="shared" si="326"/>
        <v>13115.970680000002</v>
      </c>
      <c r="F56" s="22">
        <f t="shared" si="326"/>
        <v>13519.236279999999</v>
      </c>
      <c r="G56" s="22">
        <f t="shared" si="326"/>
        <v>14001.053440000002</v>
      </c>
      <c r="H56" s="22">
        <f t="shared" si="326"/>
        <v>14439.06904</v>
      </c>
      <c r="I56" s="22">
        <f t="shared" si="326"/>
        <v>14877.084639999999</v>
      </c>
      <c r="J56" s="22">
        <f t="shared" si="326"/>
        <v>15315.100240000002</v>
      </c>
      <c r="K56" s="22">
        <f t="shared" si="326"/>
        <v>16234.933000000003</v>
      </c>
      <c r="L56" s="22">
        <f t="shared" si="326"/>
        <v>16672.948600000003</v>
      </c>
      <c r="M56" s="22">
        <f>SUM(M53:M55)</f>
        <v>17110.964200000002</v>
      </c>
      <c r="O56" s="40"/>
      <c r="P56" s="21" t="s">
        <v>31</v>
      </c>
      <c r="Q56" s="22">
        <f>SUM(Q53:Q54)</f>
        <v>13367.971220000003</v>
      </c>
      <c r="R56" s="22">
        <f t="shared" ref="R56:AA56" si="327">SUM(R53:R54)</f>
        <v>13432.39148</v>
      </c>
      <c r="S56" s="22">
        <f t="shared" si="327"/>
        <v>13772.772260000002</v>
      </c>
      <c r="T56" s="22">
        <f t="shared" si="327"/>
        <v>14196.216460000001</v>
      </c>
      <c r="U56" s="22">
        <f t="shared" si="327"/>
        <v>14702.14408</v>
      </c>
      <c r="V56" s="22">
        <f t="shared" si="327"/>
        <v>15162.07828</v>
      </c>
      <c r="W56" s="22">
        <f t="shared" si="327"/>
        <v>15622.012480000001</v>
      </c>
      <c r="X56" s="22">
        <f t="shared" si="327"/>
        <v>16081.946680000001</v>
      </c>
      <c r="Y56" s="22">
        <f t="shared" si="327"/>
        <v>17047.808500000003</v>
      </c>
      <c r="Z56" s="22">
        <f t="shared" si="327"/>
        <v>17507.742700000003</v>
      </c>
      <c r="AA56" s="22">
        <f t="shared" si="327"/>
        <v>17967.676900000002</v>
      </c>
      <c r="AC56" s="40"/>
      <c r="AD56" s="21" t="s">
        <v>31</v>
      </c>
      <c r="AE56" s="22">
        <f>SUM(AE53:AE54)</f>
        <v>13750.790290000001</v>
      </c>
      <c r="AF56" s="22">
        <f t="shared" ref="AF56:AO56" si="328">SUM(AF53:AF54)</f>
        <v>13817.049860000003</v>
      </c>
      <c r="AG56" s="22">
        <f t="shared" si="328"/>
        <v>14167.108570000002</v>
      </c>
      <c r="AH56" s="22">
        <f t="shared" si="328"/>
        <v>14602.61047</v>
      </c>
      <c r="AI56" s="22">
        <f t="shared" si="328"/>
        <v>15122.945560000002</v>
      </c>
      <c r="AJ56" s="22">
        <f t="shared" si="328"/>
        <v>15595.97746</v>
      </c>
      <c r="AK56" s="22">
        <f t="shared" si="328"/>
        <v>16069.009360000002</v>
      </c>
      <c r="AL56" s="22">
        <f t="shared" si="328"/>
        <v>16542.041259999998</v>
      </c>
      <c r="AM56" s="22">
        <f t="shared" si="328"/>
        <v>17535.40825</v>
      </c>
      <c r="AN56" s="22">
        <f t="shared" si="328"/>
        <v>18008.440149999999</v>
      </c>
      <c r="AO56" s="22">
        <f t="shared" si="328"/>
        <v>18481.47205</v>
      </c>
      <c r="AQ56" s="40"/>
      <c r="AR56" s="21" t="s">
        <v>31</v>
      </c>
      <c r="AS56" s="22">
        <f>SUM(AS53:AS54)</f>
        <v>14007.090480000001</v>
      </c>
      <c r="AT56" s="22">
        <f t="shared" ref="AT56:BC56" si="329">SUM(AT53:AT54)</f>
        <v>14074.586320000002</v>
      </c>
      <c r="AU56" s="22">
        <f t="shared" si="329"/>
        <v>14431.19384</v>
      </c>
      <c r="AV56" s="22">
        <f t="shared" si="329"/>
        <v>14874.816640000001</v>
      </c>
      <c r="AW56" s="22">
        <f t="shared" si="329"/>
        <v>15404.854720000003</v>
      </c>
      <c r="AX56" s="22">
        <f t="shared" si="329"/>
        <v>15886.70752</v>
      </c>
      <c r="AY56" s="22">
        <f t="shared" si="329"/>
        <v>16368.560320000001</v>
      </c>
      <c r="AZ56" s="22">
        <f t="shared" si="329"/>
        <v>16850.413120000001</v>
      </c>
      <c r="BA56" s="22">
        <f t="shared" si="329"/>
        <v>17862.304</v>
      </c>
      <c r="BB56" s="22">
        <f t="shared" si="329"/>
        <v>18344.156799999997</v>
      </c>
      <c r="BC56" s="22">
        <f t="shared" si="329"/>
        <v>18826.009599999998</v>
      </c>
      <c r="BE56" s="40"/>
      <c r="BF56" s="21" t="s">
        <v>31</v>
      </c>
      <c r="BG56" s="22">
        <f>SUM(BG53:BG54)</f>
        <v>14388.289550000001</v>
      </c>
      <c r="BH56" s="22">
        <f t="shared" ref="BH56:BQ56" si="330">SUM(BH53:BH54)</f>
        <v>14457.624700000002</v>
      </c>
      <c r="BI56" s="22">
        <f t="shared" si="330"/>
        <v>14823.910150000003</v>
      </c>
      <c r="BJ56" s="22">
        <f t="shared" si="330"/>
        <v>15279.590650000002</v>
      </c>
      <c r="BK56" s="22">
        <f t="shared" si="330"/>
        <v>15824.036200000002</v>
      </c>
      <c r="BL56" s="22">
        <f t="shared" si="330"/>
        <v>16318.986699999999</v>
      </c>
      <c r="BM56" s="22">
        <f t="shared" si="330"/>
        <v>16813.9372</v>
      </c>
      <c r="BN56" s="22">
        <f t="shared" si="330"/>
        <v>17308.887699999999</v>
      </c>
      <c r="BO56" s="22">
        <f t="shared" si="330"/>
        <v>18348.283749999999</v>
      </c>
      <c r="BP56" s="22">
        <f t="shared" si="330"/>
        <v>18843.234250000001</v>
      </c>
      <c r="BQ56" s="22">
        <f t="shared" si="330"/>
        <v>19338.18475</v>
      </c>
      <c r="BS56" s="40"/>
      <c r="BT56" s="21" t="s">
        <v>31</v>
      </c>
      <c r="BU56" s="22">
        <f>SUM(BU53:BU54)</f>
        <v>14642.968930000001</v>
      </c>
      <c r="BV56" s="22">
        <f t="shared" ref="BV56:CE56" si="331">SUM(BV53:BV54)</f>
        <v>14713.51362</v>
      </c>
      <c r="BW56" s="22">
        <f t="shared" si="331"/>
        <v>15086.25769</v>
      </c>
      <c r="BX56" s="22">
        <f t="shared" si="331"/>
        <v>15549.97999</v>
      </c>
      <c r="BY56" s="22">
        <f t="shared" si="331"/>
        <v>16104.030520000002</v>
      </c>
      <c r="BZ56" s="22">
        <f t="shared" si="331"/>
        <v>16607.712820000001</v>
      </c>
      <c r="CA56" s="22">
        <f t="shared" si="331"/>
        <v>17111.395120000001</v>
      </c>
      <c r="CB56" s="22">
        <f t="shared" si="331"/>
        <v>17615.077420000001</v>
      </c>
      <c r="CC56" s="22">
        <f t="shared" si="331"/>
        <v>18672.810250000002</v>
      </c>
      <c r="CD56" s="22">
        <f t="shared" si="331"/>
        <v>19176.492550000003</v>
      </c>
      <c r="CE56" s="22">
        <f t="shared" si="331"/>
        <v>19680.174849999999</v>
      </c>
      <c r="CG56" s="40"/>
      <c r="CH56" s="21" t="s">
        <v>31</v>
      </c>
      <c r="CI56" s="22">
        <f>SUM(CI53:CI54)</f>
        <v>15153.948500000002</v>
      </c>
      <c r="CJ56" s="22">
        <f t="shared" ref="CJ56:CS56" si="332">SUM(CJ53:CJ54)</f>
        <v>15226.959000000001</v>
      </c>
      <c r="CK56" s="22">
        <f t="shared" si="332"/>
        <v>15612.690500000002</v>
      </c>
      <c r="CL56" s="22">
        <f t="shared" si="332"/>
        <v>16092.575500000003</v>
      </c>
      <c r="CM56" s="22">
        <f t="shared" si="332"/>
        <v>16665.934000000001</v>
      </c>
      <c r="CN56" s="22">
        <f t="shared" si="332"/>
        <v>17187.169000000002</v>
      </c>
      <c r="CO56" s="22">
        <f t="shared" si="332"/>
        <v>17708.404000000002</v>
      </c>
      <c r="CP56" s="22">
        <f t="shared" si="332"/>
        <v>18229.639000000003</v>
      </c>
      <c r="CQ56" s="22">
        <f t="shared" si="332"/>
        <v>19324.232499999998</v>
      </c>
      <c r="CR56" s="22">
        <f t="shared" si="332"/>
        <v>19845.467499999999</v>
      </c>
      <c r="CS56" s="22">
        <f t="shared" si="332"/>
        <v>20366.702499999999</v>
      </c>
      <c r="CU56" s="40"/>
      <c r="CV56" s="21" t="s">
        <v>31</v>
      </c>
      <c r="CW56" s="22">
        <f>SUM(CW53:CW54)</f>
        <v>16557.906709999999</v>
      </c>
      <c r="CX56" s="22">
        <f t="shared" ref="CX56:DG56" si="333">SUM(CX53:CX54)</f>
        <v>16637.678140000004</v>
      </c>
      <c r="CY56" s="22">
        <f t="shared" si="333"/>
        <v>17059.092430000001</v>
      </c>
      <c r="CZ56" s="22">
        <f t="shared" si="333"/>
        <v>17583.350530000003</v>
      </c>
      <c r="DA56" s="22">
        <f t="shared" si="333"/>
        <v>18209.73244</v>
      </c>
      <c r="DB56" s="22">
        <f t="shared" si="333"/>
        <v>18779.170540000003</v>
      </c>
      <c r="DC56" s="22">
        <f t="shared" si="333"/>
        <v>19348.608639999999</v>
      </c>
      <c r="DD56" s="22">
        <f t="shared" si="333"/>
        <v>19918.046739999998</v>
      </c>
      <c r="DE56" s="22">
        <f t="shared" si="333"/>
        <v>21113.866750000001</v>
      </c>
      <c r="DF56" s="22">
        <f t="shared" si="333"/>
        <v>21683.30485</v>
      </c>
      <c r="DG56" s="22">
        <f t="shared" si="333"/>
        <v>22252.74295</v>
      </c>
      <c r="DI56" s="40"/>
      <c r="DJ56" s="21" t="s">
        <v>31</v>
      </c>
      <c r="DK56" s="22">
        <f>SUM(DK53:DK54)</f>
        <v>16812.586090000001</v>
      </c>
      <c r="DL56" s="22">
        <f t="shared" ref="DL56:DU56" si="334">SUM(DL53:DL54)</f>
        <v>16893.567060000001</v>
      </c>
      <c r="DM56" s="22">
        <f t="shared" si="334"/>
        <v>17321.439969999999</v>
      </c>
      <c r="DN56" s="22">
        <f t="shared" si="334"/>
        <v>17853.739870000001</v>
      </c>
      <c r="DO56" s="22">
        <f t="shared" si="334"/>
        <v>18489.726760000001</v>
      </c>
      <c r="DP56" s="22">
        <f t="shared" si="334"/>
        <v>19067.896659999999</v>
      </c>
      <c r="DQ56" s="22">
        <f t="shared" si="334"/>
        <v>19646.066559999999</v>
      </c>
      <c r="DR56" s="22">
        <f t="shared" si="334"/>
        <v>20224.23646</v>
      </c>
      <c r="DS56" s="22">
        <f t="shared" si="334"/>
        <v>21438.393250000001</v>
      </c>
      <c r="DT56" s="22">
        <f t="shared" si="334"/>
        <v>22016.563150000002</v>
      </c>
      <c r="DU56" s="22">
        <f t="shared" si="334"/>
        <v>22594.733050000003</v>
      </c>
      <c r="DW56" s="40"/>
      <c r="DX56" s="21" t="s">
        <v>31</v>
      </c>
      <c r="DY56" s="22">
        <f>SUM(DY53:DY54)</f>
        <v>19024.400892999998</v>
      </c>
      <c r="DZ56" s="22">
        <f t="shared" ref="DZ56:EI56" si="335">SUM(DZ53:DZ54)</f>
        <v>19121.525634999998</v>
      </c>
      <c r="EA56" s="22">
        <f t="shared" si="335"/>
        <v>19619.635390000003</v>
      </c>
      <c r="EB56" s="22">
        <f t="shared" si="335"/>
        <v>20236.691830000003</v>
      </c>
      <c r="EC56" s="22">
        <f t="shared" si="335"/>
        <v>20971.864840000002</v>
      </c>
      <c r="ED56" s="22">
        <f t="shared" si="335"/>
        <v>21640.203939999999</v>
      </c>
      <c r="EE56" s="22">
        <f t="shared" si="335"/>
        <v>22308.543040000004</v>
      </c>
      <c r="EF56" s="22">
        <f t="shared" si="335"/>
        <v>22976.882140000002</v>
      </c>
      <c r="EG56" s="22">
        <f t="shared" si="335"/>
        <v>24380.394250000001</v>
      </c>
      <c r="EH56" s="22">
        <f t="shared" si="335"/>
        <v>25048.733349999995</v>
      </c>
      <c r="EI56" s="22">
        <f t="shared" si="335"/>
        <v>25717.072449999996</v>
      </c>
      <c r="EK56" s="40"/>
      <c r="EL56" s="21" t="s">
        <v>31</v>
      </c>
      <c r="EM56" s="22">
        <f>SUM(EM53:EM54)</f>
        <v>20833.044934000001</v>
      </c>
      <c r="EN56" s="22">
        <f t="shared" ref="EN56:EW56" si="336">SUM(EN53:EN54)</f>
        <v>20938.758520000003</v>
      </c>
      <c r="EO56" s="22">
        <f t="shared" si="336"/>
        <v>21482.235850000001</v>
      </c>
      <c r="EP56" s="22">
        <f t="shared" si="336"/>
        <v>22155.730870000003</v>
      </c>
      <c r="EQ56" s="22">
        <f t="shared" si="336"/>
        <v>22958.334760000005</v>
      </c>
      <c r="ER56" s="22">
        <f t="shared" si="336"/>
        <v>23687.974660000003</v>
      </c>
      <c r="ES56" s="22">
        <f t="shared" si="336"/>
        <v>24417.614560000002</v>
      </c>
      <c r="ET56" s="22">
        <f t="shared" si="336"/>
        <v>25147.254460000004</v>
      </c>
      <c r="EU56" s="22">
        <f t="shared" si="336"/>
        <v>26679.498250000004</v>
      </c>
      <c r="EV56" s="22">
        <f t="shared" si="336"/>
        <v>27409.138150000002</v>
      </c>
      <c r="EW56" s="22">
        <f t="shared" si="336"/>
        <v>28138.778050000001</v>
      </c>
      <c r="EY56" s="40"/>
      <c r="EZ56" s="21" t="s">
        <v>31</v>
      </c>
      <c r="FA56" s="22">
        <f>SUM(FA53:FA54)</f>
        <v>21577.856944000003</v>
      </c>
      <c r="FB56" s="22">
        <f t="shared" ref="FB56:FK56" si="337">SUM(FB53:FB54)</f>
        <v>21697.496860000003</v>
      </c>
      <c r="FC56" s="22">
        <f t="shared" si="337"/>
        <v>22282.75318</v>
      </c>
      <c r="FD56" s="22">
        <f t="shared" si="337"/>
        <v>23002.669300000001</v>
      </c>
      <c r="FE56" s="22">
        <f t="shared" si="337"/>
        <v>23856.3364</v>
      </c>
      <c r="FF56" s="22">
        <f t="shared" si="337"/>
        <v>24632.397400000002</v>
      </c>
      <c r="FG56" s="22">
        <f t="shared" si="337"/>
        <v>25408.4584</v>
      </c>
      <c r="FH56" s="22">
        <f t="shared" si="337"/>
        <v>26184.519400000001</v>
      </c>
      <c r="FI56" s="22">
        <f t="shared" si="337"/>
        <v>27814.247499999998</v>
      </c>
      <c r="FJ56" s="22">
        <f t="shared" si="337"/>
        <v>28590.308500000006</v>
      </c>
      <c r="FK56" s="22">
        <f t="shared" si="337"/>
        <v>29366.369499999997</v>
      </c>
      <c r="FM56" s="40"/>
      <c r="FN56" s="21" t="s">
        <v>31</v>
      </c>
      <c r="FO56" s="22">
        <f>SUM(FO53:FO54)</f>
        <v>22873.16848</v>
      </c>
      <c r="FP56" s="22">
        <f t="shared" ref="FP56:FY56" si="338">SUM(FP53:FP54)</f>
        <v>22998.958870000002</v>
      </c>
      <c r="FQ56" s="22">
        <f t="shared" si="338"/>
        <v>23616.720190000004</v>
      </c>
      <c r="FR56" s="22">
        <f t="shared" si="338"/>
        <v>24377.076490000003</v>
      </c>
      <c r="FS56" s="22">
        <f t="shared" si="338"/>
        <v>25279.062519999999</v>
      </c>
      <c r="FT56" s="22">
        <f t="shared" si="338"/>
        <v>26099.04982</v>
      </c>
      <c r="FU56" s="22">
        <f t="shared" si="338"/>
        <v>26919.037120000001</v>
      </c>
      <c r="FV56" s="22">
        <f t="shared" si="338"/>
        <v>27739.024420000005</v>
      </c>
      <c r="FW56" s="22">
        <f t="shared" si="338"/>
        <v>29460.997750000002</v>
      </c>
      <c r="FX56" s="22">
        <f t="shared" si="338"/>
        <v>30280.985050000003</v>
      </c>
      <c r="FY56" s="22">
        <f t="shared" si="338"/>
        <v>31100.972350000004</v>
      </c>
      <c r="GA56" s="40"/>
      <c r="GB56" s="21" t="s">
        <v>31</v>
      </c>
      <c r="GC56" s="22">
        <f>SUM(GC53:GC54)</f>
        <v>24187.353499000001</v>
      </c>
      <c r="GD56" s="22">
        <f t="shared" ref="GD56:GM56" si="339">SUM(GD53:GD54)</f>
        <v>24319.386205000003</v>
      </c>
      <c r="GE56" s="22">
        <f t="shared" si="339"/>
        <v>24970.118570000002</v>
      </c>
      <c r="GF56" s="22">
        <f t="shared" si="339"/>
        <v>25771.491490000004</v>
      </c>
      <c r="GG56" s="22">
        <f t="shared" si="339"/>
        <v>26722.482519999998</v>
      </c>
      <c r="GH56" s="22">
        <f t="shared" si="339"/>
        <v>27587.019820000001</v>
      </c>
      <c r="GI56" s="22">
        <f t="shared" si="339"/>
        <v>28451.557120000001</v>
      </c>
      <c r="GJ56" s="22">
        <f t="shared" si="339"/>
        <v>29316.094420000005</v>
      </c>
      <c r="GK56" s="22">
        <f t="shared" si="339"/>
        <v>31131.622750000002</v>
      </c>
      <c r="GL56" s="22">
        <f t="shared" si="339"/>
        <v>31996.160050000002</v>
      </c>
      <c r="GM56" s="22">
        <f t="shared" si="339"/>
        <v>32860.697350000002</v>
      </c>
      <c r="GO56" s="40"/>
      <c r="GP56" s="21" t="s">
        <v>31</v>
      </c>
      <c r="GQ56" s="22">
        <f>SUM(GQ53:GQ54)</f>
        <v>26932.373923000003</v>
      </c>
      <c r="GR56" s="22">
        <f t="shared" ref="GR56:HA56" si="340">SUM(GR53:GR54)</f>
        <v>27077.428525000003</v>
      </c>
      <c r="GS56" s="22">
        <f t="shared" si="340"/>
        <v>27796.992370000004</v>
      </c>
      <c r="GT56" s="22">
        <f t="shared" si="340"/>
        <v>28684.002010000007</v>
      </c>
      <c r="GU56" s="22">
        <f t="shared" si="340"/>
        <v>29737.315480000001</v>
      </c>
      <c r="GV56" s="22">
        <f t="shared" si="340"/>
        <v>30694.873180000002</v>
      </c>
      <c r="GW56" s="22">
        <f t="shared" si="340"/>
        <v>31652.43088</v>
      </c>
      <c r="GX56" s="22">
        <f t="shared" si="340"/>
        <v>32609.988579999997</v>
      </c>
      <c r="GY56" s="22">
        <f t="shared" si="340"/>
        <v>34620.859749999996</v>
      </c>
      <c r="GZ56" s="22">
        <f t="shared" si="340"/>
        <v>35578.417449999994</v>
      </c>
      <c r="HA56" s="22">
        <f t="shared" si="340"/>
        <v>36535.975149999998</v>
      </c>
    </row>
    <row r="57" spans="1:209" ht="15" x14ac:dyDescent="0.2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G57" s="129" t="s">
        <v>111</v>
      </c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U57" s="129" t="s">
        <v>111</v>
      </c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I57" s="129" t="s">
        <v>111</v>
      </c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W57" s="129" t="s">
        <v>130</v>
      </c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K57" s="129" t="s">
        <v>132</v>
      </c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Y57" s="129" t="s">
        <v>132</v>
      </c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M57" s="129" t="s">
        <v>132</v>
      </c>
      <c r="FN57" s="129"/>
      <c r="FO57" s="129"/>
      <c r="FP57" s="129"/>
      <c r="FQ57" s="129"/>
      <c r="FR57" s="129"/>
      <c r="FS57" s="129"/>
      <c r="FT57" s="129"/>
      <c r="FU57" s="129"/>
      <c r="FV57" s="129"/>
      <c r="FW57" s="129"/>
      <c r="FX57" s="129"/>
      <c r="FY57" s="129"/>
      <c r="GA57" s="129" t="s">
        <v>132</v>
      </c>
      <c r="GB57" s="129"/>
      <c r="GC57" s="129"/>
      <c r="GD57" s="129"/>
      <c r="GE57" s="129"/>
      <c r="GF57" s="129"/>
      <c r="GG57" s="129"/>
      <c r="GH57" s="129"/>
      <c r="GI57" s="129"/>
      <c r="GJ57" s="129"/>
      <c r="GK57" s="129"/>
      <c r="GL57" s="129"/>
      <c r="GM57" s="129"/>
      <c r="GO57" s="129" t="s">
        <v>132</v>
      </c>
      <c r="GP57" s="129"/>
      <c r="GQ57" s="129"/>
      <c r="GR57" s="129"/>
      <c r="GS57" s="129"/>
      <c r="GT57" s="129"/>
      <c r="GU57" s="129"/>
      <c r="GV57" s="129"/>
      <c r="GW57" s="129"/>
      <c r="GX57" s="129"/>
      <c r="GY57" s="129"/>
      <c r="GZ57" s="129"/>
      <c r="HA57" s="129"/>
    </row>
    <row r="58" spans="1:209" x14ac:dyDescent="0.2">
      <c r="B58" s="23"/>
      <c r="C58" s="24"/>
      <c r="D58" s="107"/>
      <c r="E58" s="25"/>
      <c r="F58" s="25"/>
      <c r="G58" s="25"/>
      <c r="H58" s="25"/>
      <c r="I58" s="25"/>
      <c r="J58" s="25"/>
      <c r="K58" s="25"/>
      <c r="L58" s="25"/>
      <c r="M58" s="25"/>
      <c r="P58" s="23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D58" s="23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R58" s="23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F58" s="23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T58" s="23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H58" s="23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V58" s="23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J58" s="23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X58" s="23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L58" s="23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Z58" s="23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N58" s="23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GB58" s="23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P58" s="23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</row>
    <row r="59" spans="1:209" x14ac:dyDescent="0.2">
      <c r="A59" s="23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O59" s="23"/>
      <c r="P59" s="2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C59" s="23"/>
      <c r="AD59" s="24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Q59" s="23"/>
      <c r="AR59" s="24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E59" s="23"/>
      <c r="BF59" s="24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S59" s="23"/>
      <c r="BT59" s="24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G59" s="23"/>
      <c r="CH59" s="24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U59" s="23"/>
      <c r="CV59" s="24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I59" s="23"/>
      <c r="DJ59" s="24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W59" s="23"/>
      <c r="DX59" s="24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K59" s="23"/>
      <c r="EL59" s="24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Y59" s="23"/>
      <c r="EZ59" s="24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M59" s="23"/>
      <c r="FN59" s="24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GA59" s="23"/>
      <c r="GB59" s="24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O59" s="23"/>
      <c r="GP59" s="24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</row>
    <row r="60" spans="1:209" ht="15" x14ac:dyDescent="0.2">
      <c r="A60" s="130" t="s">
        <v>40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2"/>
      <c r="O60" s="130" t="s">
        <v>40</v>
      </c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2"/>
      <c r="AC60" s="130" t="s">
        <v>40</v>
      </c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2"/>
      <c r="AQ60" s="130" t="s">
        <v>40</v>
      </c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2"/>
      <c r="BE60" s="130" t="s">
        <v>40</v>
      </c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2"/>
      <c r="BS60" s="130" t="s">
        <v>40</v>
      </c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2"/>
      <c r="CG60" s="130" t="s">
        <v>40</v>
      </c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2"/>
      <c r="CU60" s="130" t="s">
        <v>40</v>
      </c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2"/>
      <c r="DI60" s="130" t="s">
        <v>40</v>
      </c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2"/>
      <c r="DW60" s="130" t="s">
        <v>40</v>
      </c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2"/>
      <c r="EK60" s="130" t="s">
        <v>40</v>
      </c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2"/>
      <c r="EY60" s="130" t="s">
        <v>40</v>
      </c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2"/>
      <c r="FM60" s="130" t="s">
        <v>40</v>
      </c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2"/>
      <c r="GA60" s="130" t="s">
        <v>40</v>
      </c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2"/>
      <c r="GO60" s="130" t="s">
        <v>40</v>
      </c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2"/>
    </row>
    <row r="61" spans="1:209" x14ac:dyDescent="0.2">
      <c r="A61" s="41"/>
      <c r="B61" s="42"/>
      <c r="C61" s="43" t="s">
        <v>2</v>
      </c>
      <c r="D61" s="43" t="s">
        <v>3</v>
      </c>
      <c r="E61" s="42" t="s">
        <v>4</v>
      </c>
      <c r="F61" s="43" t="s">
        <v>5</v>
      </c>
      <c r="G61" s="42" t="s">
        <v>6</v>
      </c>
      <c r="H61" s="43" t="s">
        <v>7</v>
      </c>
      <c r="I61" s="42" t="s">
        <v>8</v>
      </c>
      <c r="J61" s="43" t="s">
        <v>9</v>
      </c>
      <c r="K61" s="42" t="s">
        <v>10</v>
      </c>
      <c r="L61" s="43" t="s">
        <v>11</v>
      </c>
      <c r="M61" s="42" t="s">
        <v>12</v>
      </c>
      <c r="O61" s="41"/>
      <c r="P61" s="42"/>
      <c r="Q61" s="43" t="s">
        <v>2</v>
      </c>
      <c r="R61" s="43" t="s">
        <v>3</v>
      </c>
      <c r="S61" s="42" t="s">
        <v>4</v>
      </c>
      <c r="T61" s="43" t="s">
        <v>5</v>
      </c>
      <c r="U61" s="42" t="s">
        <v>6</v>
      </c>
      <c r="V61" s="43" t="s">
        <v>7</v>
      </c>
      <c r="W61" s="42" t="s">
        <v>8</v>
      </c>
      <c r="X61" s="43" t="s">
        <v>9</v>
      </c>
      <c r="Y61" s="42" t="s">
        <v>10</v>
      </c>
      <c r="Z61" s="43" t="s">
        <v>11</v>
      </c>
      <c r="AA61" s="42" t="s">
        <v>12</v>
      </c>
      <c r="AC61" s="41"/>
      <c r="AD61" s="42"/>
      <c r="AE61" s="43" t="s">
        <v>2</v>
      </c>
      <c r="AF61" s="43" t="s">
        <v>3</v>
      </c>
      <c r="AG61" s="42" t="s">
        <v>4</v>
      </c>
      <c r="AH61" s="43" t="s">
        <v>5</v>
      </c>
      <c r="AI61" s="42" t="s">
        <v>6</v>
      </c>
      <c r="AJ61" s="43" t="s">
        <v>7</v>
      </c>
      <c r="AK61" s="42" t="s">
        <v>8</v>
      </c>
      <c r="AL61" s="43" t="s">
        <v>9</v>
      </c>
      <c r="AM61" s="42" t="s">
        <v>10</v>
      </c>
      <c r="AN61" s="43" t="s">
        <v>11</v>
      </c>
      <c r="AO61" s="42" t="s">
        <v>12</v>
      </c>
      <c r="AQ61" s="41"/>
      <c r="AR61" s="42"/>
      <c r="AS61" s="43" t="s">
        <v>2</v>
      </c>
      <c r="AT61" s="43" t="s">
        <v>3</v>
      </c>
      <c r="AU61" s="42" t="s">
        <v>4</v>
      </c>
      <c r="AV61" s="43" t="s">
        <v>5</v>
      </c>
      <c r="AW61" s="42" t="s">
        <v>6</v>
      </c>
      <c r="AX61" s="43" t="s">
        <v>7</v>
      </c>
      <c r="AY61" s="42" t="s">
        <v>8</v>
      </c>
      <c r="AZ61" s="43" t="s">
        <v>9</v>
      </c>
      <c r="BA61" s="42" t="s">
        <v>10</v>
      </c>
      <c r="BB61" s="43" t="s">
        <v>11</v>
      </c>
      <c r="BC61" s="42" t="s">
        <v>12</v>
      </c>
      <c r="BE61" s="41"/>
      <c r="BF61" s="42"/>
      <c r="BG61" s="43" t="s">
        <v>2</v>
      </c>
      <c r="BH61" s="43" t="s">
        <v>3</v>
      </c>
      <c r="BI61" s="42" t="s">
        <v>4</v>
      </c>
      <c r="BJ61" s="43" t="s">
        <v>5</v>
      </c>
      <c r="BK61" s="42" t="s">
        <v>6</v>
      </c>
      <c r="BL61" s="43" t="s">
        <v>7</v>
      </c>
      <c r="BM61" s="42" t="s">
        <v>8</v>
      </c>
      <c r="BN61" s="43" t="s">
        <v>9</v>
      </c>
      <c r="BO61" s="42" t="s">
        <v>10</v>
      </c>
      <c r="BP61" s="43" t="s">
        <v>11</v>
      </c>
      <c r="BQ61" s="42" t="s">
        <v>12</v>
      </c>
      <c r="BS61" s="41"/>
      <c r="BT61" s="42"/>
      <c r="BU61" s="43" t="s">
        <v>2</v>
      </c>
      <c r="BV61" s="43" t="s">
        <v>3</v>
      </c>
      <c r="BW61" s="42" t="s">
        <v>4</v>
      </c>
      <c r="BX61" s="43" t="s">
        <v>5</v>
      </c>
      <c r="BY61" s="42" t="s">
        <v>6</v>
      </c>
      <c r="BZ61" s="43" t="s">
        <v>7</v>
      </c>
      <c r="CA61" s="42" t="s">
        <v>8</v>
      </c>
      <c r="CB61" s="43" t="s">
        <v>9</v>
      </c>
      <c r="CC61" s="42" t="s">
        <v>10</v>
      </c>
      <c r="CD61" s="43" t="s">
        <v>11</v>
      </c>
      <c r="CE61" s="42" t="s">
        <v>12</v>
      </c>
      <c r="CG61" s="41"/>
      <c r="CH61" s="42"/>
      <c r="CI61" s="43" t="s">
        <v>2</v>
      </c>
      <c r="CJ61" s="43" t="s">
        <v>3</v>
      </c>
      <c r="CK61" s="42" t="s">
        <v>4</v>
      </c>
      <c r="CL61" s="43" t="s">
        <v>5</v>
      </c>
      <c r="CM61" s="42" t="s">
        <v>6</v>
      </c>
      <c r="CN61" s="43" t="s">
        <v>7</v>
      </c>
      <c r="CO61" s="42" t="s">
        <v>8</v>
      </c>
      <c r="CP61" s="43" t="s">
        <v>9</v>
      </c>
      <c r="CQ61" s="42" t="s">
        <v>10</v>
      </c>
      <c r="CR61" s="43" t="s">
        <v>11</v>
      </c>
      <c r="CS61" s="42" t="s">
        <v>12</v>
      </c>
      <c r="CU61" s="41"/>
      <c r="CV61" s="42"/>
      <c r="CW61" s="43" t="s">
        <v>2</v>
      </c>
      <c r="CX61" s="43" t="s">
        <v>3</v>
      </c>
      <c r="CY61" s="42" t="s">
        <v>4</v>
      </c>
      <c r="CZ61" s="43" t="s">
        <v>5</v>
      </c>
      <c r="DA61" s="42" t="s">
        <v>6</v>
      </c>
      <c r="DB61" s="43" t="s">
        <v>7</v>
      </c>
      <c r="DC61" s="42" t="s">
        <v>8</v>
      </c>
      <c r="DD61" s="43" t="s">
        <v>9</v>
      </c>
      <c r="DE61" s="42" t="s">
        <v>10</v>
      </c>
      <c r="DF61" s="43" t="s">
        <v>11</v>
      </c>
      <c r="DG61" s="42" t="s">
        <v>12</v>
      </c>
      <c r="DI61" s="41"/>
      <c r="DJ61" s="42"/>
      <c r="DK61" s="43" t="s">
        <v>2</v>
      </c>
      <c r="DL61" s="43" t="s">
        <v>3</v>
      </c>
      <c r="DM61" s="42" t="s">
        <v>4</v>
      </c>
      <c r="DN61" s="43" t="s">
        <v>5</v>
      </c>
      <c r="DO61" s="42" t="s">
        <v>6</v>
      </c>
      <c r="DP61" s="43" t="s">
        <v>7</v>
      </c>
      <c r="DQ61" s="42" t="s">
        <v>8</v>
      </c>
      <c r="DR61" s="43" t="s">
        <v>9</v>
      </c>
      <c r="DS61" s="42" t="s">
        <v>10</v>
      </c>
      <c r="DT61" s="43" t="s">
        <v>11</v>
      </c>
      <c r="DU61" s="42" t="s">
        <v>12</v>
      </c>
      <c r="DW61" s="41"/>
      <c r="DX61" s="42"/>
      <c r="DY61" s="43" t="s">
        <v>2</v>
      </c>
      <c r="DZ61" s="43" t="s">
        <v>3</v>
      </c>
      <c r="EA61" s="42" t="s">
        <v>4</v>
      </c>
      <c r="EB61" s="43" t="s">
        <v>5</v>
      </c>
      <c r="EC61" s="42" t="s">
        <v>6</v>
      </c>
      <c r="ED61" s="43" t="s">
        <v>7</v>
      </c>
      <c r="EE61" s="42" t="s">
        <v>8</v>
      </c>
      <c r="EF61" s="43" t="s">
        <v>9</v>
      </c>
      <c r="EG61" s="42" t="s">
        <v>10</v>
      </c>
      <c r="EH61" s="43" t="s">
        <v>11</v>
      </c>
      <c r="EI61" s="42" t="s">
        <v>12</v>
      </c>
      <c r="EK61" s="41"/>
      <c r="EL61" s="42"/>
      <c r="EM61" s="43" t="s">
        <v>2</v>
      </c>
      <c r="EN61" s="43" t="s">
        <v>3</v>
      </c>
      <c r="EO61" s="42" t="s">
        <v>4</v>
      </c>
      <c r="EP61" s="43" t="s">
        <v>5</v>
      </c>
      <c r="EQ61" s="42" t="s">
        <v>6</v>
      </c>
      <c r="ER61" s="43" t="s">
        <v>7</v>
      </c>
      <c r="ES61" s="42" t="s">
        <v>8</v>
      </c>
      <c r="ET61" s="43" t="s">
        <v>9</v>
      </c>
      <c r="EU61" s="42" t="s">
        <v>10</v>
      </c>
      <c r="EV61" s="43" t="s">
        <v>11</v>
      </c>
      <c r="EW61" s="42" t="s">
        <v>12</v>
      </c>
      <c r="EY61" s="41"/>
      <c r="EZ61" s="42"/>
      <c r="FA61" s="43" t="s">
        <v>2</v>
      </c>
      <c r="FB61" s="43" t="s">
        <v>3</v>
      </c>
      <c r="FC61" s="42" t="s">
        <v>4</v>
      </c>
      <c r="FD61" s="43" t="s">
        <v>5</v>
      </c>
      <c r="FE61" s="42" t="s">
        <v>6</v>
      </c>
      <c r="FF61" s="43" t="s">
        <v>7</v>
      </c>
      <c r="FG61" s="42" t="s">
        <v>8</v>
      </c>
      <c r="FH61" s="43" t="s">
        <v>9</v>
      </c>
      <c r="FI61" s="42" t="s">
        <v>10</v>
      </c>
      <c r="FJ61" s="43" t="s">
        <v>11</v>
      </c>
      <c r="FK61" s="42" t="s">
        <v>12</v>
      </c>
      <c r="FM61" s="41"/>
      <c r="FN61" s="42"/>
      <c r="FO61" s="43" t="s">
        <v>2</v>
      </c>
      <c r="FP61" s="43" t="s">
        <v>3</v>
      </c>
      <c r="FQ61" s="42" t="s">
        <v>4</v>
      </c>
      <c r="FR61" s="43" t="s">
        <v>5</v>
      </c>
      <c r="FS61" s="42" t="s">
        <v>6</v>
      </c>
      <c r="FT61" s="43" t="s">
        <v>7</v>
      </c>
      <c r="FU61" s="42" t="s">
        <v>8</v>
      </c>
      <c r="FV61" s="43" t="s">
        <v>9</v>
      </c>
      <c r="FW61" s="42" t="s">
        <v>10</v>
      </c>
      <c r="FX61" s="43" t="s">
        <v>11</v>
      </c>
      <c r="FY61" s="42" t="s">
        <v>12</v>
      </c>
      <c r="GA61" s="41"/>
      <c r="GB61" s="42"/>
      <c r="GC61" s="43" t="s">
        <v>2</v>
      </c>
      <c r="GD61" s="43" t="s">
        <v>3</v>
      </c>
      <c r="GE61" s="42" t="s">
        <v>4</v>
      </c>
      <c r="GF61" s="43" t="s">
        <v>5</v>
      </c>
      <c r="GG61" s="42" t="s">
        <v>6</v>
      </c>
      <c r="GH61" s="43" t="s">
        <v>7</v>
      </c>
      <c r="GI61" s="42" t="s">
        <v>8</v>
      </c>
      <c r="GJ61" s="43" t="s">
        <v>9</v>
      </c>
      <c r="GK61" s="42" t="s">
        <v>10</v>
      </c>
      <c r="GL61" s="43" t="s">
        <v>11</v>
      </c>
      <c r="GM61" s="42" t="s">
        <v>12</v>
      </c>
      <c r="GO61" s="41"/>
      <c r="GP61" s="42"/>
      <c r="GQ61" s="43" t="s">
        <v>2</v>
      </c>
      <c r="GR61" s="43" t="s">
        <v>3</v>
      </c>
      <c r="GS61" s="42" t="s">
        <v>4</v>
      </c>
      <c r="GT61" s="43" t="s">
        <v>5</v>
      </c>
      <c r="GU61" s="42" t="s">
        <v>6</v>
      </c>
      <c r="GV61" s="43" t="s">
        <v>7</v>
      </c>
      <c r="GW61" s="42" t="s">
        <v>8</v>
      </c>
      <c r="GX61" s="43" t="s">
        <v>9</v>
      </c>
      <c r="GY61" s="42" t="s">
        <v>10</v>
      </c>
      <c r="GZ61" s="43" t="s">
        <v>11</v>
      </c>
      <c r="HA61" s="42" t="s">
        <v>12</v>
      </c>
    </row>
    <row r="62" spans="1:209" x14ac:dyDescent="0.2">
      <c r="A62" s="44" t="s">
        <v>13</v>
      </c>
      <c r="B62" s="45" t="s">
        <v>14</v>
      </c>
      <c r="C62" s="46">
        <v>0.21</v>
      </c>
      <c r="D62" s="46">
        <v>0.24</v>
      </c>
      <c r="E62" s="47">
        <v>0.33</v>
      </c>
      <c r="F62" s="46">
        <v>0.43</v>
      </c>
      <c r="G62" s="47">
        <v>0.54</v>
      </c>
      <c r="H62" s="46">
        <v>0.64</v>
      </c>
      <c r="I62" s="47">
        <v>0.74</v>
      </c>
      <c r="J62" s="46">
        <v>0.84</v>
      </c>
      <c r="K62" s="47">
        <v>1.05</v>
      </c>
      <c r="L62" s="46">
        <v>1.1499999999999999</v>
      </c>
      <c r="M62" s="47">
        <v>1.25</v>
      </c>
      <c r="O62" s="44" t="s">
        <v>13</v>
      </c>
      <c r="P62" s="45" t="s">
        <v>14</v>
      </c>
      <c r="Q62" s="46">
        <v>0.21</v>
      </c>
      <c r="R62" s="46">
        <v>0.24</v>
      </c>
      <c r="S62" s="47">
        <v>0.33</v>
      </c>
      <c r="T62" s="46">
        <v>0.43</v>
      </c>
      <c r="U62" s="47">
        <v>0.54</v>
      </c>
      <c r="V62" s="46">
        <v>0.64</v>
      </c>
      <c r="W62" s="47">
        <v>0.74</v>
      </c>
      <c r="X62" s="46">
        <v>0.84</v>
      </c>
      <c r="Y62" s="47">
        <v>1.05</v>
      </c>
      <c r="Z62" s="46">
        <v>1.1499999999999999</v>
      </c>
      <c r="AA62" s="47">
        <v>1.25</v>
      </c>
      <c r="AC62" s="44" t="s">
        <v>13</v>
      </c>
      <c r="AD62" s="45" t="s">
        <v>14</v>
      </c>
      <c r="AE62" s="46">
        <v>0.21</v>
      </c>
      <c r="AF62" s="46">
        <v>0.24</v>
      </c>
      <c r="AG62" s="47">
        <v>0.33</v>
      </c>
      <c r="AH62" s="46">
        <v>0.43</v>
      </c>
      <c r="AI62" s="47">
        <v>0.54</v>
      </c>
      <c r="AJ62" s="46">
        <v>0.64</v>
      </c>
      <c r="AK62" s="47">
        <v>0.74</v>
      </c>
      <c r="AL62" s="46">
        <v>0.84</v>
      </c>
      <c r="AM62" s="47">
        <v>1.05</v>
      </c>
      <c r="AN62" s="46">
        <v>1.1499999999999999</v>
      </c>
      <c r="AO62" s="47">
        <v>1.25</v>
      </c>
      <c r="AQ62" s="44" t="s">
        <v>13</v>
      </c>
      <c r="AR62" s="45" t="s">
        <v>14</v>
      </c>
      <c r="AS62" s="46">
        <v>0.21</v>
      </c>
      <c r="AT62" s="46">
        <v>0.24</v>
      </c>
      <c r="AU62" s="47">
        <v>0.33</v>
      </c>
      <c r="AV62" s="46">
        <v>0.43</v>
      </c>
      <c r="AW62" s="47">
        <v>0.54</v>
      </c>
      <c r="AX62" s="46">
        <v>0.64</v>
      </c>
      <c r="AY62" s="47">
        <v>0.74</v>
      </c>
      <c r="AZ62" s="46">
        <v>0.84</v>
      </c>
      <c r="BA62" s="47">
        <v>1.05</v>
      </c>
      <c r="BB62" s="46">
        <v>1.1499999999999999</v>
      </c>
      <c r="BC62" s="47">
        <v>1.25</v>
      </c>
      <c r="BE62" s="44" t="s">
        <v>13</v>
      </c>
      <c r="BF62" s="45" t="s">
        <v>14</v>
      </c>
      <c r="BG62" s="46">
        <v>0.21</v>
      </c>
      <c r="BH62" s="46">
        <v>0.24</v>
      </c>
      <c r="BI62" s="47">
        <v>0.33</v>
      </c>
      <c r="BJ62" s="46">
        <v>0.43</v>
      </c>
      <c r="BK62" s="47">
        <v>0.54</v>
      </c>
      <c r="BL62" s="46">
        <v>0.64</v>
      </c>
      <c r="BM62" s="47">
        <v>0.74</v>
      </c>
      <c r="BN62" s="46">
        <v>0.84</v>
      </c>
      <c r="BO62" s="47">
        <v>1.05</v>
      </c>
      <c r="BP62" s="46">
        <v>1.1499999999999999</v>
      </c>
      <c r="BQ62" s="47">
        <v>1.25</v>
      </c>
      <c r="BS62" s="44" t="s">
        <v>13</v>
      </c>
      <c r="BT62" s="45" t="s">
        <v>14</v>
      </c>
      <c r="BU62" s="46">
        <v>0.21</v>
      </c>
      <c r="BV62" s="46">
        <v>0.24</v>
      </c>
      <c r="BW62" s="47">
        <v>0.33</v>
      </c>
      <c r="BX62" s="46">
        <v>0.43</v>
      </c>
      <c r="BY62" s="47">
        <v>0.54</v>
      </c>
      <c r="BZ62" s="46">
        <v>0.64</v>
      </c>
      <c r="CA62" s="47">
        <v>0.74</v>
      </c>
      <c r="CB62" s="46">
        <v>0.84</v>
      </c>
      <c r="CC62" s="47">
        <v>1.05</v>
      </c>
      <c r="CD62" s="46">
        <v>1.1499999999999999</v>
      </c>
      <c r="CE62" s="47">
        <v>1.25</v>
      </c>
      <c r="CG62" s="44" t="s">
        <v>13</v>
      </c>
      <c r="CH62" s="45" t="s">
        <v>14</v>
      </c>
      <c r="CI62" s="46">
        <v>0.21</v>
      </c>
      <c r="CJ62" s="46">
        <v>0.24</v>
      </c>
      <c r="CK62" s="47">
        <v>0.33</v>
      </c>
      <c r="CL62" s="46">
        <v>0.43</v>
      </c>
      <c r="CM62" s="47">
        <v>0.54</v>
      </c>
      <c r="CN62" s="46">
        <v>0.64</v>
      </c>
      <c r="CO62" s="47">
        <v>0.74</v>
      </c>
      <c r="CP62" s="46">
        <v>0.84</v>
      </c>
      <c r="CQ62" s="47">
        <v>1.05</v>
      </c>
      <c r="CR62" s="46">
        <v>1.1499999999999999</v>
      </c>
      <c r="CS62" s="47">
        <v>1.25</v>
      </c>
      <c r="CU62" s="44" t="s">
        <v>13</v>
      </c>
      <c r="CV62" s="45" t="s">
        <v>14</v>
      </c>
      <c r="CW62" s="46">
        <v>0.21</v>
      </c>
      <c r="CX62" s="46">
        <v>0.24</v>
      </c>
      <c r="CY62" s="47">
        <v>0.33</v>
      </c>
      <c r="CZ62" s="46">
        <v>0.43</v>
      </c>
      <c r="DA62" s="47">
        <v>0.54</v>
      </c>
      <c r="DB62" s="46">
        <v>0.64</v>
      </c>
      <c r="DC62" s="47">
        <v>0.74</v>
      </c>
      <c r="DD62" s="46">
        <v>0.84</v>
      </c>
      <c r="DE62" s="47">
        <v>1.05</v>
      </c>
      <c r="DF62" s="46">
        <v>1.1499999999999999</v>
      </c>
      <c r="DG62" s="47">
        <v>1.25</v>
      </c>
      <c r="DI62" s="44" t="s">
        <v>13</v>
      </c>
      <c r="DJ62" s="45" t="s">
        <v>14</v>
      </c>
      <c r="DK62" s="46">
        <v>0.21</v>
      </c>
      <c r="DL62" s="46">
        <v>0.24</v>
      </c>
      <c r="DM62" s="47">
        <v>0.33</v>
      </c>
      <c r="DN62" s="46">
        <v>0.43</v>
      </c>
      <c r="DO62" s="47">
        <v>0.54</v>
      </c>
      <c r="DP62" s="46">
        <v>0.64</v>
      </c>
      <c r="DQ62" s="47">
        <v>0.74</v>
      </c>
      <c r="DR62" s="46">
        <v>0.84</v>
      </c>
      <c r="DS62" s="47">
        <v>1.05</v>
      </c>
      <c r="DT62" s="46">
        <v>1.1499999999999999</v>
      </c>
      <c r="DU62" s="47">
        <v>1.25</v>
      </c>
      <c r="DW62" s="44" t="s">
        <v>13</v>
      </c>
      <c r="DX62" s="45" t="s">
        <v>14</v>
      </c>
      <c r="DY62" s="46">
        <v>0.21</v>
      </c>
      <c r="DZ62" s="46">
        <v>0.24</v>
      </c>
      <c r="EA62" s="47">
        <v>0.33</v>
      </c>
      <c r="EB62" s="46">
        <v>0.43</v>
      </c>
      <c r="EC62" s="47">
        <v>0.54</v>
      </c>
      <c r="ED62" s="46">
        <v>0.64</v>
      </c>
      <c r="EE62" s="47">
        <v>0.74</v>
      </c>
      <c r="EF62" s="46">
        <v>0.84</v>
      </c>
      <c r="EG62" s="47">
        <v>1.05</v>
      </c>
      <c r="EH62" s="46">
        <v>1.1499999999999999</v>
      </c>
      <c r="EI62" s="47">
        <v>1.25</v>
      </c>
      <c r="EK62" s="44" t="s">
        <v>13</v>
      </c>
      <c r="EL62" s="45" t="s">
        <v>14</v>
      </c>
      <c r="EM62" s="46">
        <v>0.21</v>
      </c>
      <c r="EN62" s="46">
        <v>0.24</v>
      </c>
      <c r="EO62" s="47">
        <v>0.33</v>
      </c>
      <c r="EP62" s="46">
        <v>0.43</v>
      </c>
      <c r="EQ62" s="47">
        <v>0.54</v>
      </c>
      <c r="ER62" s="46">
        <v>0.64</v>
      </c>
      <c r="ES62" s="47">
        <v>0.74</v>
      </c>
      <c r="ET62" s="46">
        <v>0.84</v>
      </c>
      <c r="EU62" s="47">
        <v>1.05</v>
      </c>
      <c r="EV62" s="46">
        <v>1.1499999999999999</v>
      </c>
      <c r="EW62" s="47">
        <v>1.25</v>
      </c>
      <c r="EY62" s="44" t="s">
        <v>13</v>
      </c>
      <c r="EZ62" s="45" t="s">
        <v>14</v>
      </c>
      <c r="FA62" s="46">
        <v>0.21</v>
      </c>
      <c r="FB62" s="46">
        <v>0.24</v>
      </c>
      <c r="FC62" s="47">
        <v>0.33</v>
      </c>
      <c r="FD62" s="46">
        <v>0.43</v>
      </c>
      <c r="FE62" s="47">
        <v>0.54</v>
      </c>
      <c r="FF62" s="46">
        <v>0.64</v>
      </c>
      <c r="FG62" s="47">
        <v>0.74</v>
      </c>
      <c r="FH62" s="46">
        <v>0.84</v>
      </c>
      <c r="FI62" s="47">
        <v>1.05</v>
      </c>
      <c r="FJ62" s="46">
        <v>1.1499999999999999</v>
      </c>
      <c r="FK62" s="47">
        <v>1.25</v>
      </c>
      <c r="FM62" s="44" t="s">
        <v>13</v>
      </c>
      <c r="FN62" s="45" t="s">
        <v>14</v>
      </c>
      <c r="FO62" s="46">
        <v>0.21</v>
      </c>
      <c r="FP62" s="46">
        <v>0.24</v>
      </c>
      <c r="FQ62" s="47">
        <v>0.33</v>
      </c>
      <c r="FR62" s="46">
        <v>0.43</v>
      </c>
      <c r="FS62" s="47">
        <v>0.54</v>
      </c>
      <c r="FT62" s="46">
        <v>0.64</v>
      </c>
      <c r="FU62" s="47">
        <v>0.74</v>
      </c>
      <c r="FV62" s="46">
        <v>0.84</v>
      </c>
      <c r="FW62" s="47">
        <v>1.05</v>
      </c>
      <c r="FX62" s="46">
        <v>1.1499999999999999</v>
      </c>
      <c r="FY62" s="47">
        <v>1.25</v>
      </c>
      <c r="GA62" s="44" t="s">
        <v>13</v>
      </c>
      <c r="GB62" s="45" t="s">
        <v>14</v>
      </c>
      <c r="GC62" s="46">
        <v>0.21</v>
      </c>
      <c r="GD62" s="46">
        <v>0.24</v>
      </c>
      <c r="GE62" s="47">
        <v>0.33</v>
      </c>
      <c r="GF62" s="46">
        <v>0.43</v>
      </c>
      <c r="GG62" s="47">
        <v>0.54</v>
      </c>
      <c r="GH62" s="46">
        <v>0.64</v>
      </c>
      <c r="GI62" s="47">
        <v>0.74</v>
      </c>
      <c r="GJ62" s="46">
        <v>0.84</v>
      </c>
      <c r="GK62" s="47">
        <v>1.05</v>
      </c>
      <c r="GL62" s="46">
        <v>1.1499999999999999</v>
      </c>
      <c r="GM62" s="47">
        <v>1.25</v>
      </c>
      <c r="GO62" s="44" t="s">
        <v>13</v>
      </c>
      <c r="GP62" s="45" t="s">
        <v>14</v>
      </c>
      <c r="GQ62" s="46">
        <v>0.21</v>
      </c>
      <c r="GR62" s="46">
        <v>0.24</v>
      </c>
      <c r="GS62" s="47">
        <v>0.33</v>
      </c>
      <c r="GT62" s="46">
        <v>0.43</v>
      </c>
      <c r="GU62" s="47">
        <v>0.54</v>
      </c>
      <c r="GV62" s="46">
        <v>0.64</v>
      </c>
      <c r="GW62" s="47">
        <v>0.74</v>
      </c>
      <c r="GX62" s="46">
        <v>0.84</v>
      </c>
      <c r="GY62" s="47">
        <v>1.05</v>
      </c>
      <c r="GZ62" s="46">
        <v>1.1499999999999999</v>
      </c>
      <c r="HA62" s="47">
        <v>1.25</v>
      </c>
    </row>
    <row r="63" spans="1:209" x14ac:dyDescent="0.2">
      <c r="A63" s="9" t="s">
        <v>15</v>
      </c>
      <c r="B63" s="10" t="s">
        <v>16</v>
      </c>
      <c r="C63" s="11">
        <f>+C6/15</f>
        <v>327.73333333333335</v>
      </c>
      <c r="D63" s="11">
        <f t="shared" ref="D63:M63" si="341">+D6/15</f>
        <v>327.73333333333335</v>
      </c>
      <c r="E63" s="11">
        <f t="shared" si="341"/>
        <v>327.73333333333335</v>
      </c>
      <c r="F63" s="11">
        <f t="shared" si="341"/>
        <v>327.73333333333335</v>
      </c>
      <c r="G63" s="11">
        <f t="shared" si="341"/>
        <v>327.73333333333335</v>
      </c>
      <c r="H63" s="11">
        <f t="shared" si="341"/>
        <v>327.73333333333335</v>
      </c>
      <c r="I63" s="11">
        <f t="shared" si="341"/>
        <v>327.73333333333335</v>
      </c>
      <c r="J63" s="11">
        <f t="shared" si="341"/>
        <v>327.73333333333335</v>
      </c>
      <c r="K63" s="11">
        <f t="shared" si="341"/>
        <v>327.73333333333335</v>
      </c>
      <c r="L63" s="11">
        <f t="shared" si="341"/>
        <v>327.73333333333335</v>
      </c>
      <c r="M63" s="11">
        <f t="shared" si="341"/>
        <v>327.73333333333335</v>
      </c>
      <c r="O63" s="9" t="s">
        <v>15</v>
      </c>
      <c r="P63" s="10" t="s">
        <v>16</v>
      </c>
      <c r="Q63" s="11">
        <f>+Q6/15</f>
        <v>344.13333333333333</v>
      </c>
      <c r="R63" s="11">
        <f t="shared" ref="R63:AA63" si="342">+R6/15</f>
        <v>344.13333333333333</v>
      </c>
      <c r="S63" s="11">
        <f t="shared" si="342"/>
        <v>344.13333333333333</v>
      </c>
      <c r="T63" s="11">
        <f t="shared" si="342"/>
        <v>344.13333333333333</v>
      </c>
      <c r="U63" s="11">
        <f t="shared" si="342"/>
        <v>344.13333333333333</v>
      </c>
      <c r="V63" s="11">
        <f t="shared" si="342"/>
        <v>344.13333333333333</v>
      </c>
      <c r="W63" s="11">
        <f t="shared" si="342"/>
        <v>344.13333333333333</v>
      </c>
      <c r="X63" s="11">
        <f t="shared" si="342"/>
        <v>344.13333333333333</v>
      </c>
      <c r="Y63" s="11">
        <f t="shared" si="342"/>
        <v>344.13333333333333</v>
      </c>
      <c r="Z63" s="11">
        <f t="shared" si="342"/>
        <v>344.13333333333333</v>
      </c>
      <c r="AA63" s="11">
        <f t="shared" si="342"/>
        <v>344.13333333333333</v>
      </c>
      <c r="AC63" s="9" t="s">
        <v>15</v>
      </c>
      <c r="AD63" s="10" t="s">
        <v>16</v>
      </c>
      <c r="AE63" s="11">
        <f>+AE6/15</f>
        <v>353.93333333333334</v>
      </c>
      <c r="AF63" s="11">
        <f t="shared" ref="AF63:AO63" si="343">+AF6/15</f>
        <v>353.93333333333334</v>
      </c>
      <c r="AG63" s="11">
        <f t="shared" si="343"/>
        <v>353.93333333333334</v>
      </c>
      <c r="AH63" s="11">
        <f t="shared" si="343"/>
        <v>353.93333333333334</v>
      </c>
      <c r="AI63" s="11">
        <f t="shared" si="343"/>
        <v>353.93333333333334</v>
      </c>
      <c r="AJ63" s="11">
        <f t="shared" si="343"/>
        <v>353.93333333333334</v>
      </c>
      <c r="AK63" s="11">
        <f t="shared" si="343"/>
        <v>353.93333333333334</v>
      </c>
      <c r="AL63" s="11">
        <f t="shared" si="343"/>
        <v>353.93333333333334</v>
      </c>
      <c r="AM63" s="11">
        <f t="shared" si="343"/>
        <v>353.93333333333334</v>
      </c>
      <c r="AN63" s="11">
        <f t="shared" si="343"/>
        <v>353.93333333333334</v>
      </c>
      <c r="AO63" s="11">
        <f t="shared" si="343"/>
        <v>353.93333333333334</v>
      </c>
      <c r="AQ63" s="9" t="s">
        <v>15</v>
      </c>
      <c r="AR63" s="10" t="s">
        <v>16</v>
      </c>
      <c r="AS63" s="11">
        <f>+AS6/15</f>
        <v>360.53333333333336</v>
      </c>
      <c r="AT63" s="11">
        <f t="shared" ref="AT63:BC63" si="344">+AT6/15</f>
        <v>360.53333333333336</v>
      </c>
      <c r="AU63" s="11">
        <f t="shared" si="344"/>
        <v>360.53333333333336</v>
      </c>
      <c r="AV63" s="11">
        <f t="shared" si="344"/>
        <v>360.53333333333336</v>
      </c>
      <c r="AW63" s="11">
        <f t="shared" si="344"/>
        <v>360.53333333333336</v>
      </c>
      <c r="AX63" s="11">
        <f t="shared" si="344"/>
        <v>360.53333333333336</v>
      </c>
      <c r="AY63" s="11">
        <f t="shared" si="344"/>
        <v>360.53333333333336</v>
      </c>
      <c r="AZ63" s="11">
        <f t="shared" si="344"/>
        <v>360.53333333333336</v>
      </c>
      <c r="BA63" s="11">
        <f t="shared" si="344"/>
        <v>360.53333333333336</v>
      </c>
      <c r="BB63" s="11">
        <f t="shared" si="344"/>
        <v>360.53333333333336</v>
      </c>
      <c r="BC63" s="11">
        <f t="shared" si="344"/>
        <v>360.53333333333336</v>
      </c>
      <c r="BE63" s="9" t="s">
        <v>15</v>
      </c>
      <c r="BF63" s="10" t="s">
        <v>16</v>
      </c>
      <c r="BG63" s="11">
        <f>+BG6/15</f>
        <v>370.33333333333331</v>
      </c>
      <c r="BH63" s="11">
        <f t="shared" ref="BH63:BQ63" si="345">+BH6/15</f>
        <v>370.33333333333331</v>
      </c>
      <c r="BI63" s="11">
        <f t="shared" si="345"/>
        <v>370.33333333333331</v>
      </c>
      <c r="BJ63" s="11">
        <f t="shared" si="345"/>
        <v>370.33333333333331</v>
      </c>
      <c r="BK63" s="11">
        <f t="shared" si="345"/>
        <v>370.33333333333331</v>
      </c>
      <c r="BL63" s="11">
        <f t="shared" si="345"/>
        <v>370.33333333333331</v>
      </c>
      <c r="BM63" s="11">
        <f t="shared" si="345"/>
        <v>370.33333333333331</v>
      </c>
      <c r="BN63" s="11">
        <f t="shared" si="345"/>
        <v>370.33333333333331</v>
      </c>
      <c r="BO63" s="11">
        <f t="shared" si="345"/>
        <v>370.33333333333331</v>
      </c>
      <c r="BP63" s="11">
        <f t="shared" si="345"/>
        <v>370.33333333333331</v>
      </c>
      <c r="BQ63" s="11">
        <f t="shared" si="345"/>
        <v>370.33333333333331</v>
      </c>
      <c r="BS63" s="9" t="s">
        <v>15</v>
      </c>
      <c r="BT63" s="10" t="s">
        <v>16</v>
      </c>
      <c r="BU63" s="11">
        <f>+BU6/15</f>
        <v>376.86666666666667</v>
      </c>
      <c r="BV63" s="11">
        <f t="shared" ref="BV63:CE63" si="346">+BV6/15</f>
        <v>376.86666666666667</v>
      </c>
      <c r="BW63" s="11">
        <f t="shared" si="346"/>
        <v>376.86666666666667</v>
      </c>
      <c r="BX63" s="11">
        <f t="shared" si="346"/>
        <v>376.86666666666667</v>
      </c>
      <c r="BY63" s="11">
        <f t="shared" si="346"/>
        <v>376.86666666666667</v>
      </c>
      <c r="BZ63" s="11">
        <f t="shared" si="346"/>
        <v>376.86666666666667</v>
      </c>
      <c r="CA63" s="11">
        <f t="shared" si="346"/>
        <v>376.86666666666667</v>
      </c>
      <c r="CB63" s="11">
        <f t="shared" si="346"/>
        <v>376.86666666666667</v>
      </c>
      <c r="CC63" s="11">
        <f t="shared" si="346"/>
        <v>376.86666666666667</v>
      </c>
      <c r="CD63" s="11">
        <f t="shared" si="346"/>
        <v>376.86666666666667</v>
      </c>
      <c r="CE63" s="11">
        <f t="shared" si="346"/>
        <v>376.86666666666667</v>
      </c>
      <c r="CG63" s="9" t="s">
        <v>15</v>
      </c>
      <c r="CH63" s="10" t="s">
        <v>16</v>
      </c>
      <c r="CI63" s="11">
        <f>+CI6/15</f>
        <v>390</v>
      </c>
      <c r="CJ63" s="11">
        <f t="shared" ref="CJ63:CS63" si="347">+CJ6/15</f>
        <v>390</v>
      </c>
      <c r="CK63" s="11">
        <f t="shared" si="347"/>
        <v>390</v>
      </c>
      <c r="CL63" s="11">
        <f t="shared" si="347"/>
        <v>390</v>
      </c>
      <c r="CM63" s="11">
        <f t="shared" si="347"/>
        <v>390</v>
      </c>
      <c r="CN63" s="11">
        <f t="shared" si="347"/>
        <v>390</v>
      </c>
      <c r="CO63" s="11">
        <f t="shared" si="347"/>
        <v>390</v>
      </c>
      <c r="CP63" s="11">
        <f t="shared" si="347"/>
        <v>390</v>
      </c>
      <c r="CQ63" s="11">
        <f t="shared" si="347"/>
        <v>390</v>
      </c>
      <c r="CR63" s="11">
        <f t="shared" si="347"/>
        <v>390</v>
      </c>
      <c r="CS63" s="11">
        <f t="shared" si="347"/>
        <v>390</v>
      </c>
      <c r="CU63" s="9" t="s">
        <v>15</v>
      </c>
      <c r="CV63" s="10" t="s">
        <v>16</v>
      </c>
      <c r="CW63" s="11">
        <f>+CW6/15</f>
        <v>426.06666666666666</v>
      </c>
      <c r="CX63" s="11">
        <f t="shared" ref="CX63:DG63" si="348">+CX6/15</f>
        <v>426.06666666666666</v>
      </c>
      <c r="CY63" s="11">
        <f t="shared" si="348"/>
        <v>426.06666666666666</v>
      </c>
      <c r="CZ63" s="11">
        <f t="shared" si="348"/>
        <v>426.06666666666666</v>
      </c>
      <c r="DA63" s="11">
        <f t="shared" si="348"/>
        <v>426.06666666666666</v>
      </c>
      <c r="DB63" s="11">
        <f t="shared" si="348"/>
        <v>426.06666666666666</v>
      </c>
      <c r="DC63" s="11">
        <f t="shared" si="348"/>
        <v>426.06666666666666</v>
      </c>
      <c r="DD63" s="11">
        <f t="shared" si="348"/>
        <v>426.06666666666666</v>
      </c>
      <c r="DE63" s="11">
        <f t="shared" si="348"/>
        <v>426.06666666666666</v>
      </c>
      <c r="DF63" s="11">
        <f t="shared" si="348"/>
        <v>426.06666666666666</v>
      </c>
      <c r="DG63" s="11">
        <f t="shared" si="348"/>
        <v>426.06666666666666</v>
      </c>
      <c r="DI63" s="9" t="s">
        <v>15</v>
      </c>
      <c r="DJ63" s="10" t="s">
        <v>16</v>
      </c>
      <c r="DK63" s="11">
        <f>+DK6/15</f>
        <v>432.6</v>
      </c>
      <c r="DL63" s="11">
        <f t="shared" ref="DL63:DU63" si="349">+DL6/15</f>
        <v>432.6</v>
      </c>
      <c r="DM63" s="11">
        <f t="shared" si="349"/>
        <v>432.6</v>
      </c>
      <c r="DN63" s="11">
        <f t="shared" si="349"/>
        <v>432.6</v>
      </c>
      <c r="DO63" s="11">
        <f t="shared" si="349"/>
        <v>432.6</v>
      </c>
      <c r="DP63" s="11">
        <f t="shared" si="349"/>
        <v>432.6</v>
      </c>
      <c r="DQ63" s="11">
        <f t="shared" si="349"/>
        <v>432.6</v>
      </c>
      <c r="DR63" s="11">
        <f t="shared" si="349"/>
        <v>432.6</v>
      </c>
      <c r="DS63" s="11">
        <f t="shared" si="349"/>
        <v>432.6</v>
      </c>
      <c r="DT63" s="11">
        <f t="shared" si="349"/>
        <v>432.6</v>
      </c>
      <c r="DU63" s="11">
        <f t="shared" si="349"/>
        <v>432.6</v>
      </c>
      <c r="DW63" s="9" t="s">
        <v>15</v>
      </c>
      <c r="DX63" s="10" t="s">
        <v>16</v>
      </c>
      <c r="DY63" s="11">
        <f>+DY6/15</f>
        <v>500.06666666666666</v>
      </c>
      <c r="DZ63" s="11">
        <f t="shared" ref="DZ63:EI63" si="350">+DZ6/15</f>
        <v>500.06666666666666</v>
      </c>
      <c r="EA63" s="11">
        <f t="shared" si="350"/>
        <v>500.06666666666666</v>
      </c>
      <c r="EB63" s="11">
        <f t="shared" si="350"/>
        <v>500.06666666666666</v>
      </c>
      <c r="EC63" s="11">
        <f t="shared" si="350"/>
        <v>500.06666666666666</v>
      </c>
      <c r="ED63" s="11">
        <f t="shared" si="350"/>
        <v>500.06666666666666</v>
      </c>
      <c r="EE63" s="11">
        <f t="shared" si="350"/>
        <v>500.06666666666666</v>
      </c>
      <c r="EF63" s="11">
        <f t="shared" si="350"/>
        <v>500.06666666666666</v>
      </c>
      <c r="EG63" s="11">
        <f t="shared" si="350"/>
        <v>500.06666666666666</v>
      </c>
      <c r="EH63" s="11">
        <f t="shared" si="350"/>
        <v>500.06666666666666</v>
      </c>
      <c r="EI63" s="11">
        <f t="shared" si="350"/>
        <v>500.06666666666666</v>
      </c>
      <c r="EK63" s="9" t="s">
        <v>15</v>
      </c>
      <c r="EL63" s="10" t="s">
        <v>16</v>
      </c>
      <c r="EM63" s="11">
        <f>+EM6/15</f>
        <v>545.93333333333328</v>
      </c>
      <c r="EN63" s="11">
        <f t="shared" ref="EN63:EW63" si="351">+EN6/15</f>
        <v>545.93333333333328</v>
      </c>
      <c r="EO63" s="11">
        <f t="shared" si="351"/>
        <v>545.93333333333328</v>
      </c>
      <c r="EP63" s="11">
        <f t="shared" si="351"/>
        <v>545.93333333333328</v>
      </c>
      <c r="EQ63" s="11">
        <f t="shared" si="351"/>
        <v>545.93333333333328</v>
      </c>
      <c r="ER63" s="11">
        <f t="shared" si="351"/>
        <v>545.93333333333328</v>
      </c>
      <c r="ES63" s="11">
        <f t="shared" si="351"/>
        <v>545.93333333333328</v>
      </c>
      <c r="ET63" s="11">
        <f t="shared" si="351"/>
        <v>545.93333333333328</v>
      </c>
      <c r="EU63" s="11">
        <f t="shared" si="351"/>
        <v>545.93333333333328</v>
      </c>
      <c r="EV63" s="11">
        <f t="shared" si="351"/>
        <v>545.93333333333328</v>
      </c>
      <c r="EW63" s="11">
        <f t="shared" si="351"/>
        <v>545.93333333333328</v>
      </c>
      <c r="EY63" s="9" t="s">
        <v>15</v>
      </c>
      <c r="EZ63" s="10" t="s">
        <v>16</v>
      </c>
      <c r="FA63" s="11">
        <f>+FA6/15</f>
        <v>580.66666666666663</v>
      </c>
      <c r="FB63" s="11">
        <f t="shared" ref="FB63:FK63" si="352">+FB6/15</f>
        <v>580.66666666666663</v>
      </c>
      <c r="FC63" s="11">
        <f t="shared" si="352"/>
        <v>580.66666666666663</v>
      </c>
      <c r="FD63" s="11">
        <f t="shared" si="352"/>
        <v>580.66666666666663</v>
      </c>
      <c r="FE63" s="11">
        <f t="shared" si="352"/>
        <v>580.66666666666663</v>
      </c>
      <c r="FF63" s="11">
        <f t="shared" si="352"/>
        <v>580.66666666666663</v>
      </c>
      <c r="FG63" s="11">
        <f t="shared" si="352"/>
        <v>580.66666666666663</v>
      </c>
      <c r="FH63" s="11">
        <f t="shared" si="352"/>
        <v>580.66666666666663</v>
      </c>
      <c r="FI63" s="11">
        <f t="shared" si="352"/>
        <v>580.66666666666663</v>
      </c>
      <c r="FJ63" s="11">
        <f t="shared" si="352"/>
        <v>580.66666666666663</v>
      </c>
      <c r="FK63" s="11">
        <f t="shared" si="352"/>
        <v>580.66666666666663</v>
      </c>
      <c r="FM63" s="9" t="s">
        <v>15</v>
      </c>
      <c r="FN63" s="10" t="s">
        <v>16</v>
      </c>
      <c r="FO63" s="11">
        <f>+FO6/15</f>
        <v>613.5333333333333</v>
      </c>
      <c r="FP63" s="11">
        <f t="shared" ref="FP63:FY63" si="353">+FP6/15</f>
        <v>613.5333333333333</v>
      </c>
      <c r="FQ63" s="11">
        <f t="shared" si="353"/>
        <v>613.5333333333333</v>
      </c>
      <c r="FR63" s="11">
        <f t="shared" si="353"/>
        <v>613.5333333333333</v>
      </c>
      <c r="FS63" s="11">
        <f t="shared" si="353"/>
        <v>613.5333333333333</v>
      </c>
      <c r="FT63" s="11">
        <f t="shared" si="353"/>
        <v>613.5333333333333</v>
      </c>
      <c r="FU63" s="11">
        <f t="shared" si="353"/>
        <v>613.5333333333333</v>
      </c>
      <c r="FV63" s="11">
        <f t="shared" si="353"/>
        <v>613.5333333333333</v>
      </c>
      <c r="FW63" s="11">
        <f t="shared" si="353"/>
        <v>613.5333333333333</v>
      </c>
      <c r="FX63" s="11">
        <f t="shared" si="353"/>
        <v>613.5333333333333</v>
      </c>
      <c r="FY63" s="11">
        <f t="shared" si="353"/>
        <v>613.5333333333333</v>
      </c>
      <c r="GA63" s="9" t="s">
        <v>15</v>
      </c>
      <c r="GB63" s="10" t="s">
        <v>16</v>
      </c>
      <c r="GC63" s="11">
        <f>+GC6/15</f>
        <v>646.86666666666667</v>
      </c>
      <c r="GD63" s="11">
        <f t="shared" ref="GD63:GM63" si="354">+GD6/15</f>
        <v>646.86666666666667</v>
      </c>
      <c r="GE63" s="11">
        <f t="shared" si="354"/>
        <v>646.86666666666667</v>
      </c>
      <c r="GF63" s="11">
        <f t="shared" si="354"/>
        <v>646.86666666666667</v>
      </c>
      <c r="GG63" s="11">
        <f t="shared" si="354"/>
        <v>646.86666666666667</v>
      </c>
      <c r="GH63" s="11">
        <f t="shared" si="354"/>
        <v>646.86666666666667</v>
      </c>
      <c r="GI63" s="11">
        <f t="shared" si="354"/>
        <v>646.86666666666667</v>
      </c>
      <c r="GJ63" s="11">
        <f t="shared" si="354"/>
        <v>646.86666666666667</v>
      </c>
      <c r="GK63" s="11">
        <f t="shared" si="354"/>
        <v>646.86666666666667</v>
      </c>
      <c r="GL63" s="11">
        <f t="shared" si="354"/>
        <v>646.86666666666667</v>
      </c>
      <c r="GM63" s="11">
        <f t="shared" si="354"/>
        <v>646.86666666666667</v>
      </c>
      <c r="GO63" s="9" t="s">
        <v>15</v>
      </c>
      <c r="GP63" s="10" t="s">
        <v>16</v>
      </c>
      <c r="GQ63" s="11">
        <f>+GQ6/15</f>
        <v>716.4666666666667</v>
      </c>
      <c r="GR63" s="11">
        <f t="shared" ref="GR63:HA63" si="355">+GR6/15</f>
        <v>716.4666666666667</v>
      </c>
      <c r="GS63" s="11">
        <f t="shared" si="355"/>
        <v>716.4666666666667</v>
      </c>
      <c r="GT63" s="11">
        <f t="shared" si="355"/>
        <v>716.4666666666667</v>
      </c>
      <c r="GU63" s="11">
        <f t="shared" si="355"/>
        <v>716.4666666666667</v>
      </c>
      <c r="GV63" s="11">
        <f t="shared" si="355"/>
        <v>716.4666666666667</v>
      </c>
      <c r="GW63" s="11">
        <f t="shared" si="355"/>
        <v>716.4666666666667</v>
      </c>
      <c r="GX63" s="11">
        <f t="shared" si="355"/>
        <v>716.4666666666667</v>
      </c>
      <c r="GY63" s="11">
        <f t="shared" si="355"/>
        <v>716.4666666666667</v>
      </c>
      <c r="GZ63" s="11">
        <f t="shared" si="355"/>
        <v>716.4666666666667</v>
      </c>
      <c r="HA63" s="11">
        <f t="shared" si="355"/>
        <v>716.4666666666667</v>
      </c>
    </row>
    <row r="64" spans="1:209" x14ac:dyDescent="0.2">
      <c r="A64" s="9" t="s">
        <v>17</v>
      </c>
      <c r="B64" s="12" t="s">
        <v>18</v>
      </c>
      <c r="C64" s="11">
        <f>+C63*C62</f>
        <v>68.823999999999998</v>
      </c>
      <c r="D64" s="11">
        <f t="shared" ref="D64:M64" si="356">+D63*D62</f>
        <v>78.656000000000006</v>
      </c>
      <c r="E64" s="11">
        <f t="shared" si="356"/>
        <v>108.15200000000002</v>
      </c>
      <c r="F64" s="11">
        <f t="shared" si="356"/>
        <v>140.92533333333333</v>
      </c>
      <c r="G64" s="11">
        <f t="shared" si="356"/>
        <v>176.97600000000003</v>
      </c>
      <c r="H64" s="11">
        <f t="shared" si="356"/>
        <v>209.74933333333334</v>
      </c>
      <c r="I64" s="11">
        <f t="shared" si="356"/>
        <v>242.52266666666668</v>
      </c>
      <c r="J64" s="11">
        <f t="shared" si="356"/>
        <v>275.29599999999999</v>
      </c>
      <c r="K64" s="11">
        <f t="shared" si="356"/>
        <v>344.12</v>
      </c>
      <c r="L64" s="11">
        <f t="shared" si="356"/>
        <v>376.89333333333332</v>
      </c>
      <c r="M64" s="11">
        <f t="shared" si="356"/>
        <v>409.66666666666669</v>
      </c>
      <c r="O64" s="9" t="s">
        <v>17</v>
      </c>
      <c r="P64" s="12" t="s">
        <v>18</v>
      </c>
      <c r="Q64" s="11">
        <f>+Q63*Q62</f>
        <v>72.268000000000001</v>
      </c>
      <c r="R64" s="11">
        <f t="shared" ref="R64:AA64" si="357">+R63*R62</f>
        <v>82.591999999999999</v>
      </c>
      <c r="S64" s="11">
        <f t="shared" si="357"/>
        <v>113.56400000000001</v>
      </c>
      <c r="T64" s="11">
        <f t="shared" si="357"/>
        <v>147.97733333333332</v>
      </c>
      <c r="U64" s="11">
        <f t="shared" si="357"/>
        <v>185.83200000000002</v>
      </c>
      <c r="V64" s="11">
        <f t="shared" si="357"/>
        <v>220.24533333333332</v>
      </c>
      <c r="W64" s="11">
        <f t="shared" si="357"/>
        <v>254.65866666666665</v>
      </c>
      <c r="X64" s="11">
        <f t="shared" si="357"/>
        <v>289.072</v>
      </c>
      <c r="Y64" s="11">
        <f t="shared" si="357"/>
        <v>361.34000000000003</v>
      </c>
      <c r="Z64" s="11">
        <f t="shared" si="357"/>
        <v>395.75333333333327</v>
      </c>
      <c r="AA64" s="11">
        <f t="shared" si="357"/>
        <v>430.16666666666663</v>
      </c>
      <c r="AC64" s="9" t="s">
        <v>17</v>
      </c>
      <c r="AD64" s="12" t="s">
        <v>18</v>
      </c>
      <c r="AE64" s="11">
        <f>+AE63*AE62</f>
        <v>74.325999999999993</v>
      </c>
      <c r="AF64" s="11">
        <f t="shared" ref="AF64:AO64" si="358">+AF63*AF62</f>
        <v>84.944000000000003</v>
      </c>
      <c r="AG64" s="11">
        <f t="shared" si="358"/>
        <v>116.798</v>
      </c>
      <c r="AH64" s="11">
        <f t="shared" si="358"/>
        <v>152.19133333333332</v>
      </c>
      <c r="AI64" s="11">
        <f t="shared" si="358"/>
        <v>191.12400000000002</v>
      </c>
      <c r="AJ64" s="11">
        <f t="shared" si="358"/>
        <v>226.51733333333334</v>
      </c>
      <c r="AK64" s="11">
        <f t="shared" si="358"/>
        <v>261.91066666666666</v>
      </c>
      <c r="AL64" s="11">
        <f t="shared" si="358"/>
        <v>297.30399999999997</v>
      </c>
      <c r="AM64" s="11">
        <f t="shared" si="358"/>
        <v>371.63</v>
      </c>
      <c r="AN64" s="11">
        <f t="shared" si="358"/>
        <v>407.02333333333331</v>
      </c>
      <c r="AO64" s="11">
        <f t="shared" si="358"/>
        <v>442.41666666666669</v>
      </c>
      <c r="AQ64" s="9" t="s">
        <v>17</v>
      </c>
      <c r="AR64" s="12" t="s">
        <v>18</v>
      </c>
      <c r="AS64" s="11">
        <f>+AS63*AS62</f>
        <v>75.712000000000003</v>
      </c>
      <c r="AT64" s="11">
        <f t="shared" ref="AT64:BC64" si="359">+AT63*AT62</f>
        <v>86.528000000000006</v>
      </c>
      <c r="AU64" s="11">
        <f t="shared" si="359"/>
        <v>118.97600000000001</v>
      </c>
      <c r="AV64" s="11">
        <f t="shared" si="359"/>
        <v>155.02933333333334</v>
      </c>
      <c r="AW64" s="11">
        <f t="shared" si="359"/>
        <v>194.68800000000002</v>
      </c>
      <c r="AX64" s="11">
        <f t="shared" si="359"/>
        <v>230.74133333333336</v>
      </c>
      <c r="AY64" s="11">
        <f t="shared" si="359"/>
        <v>266.79466666666667</v>
      </c>
      <c r="AZ64" s="11">
        <f t="shared" si="359"/>
        <v>302.84800000000001</v>
      </c>
      <c r="BA64" s="11">
        <f t="shared" si="359"/>
        <v>378.56000000000006</v>
      </c>
      <c r="BB64" s="11">
        <f t="shared" si="359"/>
        <v>414.61333333333334</v>
      </c>
      <c r="BC64" s="11">
        <f t="shared" si="359"/>
        <v>450.66666666666669</v>
      </c>
      <c r="BE64" s="9" t="s">
        <v>17</v>
      </c>
      <c r="BF64" s="12" t="s">
        <v>18</v>
      </c>
      <c r="BG64" s="11">
        <f>+BG63*BG62</f>
        <v>77.77</v>
      </c>
      <c r="BH64" s="11">
        <f t="shared" ref="BH64:BQ64" si="360">+BH63*BH62</f>
        <v>88.88</v>
      </c>
      <c r="BI64" s="11">
        <f t="shared" si="360"/>
        <v>122.21</v>
      </c>
      <c r="BJ64" s="11">
        <f t="shared" si="360"/>
        <v>159.24333333333331</v>
      </c>
      <c r="BK64" s="11">
        <f t="shared" si="360"/>
        <v>199.98</v>
      </c>
      <c r="BL64" s="11">
        <f t="shared" si="360"/>
        <v>237.01333333333332</v>
      </c>
      <c r="BM64" s="11">
        <f t="shared" si="360"/>
        <v>274.04666666666662</v>
      </c>
      <c r="BN64" s="11">
        <f t="shared" si="360"/>
        <v>311.08</v>
      </c>
      <c r="BO64" s="11">
        <f t="shared" si="360"/>
        <v>388.85</v>
      </c>
      <c r="BP64" s="11">
        <f t="shared" si="360"/>
        <v>425.88333333333327</v>
      </c>
      <c r="BQ64" s="11">
        <f t="shared" si="360"/>
        <v>462.91666666666663</v>
      </c>
      <c r="BS64" s="9" t="s">
        <v>17</v>
      </c>
      <c r="BT64" s="12" t="s">
        <v>18</v>
      </c>
      <c r="BU64" s="11">
        <f>+BU63*BU62</f>
        <v>79.141999999999996</v>
      </c>
      <c r="BV64" s="11">
        <f t="shared" ref="BV64:CE64" si="361">+BV63*BV62</f>
        <v>90.447999999999993</v>
      </c>
      <c r="BW64" s="11">
        <f t="shared" si="361"/>
        <v>124.36600000000001</v>
      </c>
      <c r="BX64" s="11">
        <f t="shared" si="361"/>
        <v>162.05266666666668</v>
      </c>
      <c r="BY64" s="11">
        <f t="shared" si="361"/>
        <v>203.50800000000001</v>
      </c>
      <c r="BZ64" s="11">
        <f t="shared" si="361"/>
        <v>241.19466666666668</v>
      </c>
      <c r="CA64" s="11">
        <f t="shared" si="361"/>
        <v>278.88133333333332</v>
      </c>
      <c r="CB64" s="11">
        <f t="shared" si="361"/>
        <v>316.56799999999998</v>
      </c>
      <c r="CC64" s="11">
        <f t="shared" si="361"/>
        <v>395.71000000000004</v>
      </c>
      <c r="CD64" s="11">
        <f t="shared" si="361"/>
        <v>433.39666666666665</v>
      </c>
      <c r="CE64" s="11">
        <f t="shared" si="361"/>
        <v>471.08333333333337</v>
      </c>
      <c r="CG64" s="9" t="s">
        <v>17</v>
      </c>
      <c r="CH64" s="12" t="s">
        <v>18</v>
      </c>
      <c r="CI64" s="11">
        <f>+CI63*CI62</f>
        <v>81.899999999999991</v>
      </c>
      <c r="CJ64" s="11">
        <f t="shared" ref="CJ64:CS64" si="362">+CJ63*CJ62</f>
        <v>93.6</v>
      </c>
      <c r="CK64" s="11">
        <f t="shared" si="362"/>
        <v>128.70000000000002</v>
      </c>
      <c r="CL64" s="11">
        <f t="shared" si="362"/>
        <v>167.7</v>
      </c>
      <c r="CM64" s="11">
        <f t="shared" si="362"/>
        <v>210.60000000000002</v>
      </c>
      <c r="CN64" s="11">
        <f t="shared" si="362"/>
        <v>249.6</v>
      </c>
      <c r="CO64" s="11">
        <f t="shared" si="362"/>
        <v>288.60000000000002</v>
      </c>
      <c r="CP64" s="11">
        <f t="shared" si="362"/>
        <v>327.59999999999997</v>
      </c>
      <c r="CQ64" s="11">
        <f t="shared" si="362"/>
        <v>409.5</v>
      </c>
      <c r="CR64" s="11">
        <f t="shared" si="362"/>
        <v>448.49999999999994</v>
      </c>
      <c r="CS64" s="11">
        <f t="shared" si="362"/>
        <v>487.5</v>
      </c>
      <c r="CU64" s="9" t="s">
        <v>17</v>
      </c>
      <c r="CV64" s="12" t="s">
        <v>18</v>
      </c>
      <c r="CW64" s="11">
        <f>+CW63*CW62</f>
        <v>89.47399999999999</v>
      </c>
      <c r="CX64" s="11">
        <f t="shared" ref="CX64:DG64" si="363">+CX63*CX62</f>
        <v>102.256</v>
      </c>
      <c r="CY64" s="11">
        <f t="shared" si="363"/>
        <v>140.602</v>
      </c>
      <c r="CZ64" s="11">
        <f t="shared" si="363"/>
        <v>183.20866666666666</v>
      </c>
      <c r="DA64" s="11">
        <f t="shared" si="363"/>
        <v>230.07600000000002</v>
      </c>
      <c r="DB64" s="11">
        <f t="shared" si="363"/>
        <v>272.68266666666665</v>
      </c>
      <c r="DC64" s="11">
        <f t="shared" si="363"/>
        <v>315.28933333333333</v>
      </c>
      <c r="DD64" s="11">
        <f t="shared" si="363"/>
        <v>357.89599999999996</v>
      </c>
      <c r="DE64" s="11">
        <f t="shared" si="363"/>
        <v>447.37</v>
      </c>
      <c r="DF64" s="11">
        <f t="shared" si="363"/>
        <v>489.97666666666663</v>
      </c>
      <c r="DG64" s="11">
        <f t="shared" si="363"/>
        <v>532.58333333333337</v>
      </c>
      <c r="DI64" s="9" t="s">
        <v>17</v>
      </c>
      <c r="DJ64" s="12" t="s">
        <v>18</v>
      </c>
      <c r="DK64" s="11">
        <f>+DK63*DK62</f>
        <v>90.846000000000004</v>
      </c>
      <c r="DL64" s="11">
        <f t="shared" ref="DL64:DU64" si="364">+DL63*DL62</f>
        <v>103.824</v>
      </c>
      <c r="DM64" s="11">
        <f t="shared" si="364"/>
        <v>142.75800000000001</v>
      </c>
      <c r="DN64" s="11">
        <f t="shared" si="364"/>
        <v>186.018</v>
      </c>
      <c r="DO64" s="11">
        <f t="shared" si="364"/>
        <v>233.60400000000004</v>
      </c>
      <c r="DP64" s="11">
        <f t="shared" si="364"/>
        <v>276.86400000000003</v>
      </c>
      <c r="DQ64" s="11">
        <f t="shared" si="364"/>
        <v>320.12400000000002</v>
      </c>
      <c r="DR64" s="11">
        <f t="shared" si="364"/>
        <v>363.38400000000001</v>
      </c>
      <c r="DS64" s="11">
        <f t="shared" si="364"/>
        <v>454.23</v>
      </c>
      <c r="DT64" s="11">
        <f t="shared" si="364"/>
        <v>497.49</v>
      </c>
      <c r="DU64" s="11">
        <f t="shared" si="364"/>
        <v>540.75</v>
      </c>
      <c r="DW64" s="9" t="s">
        <v>17</v>
      </c>
      <c r="DX64" s="12" t="s">
        <v>18</v>
      </c>
      <c r="DY64" s="11">
        <f>+DY63*DY62</f>
        <v>105.014</v>
      </c>
      <c r="DZ64" s="11">
        <f t="shared" ref="DZ64:EI64" si="365">+DZ63*DZ62</f>
        <v>120.01599999999999</v>
      </c>
      <c r="EA64" s="11">
        <f t="shared" si="365"/>
        <v>165.02200000000002</v>
      </c>
      <c r="EB64" s="11">
        <f t="shared" si="365"/>
        <v>215.02866666666665</v>
      </c>
      <c r="EC64" s="11">
        <f t="shared" si="365"/>
        <v>270.036</v>
      </c>
      <c r="ED64" s="11">
        <f t="shared" si="365"/>
        <v>320.04266666666666</v>
      </c>
      <c r="EE64" s="11">
        <f t="shared" si="365"/>
        <v>370.04933333333332</v>
      </c>
      <c r="EF64" s="11">
        <f t="shared" si="365"/>
        <v>420.05599999999998</v>
      </c>
      <c r="EG64" s="11">
        <f t="shared" si="365"/>
        <v>525.07000000000005</v>
      </c>
      <c r="EH64" s="11">
        <f t="shared" si="365"/>
        <v>575.0766666666666</v>
      </c>
      <c r="EI64" s="11">
        <f t="shared" si="365"/>
        <v>625.08333333333337</v>
      </c>
      <c r="EK64" s="9" t="s">
        <v>17</v>
      </c>
      <c r="EL64" s="12" t="s">
        <v>18</v>
      </c>
      <c r="EM64" s="11">
        <f>+EM63*EM62</f>
        <v>114.64599999999999</v>
      </c>
      <c r="EN64" s="11">
        <f t="shared" ref="EN64:EW64" si="366">+EN63*EN62</f>
        <v>131.02399999999997</v>
      </c>
      <c r="EO64" s="11">
        <f t="shared" si="366"/>
        <v>180.15799999999999</v>
      </c>
      <c r="EP64" s="11">
        <f t="shared" si="366"/>
        <v>234.75133333333332</v>
      </c>
      <c r="EQ64" s="11">
        <f t="shared" si="366"/>
        <v>294.80399999999997</v>
      </c>
      <c r="ER64" s="11">
        <f t="shared" si="366"/>
        <v>349.39733333333328</v>
      </c>
      <c r="ES64" s="11">
        <f t="shared" si="366"/>
        <v>403.99066666666664</v>
      </c>
      <c r="ET64" s="11">
        <f t="shared" si="366"/>
        <v>458.58399999999995</v>
      </c>
      <c r="EU64" s="11">
        <f t="shared" si="366"/>
        <v>573.23</v>
      </c>
      <c r="EV64" s="11">
        <f t="shared" si="366"/>
        <v>627.82333333333327</v>
      </c>
      <c r="EW64" s="11">
        <f t="shared" si="366"/>
        <v>682.41666666666663</v>
      </c>
      <c r="EY64" s="9" t="s">
        <v>17</v>
      </c>
      <c r="EZ64" s="12" t="s">
        <v>18</v>
      </c>
      <c r="FA64" s="11">
        <f>+FA63*FA62</f>
        <v>121.93999999999998</v>
      </c>
      <c r="FB64" s="11">
        <f t="shared" ref="FB64:FK64" si="367">+FB63*FB62</f>
        <v>139.35999999999999</v>
      </c>
      <c r="FC64" s="11">
        <f t="shared" si="367"/>
        <v>191.62</v>
      </c>
      <c r="FD64" s="11">
        <f t="shared" si="367"/>
        <v>249.68666666666664</v>
      </c>
      <c r="FE64" s="11">
        <f t="shared" si="367"/>
        <v>313.56</v>
      </c>
      <c r="FF64" s="11">
        <f t="shared" si="367"/>
        <v>371.62666666666667</v>
      </c>
      <c r="FG64" s="11">
        <f t="shared" si="367"/>
        <v>429.69333333333333</v>
      </c>
      <c r="FH64" s="11">
        <f t="shared" si="367"/>
        <v>487.75999999999993</v>
      </c>
      <c r="FI64" s="11">
        <f t="shared" si="367"/>
        <v>609.69999999999993</v>
      </c>
      <c r="FJ64" s="11">
        <f t="shared" si="367"/>
        <v>667.76666666666654</v>
      </c>
      <c r="FK64" s="11">
        <f t="shared" si="367"/>
        <v>725.83333333333326</v>
      </c>
      <c r="FM64" s="9" t="s">
        <v>17</v>
      </c>
      <c r="FN64" s="12" t="s">
        <v>18</v>
      </c>
      <c r="FO64" s="11">
        <f>+FO63*FO62</f>
        <v>128.84199999999998</v>
      </c>
      <c r="FP64" s="11">
        <f t="shared" ref="FP64:FY64" si="368">+FP63*FP62</f>
        <v>147.24799999999999</v>
      </c>
      <c r="FQ64" s="11">
        <f t="shared" si="368"/>
        <v>202.46600000000001</v>
      </c>
      <c r="FR64" s="11">
        <f t="shared" si="368"/>
        <v>263.8193333333333</v>
      </c>
      <c r="FS64" s="11">
        <f t="shared" si="368"/>
        <v>331.30799999999999</v>
      </c>
      <c r="FT64" s="11">
        <f t="shared" si="368"/>
        <v>392.66133333333335</v>
      </c>
      <c r="FU64" s="11">
        <f t="shared" si="368"/>
        <v>454.01466666666664</v>
      </c>
      <c r="FV64" s="11">
        <f t="shared" si="368"/>
        <v>515.36799999999994</v>
      </c>
      <c r="FW64" s="11">
        <f t="shared" si="368"/>
        <v>644.21</v>
      </c>
      <c r="FX64" s="11">
        <f t="shared" si="368"/>
        <v>705.56333333333328</v>
      </c>
      <c r="FY64" s="11">
        <f t="shared" si="368"/>
        <v>766.91666666666663</v>
      </c>
      <c r="GA64" s="9" t="s">
        <v>17</v>
      </c>
      <c r="GB64" s="12" t="s">
        <v>18</v>
      </c>
      <c r="GC64" s="11">
        <f>+GC63*GC62</f>
        <v>135.84199999999998</v>
      </c>
      <c r="GD64" s="11">
        <f t="shared" ref="GD64:GM64" si="369">+GD63*GD62</f>
        <v>155.24799999999999</v>
      </c>
      <c r="GE64" s="11">
        <f t="shared" si="369"/>
        <v>213.46600000000001</v>
      </c>
      <c r="GF64" s="11">
        <f t="shared" si="369"/>
        <v>278.15266666666668</v>
      </c>
      <c r="GG64" s="11">
        <f t="shared" si="369"/>
        <v>349.30800000000005</v>
      </c>
      <c r="GH64" s="11">
        <f t="shared" si="369"/>
        <v>413.99466666666666</v>
      </c>
      <c r="GI64" s="11">
        <f t="shared" si="369"/>
        <v>478.68133333333333</v>
      </c>
      <c r="GJ64" s="11">
        <f t="shared" si="369"/>
        <v>543.36799999999994</v>
      </c>
      <c r="GK64" s="11">
        <f t="shared" si="369"/>
        <v>679.21</v>
      </c>
      <c r="GL64" s="11">
        <f t="shared" si="369"/>
        <v>743.89666666666665</v>
      </c>
      <c r="GM64" s="11">
        <f t="shared" si="369"/>
        <v>808.58333333333337</v>
      </c>
      <c r="GO64" s="9" t="s">
        <v>17</v>
      </c>
      <c r="GP64" s="12" t="s">
        <v>18</v>
      </c>
      <c r="GQ64" s="11">
        <f>+GQ63*GQ62</f>
        <v>150.458</v>
      </c>
      <c r="GR64" s="11">
        <f t="shared" ref="GR64:HA64" si="370">+GR63*GR62</f>
        <v>171.952</v>
      </c>
      <c r="GS64" s="11">
        <f t="shared" si="370"/>
        <v>236.43400000000003</v>
      </c>
      <c r="GT64" s="11">
        <f t="shared" si="370"/>
        <v>308.08066666666667</v>
      </c>
      <c r="GU64" s="11">
        <f t="shared" si="370"/>
        <v>386.89200000000005</v>
      </c>
      <c r="GV64" s="11">
        <f t="shared" si="370"/>
        <v>458.5386666666667</v>
      </c>
      <c r="GW64" s="11">
        <f t="shared" si="370"/>
        <v>530.18533333333335</v>
      </c>
      <c r="GX64" s="11">
        <f t="shared" si="370"/>
        <v>601.83199999999999</v>
      </c>
      <c r="GY64" s="11">
        <f t="shared" si="370"/>
        <v>752.29000000000008</v>
      </c>
      <c r="GZ64" s="11">
        <f t="shared" si="370"/>
        <v>823.93666666666661</v>
      </c>
      <c r="HA64" s="11">
        <f t="shared" si="370"/>
        <v>895.58333333333337</v>
      </c>
    </row>
    <row r="65" spans="1:209" x14ac:dyDescent="0.2">
      <c r="A65" s="9" t="s">
        <v>19</v>
      </c>
      <c r="B65" s="12" t="s">
        <v>20</v>
      </c>
      <c r="C65" s="11">
        <f>+C8/15</f>
        <v>181.46666666666667</v>
      </c>
      <c r="D65" s="11">
        <f t="shared" ref="D65:M65" si="371">+D8/15</f>
        <v>181.46666666666667</v>
      </c>
      <c r="E65" s="11">
        <f t="shared" si="371"/>
        <v>181.46666666666667</v>
      </c>
      <c r="F65" s="11">
        <f t="shared" si="371"/>
        <v>181.46666666666667</v>
      </c>
      <c r="G65" s="11">
        <f t="shared" si="371"/>
        <v>181.46666666666667</v>
      </c>
      <c r="H65" s="11">
        <f t="shared" si="371"/>
        <v>181.46666666666667</v>
      </c>
      <c r="I65" s="11">
        <f t="shared" si="371"/>
        <v>181.46666666666667</v>
      </c>
      <c r="J65" s="11">
        <f t="shared" si="371"/>
        <v>181.46666666666667</v>
      </c>
      <c r="K65" s="11">
        <f t="shared" si="371"/>
        <v>181.46666666666667</v>
      </c>
      <c r="L65" s="11">
        <f t="shared" si="371"/>
        <v>181.46666666666667</v>
      </c>
      <c r="M65" s="11">
        <f t="shared" si="371"/>
        <v>181.46666666666667</v>
      </c>
      <c r="O65" s="9" t="s">
        <v>19</v>
      </c>
      <c r="P65" s="12" t="s">
        <v>20</v>
      </c>
      <c r="Q65" s="11">
        <f>+Q8/15</f>
        <v>195.6</v>
      </c>
      <c r="R65" s="11">
        <f t="shared" ref="R65:AA65" si="372">+R8/15</f>
        <v>195.6</v>
      </c>
      <c r="S65" s="11">
        <f t="shared" si="372"/>
        <v>195.6</v>
      </c>
      <c r="T65" s="11">
        <f t="shared" si="372"/>
        <v>195.6</v>
      </c>
      <c r="U65" s="11">
        <f t="shared" si="372"/>
        <v>195.6</v>
      </c>
      <c r="V65" s="11">
        <f t="shared" si="372"/>
        <v>195.6</v>
      </c>
      <c r="W65" s="11">
        <f t="shared" si="372"/>
        <v>195.6</v>
      </c>
      <c r="X65" s="11">
        <f t="shared" si="372"/>
        <v>195.6</v>
      </c>
      <c r="Y65" s="11">
        <f t="shared" si="372"/>
        <v>195.6</v>
      </c>
      <c r="Z65" s="11">
        <f t="shared" si="372"/>
        <v>195.6</v>
      </c>
      <c r="AA65" s="11">
        <f t="shared" si="372"/>
        <v>195.6</v>
      </c>
      <c r="AC65" s="9" t="s">
        <v>19</v>
      </c>
      <c r="AD65" s="12" t="s">
        <v>20</v>
      </c>
      <c r="AE65" s="11">
        <f>+AE8/15</f>
        <v>204.13333333333333</v>
      </c>
      <c r="AF65" s="11">
        <f t="shared" ref="AF65:AO65" si="373">+AF8/15</f>
        <v>204.13333333333333</v>
      </c>
      <c r="AG65" s="11">
        <f t="shared" si="373"/>
        <v>204.13333333333333</v>
      </c>
      <c r="AH65" s="11">
        <f t="shared" si="373"/>
        <v>204.13333333333333</v>
      </c>
      <c r="AI65" s="11">
        <f t="shared" si="373"/>
        <v>204.13333333333333</v>
      </c>
      <c r="AJ65" s="11">
        <f t="shared" si="373"/>
        <v>204.13333333333333</v>
      </c>
      <c r="AK65" s="11">
        <f t="shared" si="373"/>
        <v>204.13333333333333</v>
      </c>
      <c r="AL65" s="11">
        <f t="shared" si="373"/>
        <v>204.13333333333333</v>
      </c>
      <c r="AM65" s="11">
        <f t="shared" si="373"/>
        <v>204.13333333333333</v>
      </c>
      <c r="AN65" s="11">
        <f t="shared" si="373"/>
        <v>204.13333333333333</v>
      </c>
      <c r="AO65" s="11">
        <f t="shared" si="373"/>
        <v>204.13333333333333</v>
      </c>
      <c r="AQ65" s="9" t="s">
        <v>19</v>
      </c>
      <c r="AR65" s="12" t="s">
        <v>20</v>
      </c>
      <c r="AS65" s="11">
        <f>+AS8/15</f>
        <v>209.8</v>
      </c>
      <c r="AT65" s="11">
        <f t="shared" ref="AT65:BC65" si="374">+AT8/15</f>
        <v>209.8</v>
      </c>
      <c r="AU65" s="11">
        <f t="shared" si="374"/>
        <v>209.8</v>
      </c>
      <c r="AV65" s="11">
        <f t="shared" si="374"/>
        <v>209.8</v>
      </c>
      <c r="AW65" s="11">
        <f t="shared" si="374"/>
        <v>209.8</v>
      </c>
      <c r="AX65" s="11">
        <f t="shared" si="374"/>
        <v>209.8</v>
      </c>
      <c r="AY65" s="11">
        <f t="shared" si="374"/>
        <v>209.8</v>
      </c>
      <c r="AZ65" s="11">
        <f t="shared" si="374"/>
        <v>209.8</v>
      </c>
      <c r="BA65" s="11">
        <f t="shared" si="374"/>
        <v>209.8</v>
      </c>
      <c r="BB65" s="11">
        <f t="shared" si="374"/>
        <v>209.8</v>
      </c>
      <c r="BC65" s="11">
        <f t="shared" si="374"/>
        <v>209.8</v>
      </c>
      <c r="BE65" s="9" t="s">
        <v>19</v>
      </c>
      <c r="BF65" s="12" t="s">
        <v>20</v>
      </c>
      <c r="BG65" s="11">
        <f>+BG8/15</f>
        <v>218.26666666666668</v>
      </c>
      <c r="BH65" s="11">
        <f t="shared" ref="BH65:BQ65" si="375">+BH8/15</f>
        <v>218.26666666666668</v>
      </c>
      <c r="BI65" s="11">
        <f t="shared" si="375"/>
        <v>218.26666666666668</v>
      </c>
      <c r="BJ65" s="11">
        <f t="shared" si="375"/>
        <v>218.26666666666668</v>
      </c>
      <c r="BK65" s="11">
        <f t="shared" si="375"/>
        <v>218.26666666666668</v>
      </c>
      <c r="BL65" s="11">
        <f t="shared" si="375"/>
        <v>218.26666666666668</v>
      </c>
      <c r="BM65" s="11">
        <f t="shared" si="375"/>
        <v>218.26666666666668</v>
      </c>
      <c r="BN65" s="11">
        <f t="shared" si="375"/>
        <v>218.26666666666668</v>
      </c>
      <c r="BO65" s="11">
        <f t="shared" si="375"/>
        <v>218.26666666666668</v>
      </c>
      <c r="BP65" s="11">
        <f t="shared" si="375"/>
        <v>218.26666666666668</v>
      </c>
      <c r="BQ65" s="11">
        <f t="shared" si="375"/>
        <v>218.26666666666668</v>
      </c>
      <c r="BS65" s="9" t="s">
        <v>19</v>
      </c>
      <c r="BT65" s="12" t="s">
        <v>20</v>
      </c>
      <c r="BU65" s="11">
        <f>+BU8/15</f>
        <v>223.93333333333334</v>
      </c>
      <c r="BV65" s="11">
        <f t="shared" ref="BV65:CE65" si="376">+BV8/15</f>
        <v>223.93333333333334</v>
      </c>
      <c r="BW65" s="11">
        <f t="shared" si="376"/>
        <v>223.93333333333334</v>
      </c>
      <c r="BX65" s="11">
        <f t="shared" si="376"/>
        <v>223.93333333333334</v>
      </c>
      <c r="BY65" s="11">
        <f t="shared" si="376"/>
        <v>223.93333333333334</v>
      </c>
      <c r="BZ65" s="11">
        <f t="shared" si="376"/>
        <v>223.93333333333334</v>
      </c>
      <c r="CA65" s="11">
        <f t="shared" si="376"/>
        <v>223.93333333333334</v>
      </c>
      <c r="CB65" s="11">
        <f t="shared" si="376"/>
        <v>223.93333333333334</v>
      </c>
      <c r="CC65" s="11">
        <f t="shared" si="376"/>
        <v>223.93333333333334</v>
      </c>
      <c r="CD65" s="11">
        <f t="shared" si="376"/>
        <v>223.93333333333334</v>
      </c>
      <c r="CE65" s="11">
        <f t="shared" si="376"/>
        <v>223.93333333333334</v>
      </c>
      <c r="CG65" s="9" t="s">
        <v>19</v>
      </c>
      <c r="CH65" s="12" t="s">
        <v>20</v>
      </c>
      <c r="CI65" s="11">
        <f>+CI8/15</f>
        <v>235.26666666666668</v>
      </c>
      <c r="CJ65" s="11">
        <f t="shared" ref="CJ65:CS65" si="377">+CJ8/15</f>
        <v>235.26666666666668</v>
      </c>
      <c r="CK65" s="11">
        <f t="shared" si="377"/>
        <v>235.26666666666668</v>
      </c>
      <c r="CL65" s="11">
        <f t="shared" si="377"/>
        <v>235.26666666666668</v>
      </c>
      <c r="CM65" s="11">
        <f t="shared" si="377"/>
        <v>235.26666666666668</v>
      </c>
      <c r="CN65" s="11">
        <f t="shared" si="377"/>
        <v>235.26666666666668</v>
      </c>
      <c r="CO65" s="11">
        <f t="shared" si="377"/>
        <v>235.26666666666668</v>
      </c>
      <c r="CP65" s="11">
        <f t="shared" si="377"/>
        <v>235.26666666666668</v>
      </c>
      <c r="CQ65" s="11">
        <f t="shared" si="377"/>
        <v>235.26666666666668</v>
      </c>
      <c r="CR65" s="11">
        <f t="shared" si="377"/>
        <v>235.26666666666668</v>
      </c>
      <c r="CS65" s="11">
        <f t="shared" si="377"/>
        <v>235.26666666666668</v>
      </c>
      <c r="CU65" s="9" t="s">
        <v>19</v>
      </c>
      <c r="CV65" s="12" t="s">
        <v>20</v>
      </c>
      <c r="CW65" s="11">
        <f>+CW8/15</f>
        <v>266.46666666666664</v>
      </c>
      <c r="CX65" s="11">
        <f t="shared" ref="CX65:DG65" si="378">+CX8/15</f>
        <v>266.46666666666664</v>
      </c>
      <c r="CY65" s="11">
        <f t="shared" si="378"/>
        <v>266.46666666666664</v>
      </c>
      <c r="CZ65" s="11">
        <f t="shared" si="378"/>
        <v>266.46666666666664</v>
      </c>
      <c r="DA65" s="11">
        <f t="shared" si="378"/>
        <v>266.46666666666664</v>
      </c>
      <c r="DB65" s="11">
        <f t="shared" si="378"/>
        <v>266.46666666666664</v>
      </c>
      <c r="DC65" s="11">
        <f t="shared" si="378"/>
        <v>266.46666666666664</v>
      </c>
      <c r="DD65" s="11">
        <f t="shared" si="378"/>
        <v>266.46666666666664</v>
      </c>
      <c r="DE65" s="11">
        <f t="shared" si="378"/>
        <v>266.46666666666664</v>
      </c>
      <c r="DF65" s="11">
        <f t="shared" si="378"/>
        <v>266.46666666666664</v>
      </c>
      <c r="DG65" s="11">
        <f t="shared" si="378"/>
        <v>266.46666666666664</v>
      </c>
      <c r="DI65" s="9" t="s">
        <v>19</v>
      </c>
      <c r="DJ65" s="12" t="s">
        <v>20</v>
      </c>
      <c r="DK65" s="11">
        <f>+DK8/15</f>
        <v>272.13333333333333</v>
      </c>
      <c r="DL65" s="11">
        <f t="shared" ref="DL65:DU65" si="379">+DL8/15</f>
        <v>272.13333333333333</v>
      </c>
      <c r="DM65" s="11">
        <f t="shared" si="379"/>
        <v>272.13333333333333</v>
      </c>
      <c r="DN65" s="11">
        <f t="shared" si="379"/>
        <v>272.13333333333333</v>
      </c>
      <c r="DO65" s="11">
        <f t="shared" si="379"/>
        <v>272.13333333333333</v>
      </c>
      <c r="DP65" s="11">
        <f t="shared" si="379"/>
        <v>272.13333333333333</v>
      </c>
      <c r="DQ65" s="11">
        <f t="shared" si="379"/>
        <v>272.13333333333333</v>
      </c>
      <c r="DR65" s="11">
        <f t="shared" si="379"/>
        <v>272.13333333333333</v>
      </c>
      <c r="DS65" s="11">
        <f t="shared" si="379"/>
        <v>272.13333333333333</v>
      </c>
      <c r="DT65" s="11">
        <f t="shared" si="379"/>
        <v>272.13333333333333</v>
      </c>
      <c r="DU65" s="11">
        <f t="shared" si="379"/>
        <v>272.13333333333333</v>
      </c>
      <c r="DW65" s="9" t="s">
        <v>19</v>
      </c>
      <c r="DX65" s="12" t="s">
        <v>20</v>
      </c>
      <c r="DY65" s="11">
        <f>+DY8/15</f>
        <v>301.93333333333334</v>
      </c>
      <c r="DZ65" s="11">
        <f t="shared" ref="DZ65:EI65" si="380">+DZ8/15</f>
        <v>301.93333333333334</v>
      </c>
      <c r="EA65" s="11">
        <f t="shared" si="380"/>
        <v>301.93333333333334</v>
      </c>
      <c r="EB65" s="11">
        <f t="shared" si="380"/>
        <v>301.93333333333334</v>
      </c>
      <c r="EC65" s="11">
        <f t="shared" si="380"/>
        <v>301.93333333333334</v>
      </c>
      <c r="ED65" s="11">
        <f t="shared" si="380"/>
        <v>301.93333333333334</v>
      </c>
      <c r="EE65" s="11">
        <f t="shared" si="380"/>
        <v>301.93333333333334</v>
      </c>
      <c r="EF65" s="11">
        <f t="shared" si="380"/>
        <v>301.93333333333334</v>
      </c>
      <c r="EG65" s="11">
        <f t="shared" si="380"/>
        <v>301.93333333333334</v>
      </c>
      <c r="EH65" s="11">
        <f t="shared" si="380"/>
        <v>301.93333333333334</v>
      </c>
      <c r="EI65" s="11">
        <f t="shared" si="380"/>
        <v>301.93333333333334</v>
      </c>
      <c r="EK65" s="9" t="s">
        <v>19</v>
      </c>
      <c r="EL65" s="12" t="s">
        <v>20</v>
      </c>
      <c r="EM65" s="11">
        <f>+EM8/15</f>
        <v>343.46666666666664</v>
      </c>
      <c r="EN65" s="11">
        <f t="shared" ref="EN65:EW65" si="381">+EN8/15</f>
        <v>343.46666666666664</v>
      </c>
      <c r="EO65" s="11">
        <f t="shared" si="381"/>
        <v>343.46666666666664</v>
      </c>
      <c r="EP65" s="11">
        <f t="shared" si="381"/>
        <v>343.46666666666664</v>
      </c>
      <c r="EQ65" s="11">
        <f t="shared" si="381"/>
        <v>343.46666666666664</v>
      </c>
      <c r="ER65" s="11">
        <f t="shared" si="381"/>
        <v>343.46666666666664</v>
      </c>
      <c r="ES65" s="11">
        <f t="shared" si="381"/>
        <v>343.46666666666664</v>
      </c>
      <c r="ET65" s="11">
        <f t="shared" si="381"/>
        <v>343.46666666666664</v>
      </c>
      <c r="EU65" s="11">
        <f t="shared" si="381"/>
        <v>343.46666666666664</v>
      </c>
      <c r="EV65" s="11">
        <f t="shared" si="381"/>
        <v>343.46666666666664</v>
      </c>
      <c r="EW65" s="11">
        <f t="shared" si="381"/>
        <v>343.46666666666664</v>
      </c>
      <c r="EY65" s="9" t="s">
        <v>19</v>
      </c>
      <c r="EZ65" s="12" t="s">
        <v>20</v>
      </c>
      <c r="FA65" s="11">
        <f>+FA8/15</f>
        <v>335.26666666666665</v>
      </c>
      <c r="FB65" s="11">
        <f t="shared" ref="FB65:FK65" si="382">+FB8/15</f>
        <v>335.26666666666665</v>
      </c>
      <c r="FC65" s="11">
        <f t="shared" si="382"/>
        <v>335.26666666666665</v>
      </c>
      <c r="FD65" s="11">
        <f t="shared" si="382"/>
        <v>335.26666666666665</v>
      </c>
      <c r="FE65" s="11">
        <f t="shared" si="382"/>
        <v>335.26666666666665</v>
      </c>
      <c r="FF65" s="11">
        <f t="shared" si="382"/>
        <v>335.26666666666665</v>
      </c>
      <c r="FG65" s="11">
        <f t="shared" si="382"/>
        <v>335.26666666666665</v>
      </c>
      <c r="FH65" s="11">
        <f t="shared" si="382"/>
        <v>335.26666666666665</v>
      </c>
      <c r="FI65" s="11">
        <f t="shared" si="382"/>
        <v>335.26666666666665</v>
      </c>
      <c r="FJ65" s="11">
        <f t="shared" si="382"/>
        <v>335.26666666666665</v>
      </c>
      <c r="FK65" s="11">
        <f t="shared" si="382"/>
        <v>335.26666666666665</v>
      </c>
      <c r="FM65" s="9" t="s">
        <v>19</v>
      </c>
      <c r="FN65" s="12" t="s">
        <v>20</v>
      </c>
      <c r="FO65" s="11">
        <f>+FO8/15</f>
        <v>365</v>
      </c>
      <c r="FP65" s="11">
        <f t="shared" ref="FP65:FY65" si="383">+FP8/15</f>
        <v>365</v>
      </c>
      <c r="FQ65" s="11">
        <f t="shared" si="383"/>
        <v>365</v>
      </c>
      <c r="FR65" s="11">
        <f t="shared" si="383"/>
        <v>365</v>
      </c>
      <c r="FS65" s="11">
        <f t="shared" si="383"/>
        <v>365</v>
      </c>
      <c r="FT65" s="11">
        <f t="shared" si="383"/>
        <v>365</v>
      </c>
      <c r="FU65" s="11">
        <f t="shared" si="383"/>
        <v>365</v>
      </c>
      <c r="FV65" s="11">
        <f t="shared" si="383"/>
        <v>365</v>
      </c>
      <c r="FW65" s="11">
        <f t="shared" si="383"/>
        <v>365</v>
      </c>
      <c r="FX65" s="11">
        <f t="shared" si="383"/>
        <v>365</v>
      </c>
      <c r="FY65" s="11">
        <f t="shared" si="383"/>
        <v>365</v>
      </c>
      <c r="GA65" s="9" t="s">
        <v>19</v>
      </c>
      <c r="GB65" s="12" t="s">
        <v>20</v>
      </c>
      <c r="GC65" s="11">
        <f>+GC8/15</f>
        <v>395.2</v>
      </c>
      <c r="GD65" s="11">
        <f t="shared" ref="GD65:GM65" si="384">+GD8/15</f>
        <v>395.2</v>
      </c>
      <c r="GE65" s="11">
        <f t="shared" si="384"/>
        <v>395.2</v>
      </c>
      <c r="GF65" s="11">
        <f t="shared" si="384"/>
        <v>395.2</v>
      </c>
      <c r="GG65" s="11">
        <f t="shared" si="384"/>
        <v>395.2</v>
      </c>
      <c r="GH65" s="11">
        <f t="shared" si="384"/>
        <v>395.2</v>
      </c>
      <c r="GI65" s="11">
        <f t="shared" si="384"/>
        <v>395.2</v>
      </c>
      <c r="GJ65" s="11">
        <f t="shared" si="384"/>
        <v>395.2</v>
      </c>
      <c r="GK65" s="11">
        <f t="shared" si="384"/>
        <v>395.2</v>
      </c>
      <c r="GL65" s="11">
        <f t="shared" si="384"/>
        <v>395.2</v>
      </c>
      <c r="GM65" s="11">
        <f t="shared" si="384"/>
        <v>395.2</v>
      </c>
      <c r="GO65" s="9" t="s">
        <v>19</v>
      </c>
      <c r="GP65" s="12" t="s">
        <v>20</v>
      </c>
      <c r="GQ65" s="11">
        <f>+GQ8/15</f>
        <v>458.26666666666665</v>
      </c>
      <c r="GR65" s="11">
        <f t="shared" ref="GR65:HA65" si="385">+GR8/15</f>
        <v>458.26666666666665</v>
      </c>
      <c r="GS65" s="11">
        <f t="shared" si="385"/>
        <v>458.26666666666665</v>
      </c>
      <c r="GT65" s="11">
        <f t="shared" si="385"/>
        <v>458.26666666666665</v>
      </c>
      <c r="GU65" s="11">
        <f t="shared" si="385"/>
        <v>458.26666666666665</v>
      </c>
      <c r="GV65" s="11">
        <f t="shared" si="385"/>
        <v>458.26666666666665</v>
      </c>
      <c r="GW65" s="11">
        <f t="shared" si="385"/>
        <v>458.26666666666665</v>
      </c>
      <c r="GX65" s="11">
        <f t="shared" si="385"/>
        <v>458.26666666666665</v>
      </c>
      <c r="GY65" s="11">
        <f t="shared" si="385"/>
        <v>458.26666666666665</v>
      </c>
      <c r="GZ65" s="11">
        <f t="shared" si="385"/>
        <v>458.26666666666665</v>
      </c>
      <c r="HA65" s="11">
        <f t="shared" si="385"/>
        <v>458.26666666666665</v>
      </c>
    </row>
    <row r="66" spans="1:209" x14ac:dyDescent="0.2">
      <c r="A66" s="9" t="s">
        <v>41</v>
      </c>
      <c r="B66" s="12" t="s">
        <v>42</v>
      </c>
      <c r="C66" s="11">
        <f>+C6*0.3/15</f>
        <v>98.32</v>
      </c>
      <c r="D66" s="11">
        <f t="shared" ref="D66:M66" si="386">+D6*0.3/15</f>
        <v>98.32</v>
      </c>
      <c r="E66" s="11">
        <f t="shared" si="386"/>
        <v>98.32</v>
      </c>
      <c r="F66" s="11">
        <f t="shared" si="386"/>
        <v>98.32</v>
      </c>
      <c r="G66" s="11">
        <f t="shared" si="386"/>
        <v>98.32</v>
      </c>
      <c r="H66" s="11">
        <f t="shared" si="386"/>
        <v>98.32</v>
      </c>
      <c r="I66" s="11">
        <f t="shared" si="386"/>
        <v>98.32</v>
      </c>
      <c r="J66" s="11">
        <f t="shared" si="386"/>
        <v>98.32</v>
      </c>
      <c r="K66" s="11">
        <f t="shared" si="386"/>
        <v>98.32</v>
      </c>
      <c r="L66" s="11">
        <f t="shared" si="386"/>
        <v>98.32</v>
      </c>
      <c r="M66" s="11">
        <f t="shared" si="386"/>
        <v>98.32</v>
      </c>
      <c r="O66" s="9" t="s">
        <v>41</v>
      </c>
      <c r="P66" s="12" t="s">
        <v>42</v>
      </c>
      <c r="Q66" s="11">
        <f>+Q6*0.3/15</f>
        <v>103.24</v>
      </c>
      <c r="R66" s="11">
        <f t="shared" ref="R66:AA66" si="387">+R6*0.3/15</f>
        <v>103.24</v>
      </c>
      <c r="S66" s="11">
        <f t="shared" si="387"/>
        <v>103.24</v>
      </c>
      <c r="T66" s="11">
        <f t="shared" si="387"/>
        <v>103.24</v>
      </c>
      <c r="U66" s="11">
        <f t="shared" si="387"/>
        <v>103.24</v>
      </c>
      <c r="V66" s="11">
        <f t="shared" si="387"/>
        <v>103.24</v>
      </c>
      <c r="W66" s="11">
        <f t="shared" si="387"/>
        <v>103.24</v>
      </c>
      <c r="X66" s="11">
        <f t="shared" si="387"/>
        <v>103.24</v>
      </c>
      <c r="Y66" s="11">
        <f t="shared" si="387"/>
        <v>103.24</v>
      </c>
      <c r="Z66" s="11">
        <f t="shared" si="387"/>
        <v>103.24</v>
      </c>
      <c r="AA66" s="11">
        <f t="shared" si="387"/>
        <v>103.24</v>
      </c>
      <c r="AC66" s="9" t="s">
        <v>41</v>
      </c>
      <c r="AD66" s="12" t="s">
        <v>42</v>
      </c>
      <c r="AE66" s="11">
        <f>+AE6*0.3/15</f>
        <v>106.18</v>
      </c>
      <c r="AF66" s="11">
        <f t="shared" ref="AF66:AO66" si="388">+AF6*0.3/15</f>
        <v>106.18</v>
      </c>
      <c r="AG66" s="11">
        <f t="shared" si="388"/>
        <v>106.18</v>
      </c>
      <c r="AH66" s="11">
        <f t="shared" si="388"/>
        <v>106.18</v>
      </c>
      <c r="AI66" s="11">
        <f t="shared" si="388"/>
        <v>106.18</v>
      </c>
      <c r="AJ66" s="11">
        <f t="shared" si="388"/>
        <v>106.18</v>
      </c>
      <c r="AK66" s="11">
        <f t="shared" si="388"/>
        <v>106.18</v>
      </c>
      <c r="AL66" s="11">
        <f t="shared" si="388"/>
        <v>106.18</v>
      </c>
      <c r="AM66" s="11">
        <f t="shared" si="388"/>
        <v>106.18</v>
      </c>
      <c r="AN66" s="11">
        <f t="shared" si="388"/>
        <v>106.18</v>
      </c>
      <c r="AO66" s="11">
        <f t="shared" si="388"/>
        <v>106.18</v>
      </c>
      <c r="AQ66" s="9" t="s">
        <v>41</v>
      </c>
      <c r="AR66" s="12" t="s">
        <v>42</v>
      </c>
      <c r="AS66" s="11">
        <f>+AS6*0.3/15</f>
        <v>108.16</v>
      </c>
      <c r="AT66" s="11">
        <f t="shared" ref="AT66:BC66" si="389">+AT6*0.3/15</f>
        <v>108.16</v>
      </c>
      <c r="AU66" s="11">
        <f t="shared" si="389"/>
        <v>108.16</v>
      </c>
      <c r="AV66" s="11">
        <f t="shared" si="389"/>
        <v>108.16</v>
      </c>
      <c r="AW66" s="11">
        <f t="shared" si="389"/>
        <v>108.16</v>
      </c>
      <c r="AX66" s="11">
        <f t="shared" si="389"/>
        <v>108.16</v>
      </c>
      <c r="AY66" s="11">
        <f t="shared" si="389"/>
        <v>108.16</v>
      </c>
      <c r="AZ66" s="11">
        <f t="shared" si="389"/>
        <v>108.16</v>
      </c>
      <c r="BA66" s="11">
        <f t="shared" si="389"/>
        <v>108.16</v>
      </c>
      <c r="BB66" s="11">
        <f t="shared" si="389"/>
        <v>108.16</v>
      </c>
      <c r="BC66" s="11">
        <f t="shared" si="389"/>
        <v>108.16</v>
      </c>
      <c r="BE66" s="9" t="s">
        <v>41</v>
      </c>
      <c r="BF66" s="12" t="s">
        <v>42</v>
      </c>
      <c r="BG66" s="11">
        <f>+BG6*0.3/15</f>
        <v>111.1</v>
      </c>
      <c r="BH66" s="11">
        <f t="shared" ref="BH66:BQ66" si="390">+BH6*0.3/15</f>
        <v>111.1</v>
      </c>
      <c r="BI66" s="11">
        <f t="shared" si="390"/>
        <v>111.1</v>
      </c>
      <c r="BJ66" s="11">
        <f t="shared" si="390"/>
        <v>111.1</v>
      </c>
      <c r="BK66" s="11">
        <f t="shared" si="390"/>
        <v>111.1</v>
      </c>
      <c r="BL66" s="11">
        <f t="shared" si="390"/>
        <v>111.1</v>
      </c>
      <c r="BM66" s="11">
        <f t="shared" si="390"/>
        <v>111.1</v>
      </c>
      <c r="BN66" s="11">
        <f t="shared" si="390"/>
        <v>111.1</v>
      </c>
      <c r="BO66" s="11">
        <f t="shared" si="390"/>
        <v>111.1</v>
      </c>
      <c r="BP66" s="11">
        <f t="shared" si="390"/>
        <v>111.1</v>
      </c>
      <c r="BQ66" s="11">
        <f t="shared" si="390"/>
        <v>111.1</v>
      </c>
      <c r="BS66" s="9" t="s">
        <v>41</v>
      </c>
      <c r="BT66" s="12" t="s">
        <v>42</v>
      </c>
      <c r="BU66" s="11">
        <f>+BU6*0.3/15</f>
        <v>113.05999999999999</v>
      </c>
      <c r="BV66" s="11">
        <f t="shared" ref="BV66:CE66" si="391">+BV6*0.3/15</f>
        <v>113.05999999999999</v>
      </c>
      <c r="BW66" s="11">
        <f t="shared" si="391"/>
        <v>113.05999999999999</v>
      </c>
      <c r="BX66" s="11">
        <f t="shared" si="391"/>
        <v>113.05999999999999</v>
      </c>
      <c r="BY66" s="11">
        <f t="shared" si="391"/>
        <v>113.05999999999999</v>
      </c>
      <c r="BZ66" s="11">
        <f t="shared" si="391"/>
        <v>113.05999999999999</v>
      </c>
      <c r="CA66" s="11">
        <f t="shared" si="391"/>
        <v>113.05999999999999</v>
      </c>
      <c r="CB66" s="11">
        <f t="shared" si="391"/>
        <v>113.05999999999999</v>
      </c>
      <c r="CC66" s="11">
        <f t="shared" si="391"/>
        <v>113.05999999999999</v>
      </c>
      <c r="CD66" s="11">
        <f t="shared" si="391"/>
        <v>113.05999999999999</v>
      </c>
      <c r="CE66" s="11">
        <f t="shared" si="391"/>
        <v>113.05999999999999</v>
      </c>
      <c r="CG66" s="9" t="s">
        <v>41</v>
      </c>
      <c r="CH66" s="12" t="s">
        <v>42</v>
      </c>
      <c r="CI66" s="11">
        <f>+CI6*0.3/15</f>
        <v>117</v>
      </c>
      <c r="CJ66" s="11">
        <f t="shared" ref="CJ66:CS66" si="392">+CJ6*0.3/15</f>
        <v>117</v>
      </c>
      <c r="CK66" s="11">
        <f t="shared" si="392"/>
        <v>117</v>
      </c>
      <c r="CL66" s="11">
        <f t="shared" si="392"/>
        <v>117</v>
      </c>
      <c r="CM66" s="11">
        <f t="shared" si="392"/>
        <v>117</v>
      </c>
      <c r="CN66" s="11">
        <f t="shared" si="392"/>
        <v>117</v>
      </c>
      <c r="CO66" s="11">
        <f t="shared" si="392"/>
        <v>117</v>
      </c>
      <c r="CP66" s="11">
        <f t="shared" si="392"/>
        <v>117</v>
      </c>
      <c r="CQ66" s="11">
        <f t="shared" si="392"/>
        <v>117</v>
      </c>
      <c r="CR66" s="11">
        <f t="shared" si="392"/>
        <v>117</v>
      </c>
      <c r="CS66" s="11">
        <f t="shared" si="392"/>
        <v>117</v>
      </c>
      <c r="CU66" s="9" t="s">
        <v>41</v>
      </c>
      <c r="CV66" s="12" t="s">
        <v>42</v>
      </c>
      <c r="CW66" s="11">
        <f>+CW6*0.3/15</f>
        <v>127.82</v>
      </c>
      <c r="CX66" s="11">
        <f t="shared" ref="CX66:DG66" si="393">+CX6*0.3/15</f>
        <v>127.82</v>
      </c>
      <c r="CY66" s="11">
        <f t="shared" si="393"/>
        <v>127.82</v>
      </c>
      <c r="CZ66" s="11">
        <f t="shared" si="393"/>
        <v>127.82</v>
      </c>
      <c r="DA66" s="11">
        <f t="shared" si="393"/>
        <v>127.82</v>
      </c>
      <c r="DB66" s="11">
        <f t="shared" si="393"/>
        <v>127.82</v>
      </c>
      <c r="DC66" s="11">
        <f t="shared" si="393"/>
        <v>127.82</v>
      </c>
      <c r="DD66" s="11">
        <f t="shared" si="393"/>
        <v>127.82</v>
      </c>
      <c r="DE66" s="11">
        <f t="shared" si="393"/>
        <v>127.82</v>
      </c>
      <c r="DF66" s="11">
        <f t="shared" si="393"/>
        <v>127.82</v>
      </c>
      <c r="DG66" s="11">
        <f t="shared" si="393"/>
        <v>127.82</v>
      </c>
      <c r="DI66" s="9" t="s">
        <v>41</v>
      </c>
      <c r="DJ66" s="12" t="s">
        <v>42</v>
      </c>
      <c r="DK66" s="11">
        <f>+DK6*0.3/15</f>
        <v>129.78</v>
      </c>
      <c r="DL66" s="11">
        <f t="shared" ref="DL66:DU66" si="394">+DL6*0.3/15</f>
        <v>129.78</v>
      </c>
      <c r="DM66" s="11">
        <f t="shared" si="394"/>
        <v>129.78</v>
      </c>
      <c r="DN66" s="11">
        <f t="shared" si="394"/>
        <v>129.78</v>
      </c>
      <c r="DO66" s="11">
        <f t="shared" si="394"/>
        <v>129.78</v>
      </c>
      <c r="DP66" s="11">
        <f t="shared" si="394"/>
        <v>129.78</v>
      </c>
      <c r="DQ66" s="11">
        <f t="shared" si="394"/>
        <v>129.78</v>
      </c>
      <c r="DR66" s="11">
        <f t="shared" si="394"/>
        <v>129.78</v>
      </c>
      <c r="DS66" s="11">
        <f t="shared" si="394"/>
        <v>129.78</v>
      </c>
      <c r="DT66" s="11">
        <f t="shared" si="394"/>
        <v>129.78</v>
      </c>
      <c r="DU66" s="11">
        <f t="shared" si="394"/>
        <v>129.78</v>
      </c>
      <c r="DW66" s="9" t="s">
        <v>41</v>
      </c>
      <c r="DX66" s="12" t="s">
        <v>42</v>
      </c>
      <c r="DY66" s="11">
        <f>+DY6*0.3/15</f>
        <v>150.01999999999998</v>
      </c>
      <c r="DZ66" s="11">
        <f t="shared" ref="DZ66:EI66" si="395">+DZ6*0.3/15</f>
        <v>150.01999999999998</v>
      </c>
      <c r="EA66" s="11">
        <f t="shared" si="395"/>
        <v>150.01999999999998</v>
      </c>
      <c r="EB66" s="11">
        <f t="shared" si="395"/>
        <v>150.01999999999998</v>
      </c>
      <c r="EC66" s="11">
        <f t="shared" si="395"/>
        <v>150.01999999999998</v>
      </c>
      <c r="ED66" s="11">
        <f t="shared" si="395"/>
        <v>150.01999999999998</v>
      </c>
      <c r="EE66" s="11">
        <f t="shared" si="395"/>
        <v>150.01999999999998</v>
      </c>
      <c r="EF66" s="11">
        <f t="shared" si="395"/>
        <v>150.01999999999998</v>
      </c>
      <c r="EG66" s="11">
        <f t="shared" si="395"/>
        <v>150.01999999999998</v>
      </c>
      <c r="EH66" s="11">
        <f t="shared" si="395"/>
        <v>150.01999999999998</v>
      </c>
      <c r="EI66" s="11">
        <f t="shared" si="395"/>
        <v>150.01999999999998</v>
      </c>
      <c r="EK66" s="9" t="s">
        <v>41</v>
      </c>
      <c r="EL66" s="12" t="s">
        <v>42</v>
      </c>
      <c r="EM66" s="11">
        <f>+EM6*0.3/15</f>
        <v>163.78</v>
      </c>
      <c r="EN66" s="11">
        <f t="shared" ref="EN66:EW66" si="396">+EN6*0.3/15</f>
        <v>163.78</v>
      </c>
      <c r="EO66" s="11">
        <f t="shared" si="396"/>
        <v>163.78</v>
      </c>
      <c r="EP66" s="11">
        <f t="shared" si="396"/>
        <v>163.78</v>
      </c>
      <c r="EQ66" s="11">
        <f t="shared" si="396"/>
        <v>163.78</v>
      </c>
      <c r="ER66" s="11">
        <f t="shared" si="396"/>
        <v>163.78</v>
      </c>
      <c r="ES66" s="11">
        <f t="shared" si="396"/>
        <v>163.78</v>
      </c>
      <c r="ET66" s="11">
        <f t="shared" si="396"/>
        <v>163.78</v>
      </c>
      <c r="EU66" s="11">
        <f t="shared" si="396"/>
        <v>163.78</v>
      </c>
      <c r="EV66" s="11">
        <f t="shared" si="396"/>
        <v>163.78</v>
      </c>
      <c r="EW66" s="11">
        <f t="shared" si="396"/>
        <v>163.78</v>
      </c>
      <c r="EY66" s="9" t="s">
        <v>41</v>
      </c>
      <c r="EZ66" s="12" t="s">
        <v>42</v>
      </c>
      <c r="FA66" s="11">
        <f>+FA6*0.3/15</f>
        <v>174.2</v>
      </c>
      <c r="FB66" s="11">
        <f t="shared" ref="FB66:FK66" si="397">+FB6*0.3/15</f>
        <v>174.2</v>
      </c>
      <c r="FC66" s="11">
        <f t="shared" si="397"/>
        <v>174.2</v>
      </c>
      <c r="FD66" s="11">
        <f t="shared" si="397"/>
        <v>174.2</v>
      </c>
      <c r="FE66" s="11">
        <f t="shared" si="397"/>
        <v>174.2</v>
      </c>
      <c r="FF66" s="11">
        <f t="shared" si="397"/>
        <v>174.2</v>
      </c>
      <c r="FG66" s="11">
        <f t="shared" si="397"/>
        <v>174.2</v>
      </c>
      <c r="FH66" s="11">
        <f t="shared" si="397"/>
        <v>174.2</v>
      </c>
      <c r="FI66" s="11">
        <f t="shared" si="397"/>
        <v>174.2</v>
      </c>
      <c r="FJ66" s="11">
        <f t="shared" si="397"/>
        <v>174.2</v>
      </c>
      <c r="FK66" s="11">
        <f t="shared" si="397"/>
        <v>174.2</v>
      </c>
      <c r="FM66" s="9" t="s">
        <v>41</v>
      </c>
      <c r="FN66" s="12" t="s">
        <v>42</v>
      </c>
      <c r="FO66" s="11">
        <f>+FO6*0.3/15</f>
        <v>184.06</v>
      </c>
      <c r="FP66" s="11">
        <f t="shared" ref="FP66:FY66" si="398">+FP6*0.3/15</f>
        <v>184.06</v>
      </c>
      <c r="FQ66" s="11">
        <f t="shared" si="398"/>
        <v>184.06</v>
      </c>
      <c r="FR66" s="11">
        <f t="shared" si="398"/>
        <v>184.06</v>
      </c>
      <c r="FS66" s="11">
        <f t="shared" si="398"/>
        <v>184.06</v>
      </c>
      <c r="FT66" s="11">
        <f t="shared" si="398"/>
        <v>184.06</v>
      </c>
      <c r="FU66" s="11">
        <f t="shared" si="398"/>
        <v>184.06</v>
      </c>
      <c r="FV66" s="11">
        <f t="shared" si="398"/>
        <v>184.06</v>
      </c>
      <c r="FW66" s="11">
        <f t="shared" si="398"/>
        <v>184.06</v>
      </c>
      <c r="FX66" s="11">
        <f t="shared" si="398"/>
        <v>184.06</v>
      </c>
      <c r="FY66" s="11">
        <f t="shared" si="398"/>
        <v>184.06</v>
      </c>
      <c r="GA66" s="9" t="s">
        <v>41</v>
      </c>
      <c r="GB66" s="12" t="s">
        <v>42</v>
      </c>
      <c r="GC66" s="11">
        <f>+GC6*0.3/15</f>
        <v>194.06</v>
      </c>
      <c r="GD66" s="11">
        <f t="shared" ref="GD66:GM66" si="399">+GD6*0.3/15</f>
        <v>194.06</v>
      </c>
      <c r="GE66" s="11">
        <f t="shared" si="399"/>
        <v>194.06</v>
      </c>
      <c r="GF66" s="11">
        <f t="shared" si="399"/>
        <v>194.06</v>
      </c>
      <c r="GG66" s="11">
        <f t="shared" si="399"/>
        <v>194.06</v>
      </c>
      <c r="GH66" s="11">
        <f t="shared" si="399"/>
        <v>194.06</v>
      </c>
      <c r="GI66" s="11">
        <f t="shared" si="399"/>
        <v>194.06</v>
      </c>
      <c r="GJ66" s="11">
        <f t="shared" si="399"/>
        <v>194.06</v>
      </c>
      <c r="GK66" s="11">
        <f t="shared" si="399"/>
        <v>194.06</v>
      </c>
      <c r="GL66" s="11">
        <f t="shared" si="399"/>
        <v>194.06</v>
      </c>
      <c r="GM66" s="11">
        <f t="shared" si="399"/>
        <v>194.06</v>
      </c>
      <c r="GO66" s="9" t="s">
        <v>41</v>
      </c>
      <c r="GP66" s="12" t="s">
        <v>42</v>
      </c>
      <c r="GQ66" s="11">
        <f>+GQ6*0.3/15</f>
        <v>214.94</v>
      </c>
      <c r="GR66" s="11">
        <f t="shared" ref="GR66:HA66" si="400">+GR6*0.3/15</f>
        <v>214.94</v>
      </c>
      <c r="GS66" s="11">
        <f t="shared" si="400"/>
        <v>214.94</v>
      </c>
      <c r="GT66" s="11">
        <f t="shared" si="400"/>
        <v>214.94</v>
      </c>
      <c r="GU66" s="11">
        <f t="shared" si="400"/>
        <v>214.94</v>
      </c>
      <c r="GV66" s="11">
        <f t="shared" si="400"/>
        <v>214.94</v>
      </c>
      <c r="GW66" s="11">
        <f t="shared" si="400"/>
        <v>214.94</v>
      </c>
      <c r="GX66" s="11">
        <f t="shared" si="400"/>
        <v>214.94</v>
      </c>
      <c r="GY66" s="11">
        <f t="shared" si="400"/>
        <v>214.94</v>
      </c>
      <c r="GZ66" s="11">
        <f t="shared" si="400"/>
        <v>214.94</v>
      </c>
      <c r="HA66" s="11">
        <f t="shared" si="400"/>
        <v>214.94</v>
      </c>
    </row>
    <row r="67" spans="1:209" x14ac:dyDescent="0.2">
      <c r="A67" s="9"/>
      <c r="B67" s="14" t="s">
        <v>24</v>
      </c>
      <c r="C67" s="15">
        <f t="shared" ref="C67:M67" si="401">SUM(C63:C66)</f>
        <v>676.34400000000005</v>
      </c>
      <c r="D67" s="15">
        <f t="shared" si="401"/>
        <v>686.17599999999993</v>
      </c>
      <c r="E67" s="15">
        <f t="shared" si="401"/>
        <v>715.67200000000003</v>
      </c>
      <c r="F67" s="15">
        <f t="shared" si="401"/>
        <v>748.44533333333334</v>
      </c>
      <c r="G67" s="15">
        <f t="shared" si="401"/>
        <v>784.49600000000009</v>
      </c>
      <c r="H67" s="15">
        <f t="shared" si="401"/>
        <v>817.26933333333341</v>
      </c>
      <c r="I67" s="15">
        <f t="shared" si="401"/>
        <v>850.04266666666672</v>
      </c>
      <c r="J67" s="15">
        <f t="shared" si="401"/>
        <v>882.81600000000003</v>
      </c>
      <c r="K67" s="15">
        <f t="shared" si="401"/>
        <v>951.6400000000001</v>
      </c>
      <c r="L67" s="15">
        <f t="shared" si="401"/>
        <v>984.41333333333341</v>
      </c>
      <c r="M67" s="15">
        <f t="shared" si="401"/>
        <v>1017.1866666666667</v>
      </c>
      <c r="O67" s="9"/>
      <c r="P67" s="14" t="s">
        <v>24</v>
      </c>
      <c r="Q67" s="15">
        <f t="shared" ref="Q67:AA67" si="402">SUM(Q63:Q66)</f>
        <v>715.24133333333339</v>
      </c>
      <c r="R67" s="15">
        <f t="shared" si="402"/>
        <v>725.56533333333334</v>
      </c>
      <c r="S67" s="15">
        <f t="shared" si="402"/>
        <v>756.53733333333332</v>
      </c>
      <c r="T67" s="15">
        <f t="shared" si="402"/>
        <v>790.95066666666662</v>
      </c>
      <c r="U67" s="15">
        <f t="shared" si="402"/>
        <v>828.80533333333335</v>
      </c>
      <c r="V67" s="15">
        <f t="shared" si="402"/>
        <v>863.21866666666665</v>
      </c>
      <c r="W67" s="15">
        <f t="shared" si="402"/>
        <v>897.63199999999995</v>
      </c>
      <c r="X67" s="15">
        <f t="shared" si="402"/>
        <v>932.04533333333336</v>
      </c>
      <c r="Y67" s="15">
        <f t="shared" si="402"/>
        <v>1004.3133333333334</v>
      </c>
      <c r="Z67" s="15">
        <f t="shared" si="402"/>
        <v>1038.7266666666665</v>
      </c>
      <c r="AA67" s="15">
        <f t="shared" si="402"/>
        <v>1073.1399999999999</v>
      </c>
      <c r="AC67" s="9"/>
      <c r="AD67" s="14" t="s">
        <v>24</v>
      </c>
      <c r="AE67" s="15">
        <f t="shared" ref="AE67:AO67" si="403">SUM(AE63:AE66)</f>
        <v>738.57266666666669</v>
      </c>
      <c r="AF67" s="15">
        <f t="shared" si="403"/>
        <v>749.19066666666663</v>
      </c>
      <c r="AG67" s="15">
        <f t="shared" si="403"/>
        <v>781.04466666666667</v>
      </c>
      <c r="AH67" s="15">
        <f t="shared" si="403"/>
        <v>816.4380000000001</v>
      </c>
      <c r="AI67" s="15">
        <f t="shared" si="403"/>
        <v>855.37066666666669</v>
      </c>
      <c r="AJ67" s="15">
        <f t="shared" si="403"/>
        <v>890.7639999999999</v>
      </c>
      <c r="AK67" s="15">
        <f t="shared" si="403"/>
        <v>926.15733333333333</v>
      </c>
      <c r="AL67" s="15">
        <f t="shared" si="403"/>
        <v>961.55066666666653</v>
      </c>
      <c r="AM67" s="15">
        <f t="shared" si="403"/>
        <v>1035.8766666666666</v>
      </c>
      <c r="AN67" s="15">
        <f t="shared" si="403"/>
        <v>1071.27</v>
      </c>
      <c r="AO67" s="15">
        <f t="shared" si="403"/>
        <v>1106.6633333333334</v>
      </c>
      <c r="AQ67" s="9"/>
      <c r="AR67" s="14" t="s">
        <v>24</v>
      </c>
      <c r="AS67" s="15">
        <f t="shared" ref="AS67:BC67" si="404">SUM(AS63:AS66)</f>
        <v>754.20533333333333</v>
      </c>
      <c r="AT67" s="15">
        <f t="shared" si="404"/>
        <v>765.02133333333336</v>
      </c>
      <c r="AU67" s="15">
        <f t="shared" si="404"/>
        <v>797.46933333333334</v>
      </c>
      <c r="AV67" s="15">
        <f t="shared" si="404"/>
        <v>833.52266666666662</v>
      </c>
      <c r="AW67" s="15">
        <f t="shared" si="404"/>
        <v>873.18133333333333</v>
      </c>
      <c r="AX67" s="15">
        <f t="shared" si="404"/>
        <v>909.23466666666661</v>
      </c>
      <c r="AY67" s="15">
        <f t="shared" si="404"/>
        <v>945.2879999999999</v>
      </c>
      <c r="AZ67" s="15">
        <f t="shared" si="404"/>
        <v>981.34133333333341</v>
      </c>
      <c r="BA67" s="15">
        <f t="shared" si="404"/>
        <v>1057.0533333333335</v>
      </c>
      <c r="BB67" s="15">
        <f t="shared" si="404"/>
        <v>1093.1066666666668</v>
      </c>
      <c r="BC67" s="15">
        <f t="shared" si="404"/>
        <v>1129.1600000000001</v>
      </c>
      <c r="BE67" s="9"/>
      <c r="BF67" s="14" t="s">
        <v>24</v>
      </c>
      <c r="BG67" s="15">
        <f t="shared" ref="BG67:BQ67" si="405">SUM(BG63:BG66)</f>
        <v>777.47</v>
      </c>
      <c r="BH67" s="15">
        <f t="shared" si="405"/>
        <v>788.58</v>
      </c>
      <c r="BI67" s="15">
        <f t="shared" si="405"/>
        <v>821.91</v>
      </c>
      <c r="BJ67" s="15">
        <f t="shared" si="405"/>
        <v>858.94333333333327</v>
      </c>
      <c r="BK67" s="15">
        <f t="shared" si="405"/>
        <v>899.68</v>
      </c>
      <c r="BL67" s="15">
        <f t="shared" si="405"/>
        <v>936.71333333333325</v>
      </c>
      <c r="BM67" s="15">
        <f t="shared" si="405"/>
        <v>973.74666666666656</v>
      </c>
      <c r="BN67" s="15">
        <f t="shared" si="405"/>
        <v>1010.78</v>
      </c>
      <c r="BO67" s="15">
        <f t="shared" si="405"/>
        <v>1088.55</v>
      </c>
      <c r="BP67" s="15">
        <f t="shared" si="405"/>
        <v>1125.5833333333333</v>
      </c>
      <c r="BQ67" s="15">
        <f t="shared" si="405"/>
        <v>1162.6166666666666</v>
      </c>
      <c r="BS67" s="9"/>
      <c r="BT67" s="14" t="s">
        <v>24</v>
      </c>
      <c r="BU67" s="15">
        <f t="shared" ref="BU67:CE67" si="406">SUM(BU63:BU66)</f>
        <v>793.00199999999995</v>
      </c>
      <c r="BV67" s="15">
        <f t="shared" si="406"/>
        <v>804.30799999999999</v>
      </c>
      <c r="BW67" s="15">
        <f t="shared" si="406"/>
        <v>838.22599999999989</v>
      </c>
      <c r="BX67" s="15">
        <f t="shared" si="406"/>
        <v>875.91266666666661</v>
      </c>
      <c r="BY67" s="15">
        <f t="shared" si="406"/>
        <v>917.36799999999994</v>
      </c>
      <c r="BZ67" s="15">
        <f t="shared" si="406"/>
        <v>955.05466666666666</v>
      </c>
      <c r="CA67" s="15">
        <f t="shared" si="406"/>
        <v>992.74133333333339</v>
      </c>
      <c r="CB67" s="15">
        <f t="shared" si="406"/>
        <v>1030.4279999999999</v>
      </c>
      <c r="CC67" s="15">
        <f t="shared" si="406"/>
        <v>1109.57</v>
      </c>
      <c r="CD67" s="15">
        <f t="shared" si="406"/>
        <v>1147.2566666666667</v>
      </c>
      <c r="CE67" s="15">
        <f t="shared" si="406"/>
        <v>1184.9433333333334</v>
      </c>
      <c r="CG67" s="9"/>
      <c r="CH67" s="14" t="s">
        <v>24</v>
      </c>
      <c r="CI67" s="15">
        <f t="shared" ref="CI67:CS67" si="407">SUM(CI63:CI66)</f>
        <v>824.16666666666663</v>
      </c>
      <c r="CJ67" s="15">
        <f t="shared" si="407"/>
        <v>835.86666666666667</v>
      </c>
      <c r="CK67" s="15">
        <f t="shared" si="407"/>
        <v>870.9666666666667</v>
      </c>
      <c r="CL67" s="15">
        <f t="shared" si="407"/>
        <v>909.9666666666667</v>
      </c>
      <c r="CM67" s="15">
        <f t="shared" si="407"/>
        <v>952.86666666666667</v>
      </c>
      <c r="CN67" s="15">
        <f t="shared" si="407"/>
        <v>991.86666666666667</v>
      </c>
      <c r="CO67" s="15">
        <f t="shared" si="407"/>
        <v>1030.8666666666668</v>
      </c>
      <c r="CP67" s="15">
        <f t="shared" si="407"/>
        <v>1069.8666666666666</v>
      </c>
      <c r="CQ67" s="15">
        <f t="shared" si="407"/>
        <v>1151.7666666666667</v>
      </c>
      <c r="CR67" s="15">
        <f t="shared" si="407"/>
        <v>1190.7666666666667</v>
      </c>
      <c r="CS67" s="15">
        <f t="shared" si="407"/>
        <v>1229.7666666666667</v>
      </c>
      <c r="CU67" s="9"/>
      <c r="CV67" s="14" t="s">
        <v>24</v>
      </c>
      <c r="CW67" s="15">
        <f t="shared" ref="CW67:DG67" si="408">SUM(CW63:CW66)</f>
        <v>909.82733333333317</v>
      </c>
      <c r="CX67" s="15">
        <f t="shared" si="408"/>
        <v>922.60933333333332</v>
      </c>
      <c r="CY67" s="15">
        <f t="shared" si="408"/>
        <v>960.95533333333333</v>
      </c>
      <c r="CZ67" s="15">
        <f t="shared" si="408"/>
        <v>1003.5619999999999</v>
      </c>
      <c r="DA67" s="15">
        <f t="shared" si="408"/>
        <v>1050.4293333333333</v>
      </c>
      <c r="DB67" s="15">
        <f t="shared" si="408"/>
        <v>1093.0359999999998</v>
      </c>
      <c r="DC67" s="15">
        <f t="shared" si="408"/>
        <v>1135.6426666666666</v>
      </c>
      <c r="DD67" s="15">
        <f t="shared" si="408"/>
        <v>1178.2493333333332</v>
      </c>
      <c r="DE67" s="15">
        <f t="shared" si="408"/>
        <v>1267.7233333333334</v>
      </c>
      <c r="DF67" s="15">
        <f t="shared" si="408"/>
        <v>1310.33</v>
      </c>
      <c r="DG67" s="15">
        <f t="shared" si="408"/>
        <v>1352.9366666666667</v>
      </c>
      <c r="DI67" s="9"/>
      <c r="DJ67" s="14" t="s">
        <v>24</v>
      </c>
      <c r="DK67" s="15">
        <f t="shared" ref="DK67:DU67" si="409">SUM(DK63:DK66)</f>
        <v>925.35933333333332</v>
      </c>
      <c r="DL67" s="15">
        <f t="shared" si="409"/>
        <v>938.33733333333328</v>
      </c>
      <c r="DM67" s="15">
        <f t="shared" si="409"/>
        <v>977.27133333333336</v>
      </c>
      <c r="DN67" s="15">
        <f t="shared" si="409"/>
        <v>1020.5313333333334</v>
      </c>
      <c r="DO67" s="15">
        <f t="shared" si="409"/>
        <v>1068.1173333333334</v>
      </c>
      <c r="DP67" s="15">
        <f t="shared" si="409"/>
        <v>1111.3773333333334</v>
      </c>
      <c r="DQ67" s="15">
        <f t="shared" si="409"/>
        <v>1154.6373333333333</v>
      </c>
      <c r="DR67" s="15">
        <f t="shared" si="409"/>
        <v>1197.8973333333333</v>
      </c>
      <c r="DS67" s="15">
        <f t="shared" si="409"/>
        <v>1288.7433333333333</v>
      </c>
      <c r="DT67" s="15">
        <f t="shared" si="409"/>
        <v>1332.0033333333333</v>
      </c>
      <c r="DU67" s="15">
        <f t="shared" si="409"/>
        <v>1375.2633333333333</v>
      </c>
      <c r="DW67" s="9"/>
      <c r="DX67" s="14" t="s">
        <v>24</v>
      </c>
      <c r="DY67" s="15">
        <f t="shared" ref="DY67:EI67" si="410">SUM(DY63:DY66)</f>
        <v>1057.0339999999999</v>
      </c>
      <c r="DZ67" s="15">
        <f t="shared" si="410"/>
        <v>1072.0360000000001</v>
      </c>
      <c r="EA67" s="15">
        <f t="shared" si="410"/>
        <v>1117.0419999999999</v>
      </c>
      <c r="EB67" s="15">
        <f t="shared" si="410"/>
        <v>1167.0486666666666</v>
      </c>
      <c r="EC67" s="15">
        <f t="shared" si="410"/>
        <v>1222.056</v>
      </c>
      <c r="ED67" s="15">
        <f t="shared" si="410"/>
        <v>1272.0626666666667</v>
      </c>
      <c r="EE67" s="15">
        <f t="shared" si="410"/>
        <v>1322.0693333333334</v>
      </c>
      <c r="EF67" s="15">
        <f t="shared" si="410"/>
        <v>1372.076</v>
      </c>
      <c r="EG67" s="15">
        <f t="shared" si="410"/>
        <v>1477.0900000000001</v>
      </c>
      <c r="EH67" s="15">
        <f t="shared" si="410"/>
        <v>1527.0966666666666</v>
      </c>
      <c r="EI67" s="15">
        <f t="shared" si="410"/>
        <v>1577.1033333333335</v>
      </c>
      <c r="EK67" s="9"/>
      <c r="EL67" s="14" t="s">
        <v>24</v>
      </c>
      <c r="EM67" s="15">
        <f t="shared" ref="EM67:EW67" si="411">SUM(EM63:EM66)</f>
        <v>1167.8259999999998</v>
      </c>
      <c r="EN67" s="15">
        <f t="shared" si="411"/>
        <v>1184.204</v>
      </c>
      <c r="EO67" s="15">
        <f t="shared" si="411"/>
        <v>1233.338</v>
      </c>
      <c r="EP67" s="15">
        <f t="shared" si="411"/>
        <v>1287.9313333333332</v>
      </c>
      <c r="EQ67" s="15">
        <f t="shared" si="411"/>
        <v>1347.9839999999999</v>
      </c>
      <c r="ER67" s="15">
        <f t="shared" si="411"/>
        <v>1402.5773333333332</v>
      </c>
      <c r="ES67" s="15">
        <f t="shared" si="411"/>
        <v>1457.1706666666666</v>
      </c>
      <c r="ET67" s="15">
        <f t="shared" si="411"/>
        <v>1511.7639999999999</v>
      </c>
      <c r="EU67" s="15">
        <f t="shared" si="411"/>
        <v>1626.41</v>
      </c>
      <c r="EV67" s="15">
        <f t="shared" si="411"/>
        <v>1681.0033333333333</v>
      </c>
      <c r="EW67" s="15">
        <f t="shared" si="411"/>
        <v>1735.5966666666666</v>
      </c>
      <c r="EY67" s="9"/>
      <c r="EZ67" s="14" t="s">
        <v>24</v>
      </c>
      <c r="FA67" s="15">
        <f t="shared" ref="FA67:FK67" si="412">SUM(FA63:FA66)</f>
        <v>1212.0733333333333</v>
      </c>
      <c r="FB67" s="15">
        <f t="shared" si="412"/>
        <v>1229.4933333333333</v>
      </c>
      <c r="FC67" s="15">
        <f t="shared" si="412"/>
        <v>1281.7533333333333</v>
      </c>
      <c r="FD67" s="15">
        <f t="shared" si="412"/>
        <v>1339.82</v>
      </c>
      <c r="FE67" s="15">
        <f t="shared" si="412"/>
        <v>1403.6933333333334</v>
      </c>
      <c r="FF67" s="15">
        <f t="shared" si="412"/>
        <v>1461.76</v>
      </c>
      <c r="FG67" s="15">
        <f t="shared" si="412"/>
        <v>1519.8266666666666</v>
      </c>
      <c r="FH67" s="15">
        <f t="shared" si="412"/>
        <v>1577.8933333333332</v>
      </c>
      <c r="FI67" s="15">
        <f t="shared" si="412"/>
        <v>1699.8333333333333</v>
      </c>
      <c r="FJ67" s="15">
        <f t="shared" si="412"/>
        <v>1757.8999999999999</v>
      </c>
      <c r="FK67" s="15">
        <f t="shared" si="412"/>
        <v>1815.9666666666667</v>
      </c>
      <c r="FM67" s="9"/>
      <c r="FN67" s="14" t="s">
        <v>24</v>
      </c>
      <c r="FO67" s="15">
        <f t="shared" ref="FO67:FY67" si="413">SUM(FO63:FO66)</f>
        <v>1291.4353333333333</v>
      </c>
      <c r="FP67" s="15">
        <f t="shared" si="413"/>
        <v>1309.8413333333333</v>
      </c>
      <c r="FQ67" s="15">
        <f t="shared" si="413"/>
        <v>1365.0593333333331</v>
      </c>
      <c r="FR67" s="15">
        <f t="shared" si="413"/>
        <v>1426.4126666666666</v>
      </c>
      <c r="FS67" s="15">
        <f t="shared" si="413"/>
        <v>1493.9013333333332</v>
      </c>
      <c r="FT67" s="15">
        <f t="shared" si="413"/>
        <v>1555.2546666666667</v>
      </c>
      <c r="FU67" s="15">
        <f t="shared" si="413"/>
        <v>1616.6079999999999</v>
      </c>
      <c r="FV67" s="15">
        <f t="shared" si="413"/>
        <v>1677.9613333333332</v>
      </c>
      <c r="FW67" s="15">
        <f t="shared" si="413"/>
        <v>1806.8033333333333</v>
      </c>
      <c r="FX67" s="15">
        <f t="shared" si="413"/>
        <v>1868.1566666666665</v>
      </c>
      <c r="FY67" s="15">
        <f t="shared" si="413"/>
        <v>1929.5099999999998</v>
      </c>
      <c r="GA67" s="9"/>
      <c r="GB67" s="14" t="s">
        <v>24</v>
      </c>
      <c r="GC67" s="15">
        <f t="shared" ref="GC67:GM67" si="414">SUM(GC63:GC66)</f>
        <v>1371.9686666666666</v>
      </c>
      <c r="GD67" s="15">
        <f t="shared" si="414"/>
        <v>1391.3746666666666</v>
      </c>
      <c r="GE67" s="15">
        <f t="shared" si="414"/>
        <v>1449.5926666666667</v>
      </c>
      <c r="GF67" s="15">
        <f t="shared" si="414"/>
        <v>1514.2793333333334</v>
      </c>
      <c r="GG67" s="15">
        <f t="shared" si="414"/>
        <v>1585.4346666666668</v>
      </c>
      <c r="GH67" s="15">
        <f t="shared" si="414"/>
        <v>1650.1213333333333</v>
      </c>
      <c r="GI67" s="15">
        <f t="shared" si="414"/>
        <v>1714.808</v>
      </c>
      <c r="GJ67" s="15">
        <f t="shared" si="414"/>
        <v>1779.4946666666667</v>
      </c>
      <c r="GK67" s="15">
        <f t="shared" si="414"/>
        <v>1915.3366666666668</v>
      </c>
      <c r="GL67" s="15">
        <f t="shared" si="414"/>
        <v>1980.0233333333333</v>
      </c>
      <c r="GM67" s="15">
        <f t="shared" si="414"/>
        <v>2044.71</v>
      </c>
      <c r="GO67" s="9"/>
      <c r="GP67" s="14" t="s">
        <v>24</v>
      </c>
      <c r="GQ67" s="15">
        <f t="shared" ref="GQ67:HA67" si="415">SUM(GQ63:GQ66)</f>
        <v>1540.1313333333333</v>
      </c>
      <c r="GR67" s="15">
        <f t="shared" si="415"/>
        <v>1561.6253333333334</v>
      </c>
      <c r="GS67" s="15">
        <f t="shared" si="415"/>
        <v>1626.1073333333334</v>
      </c>
      <c r="GT67" s="15">
        <f t="shared" si="415"/>
        <v>1697.7540000000001</v>
      </c>
      <c r="GU67" s="15">
        <f t="shared" si="415"/>
        <v>1776.5653333333335</v>
      </c>
      <c r="GV67" s="15">
        <f t="shared" si="415"/>
        <v>1848.2120000000002</v>
      </c>
      <c r="GW67" s="15">
        <f t="shared" si="415"/>
        <v>1919.8586666666667</v>
      </c>
      <c r="GX67" s="15">
        <f t="shared" si="415"/>
        <v>1991.5053333333333</v>
      </c>
      <c r="GY67" s="15">
        <f t="shared" si="415"/>
        <v>2141.9633333333331</v>
      </c>
      <c r="GZ67" s="15">
        <f t="shared" si="415"/>
        <v>2213.6099999999997</v>
      </c>
      <c r="HA67" s="15">
        <f t="shared" si="415"/>
        <v>2285.2566666666667</v>
      </c>
    </row>
    <row r="68" spans="1:209" x14ac:dyDescent="0.2">
      <c r="A68" s="9"/>
      <c r="B68" s="12" t="s">
        <v>25</v>
      </c>
      <c r="C68" s="11">
        <f>-C67*0.19</f>
        <v>-128.50536000000002</v>
      </c>
      <c r="D68" s="11">
        <f t="shared" ref="D68:L68" si="416">-D67*0.19</f>
        <v>-130.37343999999999</v>
      </c>
      <c r="E68" s="11">
        <f t="shared" si="416"/>
        <v>-135.97767999999999</v>
      </c>
      <c r="F68" s="11">
        <f t="shared" si="416"/>
        <v>-142.20461333333333</v>
      </c>
      <c r="G68" s="11">
        <f t="shared" si="416"/>
        <v>-149.05424000000002</v>
      </c>
      <c r="H68" s="11">
        <f t="shared" si="416"/>
        <v>-155.28117333333336</v>
      </c>
      <c r="I68" s="11">
        <f t="shared" si="416"/>
        <v>-161.50810666666669</v>
      </c>
      <c r="J68" s="11">
        <f t="shared" si="416"/>
        <v>-167.73504</v>
      </c>
      <c r="K68" s="11">
        <f t="shared" si="416"/>
        <v>-180.81160000000003</v>
      </c>
      <c r="L68" s="11">
        <f t="shared" si="416"/>
        <v>-187.03853333333336</v>
      </c>
      <c r="M68" s="11">
        <f>-M67*0.19</f>
        <v>-193.26546666666667</v>
      </c>
      <c r="O68" s="9"/>
      <c r="P68" s="12" t="s">
        <v>25</v>
      </c>
      <c r="Q68" s="11">
        <f>-Q67*0.19</f>
        <v>-135.89585333333335</v>
      </c>
      <c r="R68" s="11">
        <f t="shared" ref="R68:Z68" si="417">-R67*0.19</f>
        <v>-137.85741333333334</v>
      </c>
      <c r="S68" s="11">
        <f t="shared" si="417"/>
        <v>-143.74209333333334</v>
      </c>
      <c r="T68" s="11">
        <f t="shared" si="417"/>
        <v>-150.28062666666665</v>
      </c>
      <c r="U68" s="11">
        <f t="shared" si="417"/>
        <v>-157.47301333333334</v>
      </c>
      <c r="V68" s="11">
        <f t="shared" si="417"/>
        <v>-164.01154666666667</v>
      </c>
      <c r="W68" s="11">
        <f t="shared" si="417"/>
        <v>-170.55007999999998</v>
      </c>
      <c r="X68" s="11">
        <f t="shared" si="417"/>
        <v>-177.08861333333334</v>
      </c>
      <c r="Y68" s="11">
        <f t="shared" si="417"/>
        <v>-190.81953333333334</v>
      </c>
      <c r="Z68" s="11">
        <f t="shared" si="417"/>
        <v>-197.35806666666662</v>
      </c>
      <c r="AA68" s="11">
        <f>-AA67*0.19</f>
        <v>-203.89659999999998</v>
      </c>
      <c r="AC68" s="9"/>
      <c r="AD68" s="12" t="s">
        <v>25</v>
      </c>
      <c r="AE68" s="11">
        <f>-AE67*0.19</f>
        <v>-140.32880666666668</v>
      </c>
      <c r="AF68" s="11">
        <f t="shared" ref="AF68:AN68" si="418">-AF67*0.19</f>
        <v>-142.34622666666667</v>
      </c>
      <c r="AG68" s="11">
        <f t="shared" si="418"/>
        <v>-148.39848666666666</v>
      </c>
      <c r="AH68" s="11">
        <f t="shared" si="418"/>
        <v>-155.12322000000003</v>
      </c>
      <c r="AI68" s="11">
        <f t="shared" si="418"/>
        <v>-162.52042666666668</v>
      </c>
      <c r="AJ68" s="11">
        <f t="shared" si="418"/>
        <v>-169.24515999999997</v>
      </c>
      <c r="AK68" s="11">
        <f t="shared" si="418"/>
        <v>-175.96989333333335</v>
      </c>
      <c r="AL68" s="11">
        <f t="shared" si="418"/>
        <v>-182.69462666666664</v>
      </c>
      <c r="AM68" s="11">
        <f t="shared" si="418"/>
        <v>-196.81656666666666</v>
      </c>
      <c r="AN68" s="11">
        <f t="shared" si="418"/>
        <v>-203.54130000000001</v>
      </c>
      <c r="AO68" s="11">
        <f>-AO67*0.19</f>
        <v>-210.26603333333335</v>
      </c>
      <c r="AQ68" s="9"/>
      <c r="AR68" s="12" t="s">
        <v>25</v>
      </c>
      <c r="AS68" s="11">
        <f>-AS67*0.19</f>
        <v>-143.29901333333333</v>
      </c>
      <c r="AT68" s="11">
        <f t="shared" ref="AT68:BB68" si="419">-AT67*0.19</f>
        <v>-145.35405333333335</v>
      </c>
      <c r="AU68" s="11">
        <f t="shared" si="419"/>
        <v>-151.51917333333333</v>
      </c>
      <c r="AV68" s="11">
        <f t="shared" si="419"/>
        <v>-158.36930666666666</v>
      </c>
      <c r="AW68" s="11">
        <f t="shared" si="419"/>
        <v>-165.90445333333332</v>
      </c>
      <c r="AX68" s="11">
        <f t="shared" si="419"/>
        <v>-172.75458666666665</v>
      </c>
      <c r="AY68" s="11">
        <f t="shared" si="419"/>
        <v>-179.60471999999999</v>
      </c>
      <c r="AZ68" s="11">
        <f t="shared" si="419"/>
        <v>-186.45485333333335</v>
      </c>
      <c r="BA68" s="11">
        <f t="shared" si="419"/>
        <v>-200.84013333333337</v>
      </c>
      <c r="BB68" s="11">
        <f t="shared" si="419"/>
        <v>-207.6902666666667</v>
      </c>
      <c r="BC68" s="11">
        <f>-BC67*0.19</f>
        <v>-214.54040000000001</v>
      </c>
      <c r="BE68" s="9"/>
      <c r="BF68" s="12" t="s">
        <v>25</v>
      </c>
      <c r="BG68" s="11">
        <f>-BG67*0.19</f>
        <v>-147.7193</v>
      </c>
      <c r="BH68" s="11">
        <f t="shared" ref="BH68:BP68" si="420">-BH67*0.19</f>
        <v>-149.83020000000002</v>
      </c>
      <c r="BI68" s="11">
        <f t="shared" si="420"/>
        <v>-156.16290000000001</v>
      </c>
      <c r="BJ68" s="11">
        <f t="shared" si="420"/>
        <v>-163.19923333333332</v>
      </c>
      <c r="BK68" s="11">
        <f t="shared" si="420"/>
        <v>-170.9392</v>
      </c>
      <c r="BL68" s="11">
        <f t="shared" si="420"/>
        <v>-177.97553333333332</v>
      </c>
      <c r="BM68" s="11">
        <f t="shared" si="420"/>
        <v>-185.01186666666663</v>
      </c>
      <c r="BN68" s="11">
        <f t="shared" si="420"/>
        <v>-192.04820000000001</v>
      </c>
      <c r="BO68" s="11">
        <f t="shared" si="420"/>
        <v>-206.8245</v>
      </c>
      <c r="BP68" s="11">
        <f t="shared" si="420"/>
        <v>-213.86083333333332</v>
      </c>
      <c r="BQ68" s="11">
        <f>-BQ67*0.19</f>
        <v>-220.89716666666664</v>
      </c>
      <c r="BS68" s="9"/>
      <c r="BT68" s="12" t="s">
        <v>25</v>
      </c>
      <c r="BU68" s="11">
        <f>-BU67*0.19</f>
        <v>-150.67037999999999</v>
      </c>
      <c r="BV68" s="11">
        <f t="shared" ref="BV68:CD68" si="421">-BV67*0.19</f>
        <v>-152.81852000000001</v>
      </c>
      <c r="BW68" s="11">
        <f t="shared" si="421"/>
        <v>-159.26293999999999</v>
      </c>
      <c r="BX68" s="11">
        <f t="shared" si="421"/>
        <v>-166.42340666666666</v>
      </c>
      <c r="BY68" s="11">
        <f t="shared" si="421"/>
        <v>-174.29991999999999</v>
      </c>
      <c r="BZ68" s="11">
        <f t="shared" si="421"/>
        <v>-181.46038666666666</v>
      </c>
      <c r="CA68" s="11">
        <f t="shared" si="421"/>
        <v>-188.62085333333334</v>
      </c>
      <c r="CB68" s="11">
        <f t="shared" si="421"/>
        <v>-195.78131999999999</v>
      </c>
      <c r="CC68" s="11">
        <f t="shared" si="421"/>
        <v>-210.81829999999999</v>
      </c>
      <c r="CD68" s="11">
        <f t="shared" si="421"/>
        <v>-217.97876666666667</v>
      </c>
      <c r="CE68" s="11">
        <f>-CE67*0.19</f>
        <v>-225.13923333333335</v>
      </c>
      <c r="CG68" s="9"/>
      <c r="CH68" s="12" t="s">
        <v>25</v>
      </c>
      <c r="CI68" s="11">
        <f>-CI67*0.19</f>
        <v>-156.59166666666667</v>
      </c>
      <c r="CJ68" s="11">
        <f t="shared" ref="CJ68:CR68" si="422">-CJ67*0.19</f>
        <v>-158.81466666666668</v>
      </c>
      <c r="CK68" s="11">
        <f t="shared" si="422"/>
        <v>-165.48366666666666</v>
      </c>
      <c r="CL68" s="11">
        <f t="shared" si="422"/>
        <v>-172.89366666666666</v>
      </c>
      <c r="CM68" s="11">
        <f t="shared" si="422"/>
        <v>-181.04466666666667</v>
      </c>
      <c r="CN68" s="11">
        <f t="shared" si="422"/>
        <v>-188.45466666666667</v>
      </c>
      <c r="CO68" s="11">
        <f t="shared" si="422"/>
        <v>-195.86466666666669</v>
      </c>
      <c r="CP68" s="11">
        <f t="shared" si="422"/>
        <v>-203.27466666666666</v>
      </c>
      <c r="CQ68" s="11">
        <f t="shared" si="422"/>
        <v>-218.83566666666667</v>
      </c>
      <c r="CR68" s="11">
        <f t="shared" si="422"/>
        <v>-226.24566666666666</v>
      </c>
      <c r="CS68" s="11">
        <f>-CS67*0.19</f>
        <v>-233.65566666666666</v>
      </c>
      <c r="CU68" s="9"/>
      <c r="CV68" s="12" t="s">
        <v>25</v>
      </c>
      <c r="CW68" s="11">
        <f>-CW67*0.19</f>
        <v>-172.86719333333332</v>
      </c>
      <c r="CX68" s="11">
        <f t="shared" ref="CX68:DF68" si="423">-CX67*0.19</f>
        <v>-175.29577333333333</v>
      </c>
      <c r="CY68" s="11">
        <f t="shared" si="423"/>
        <v>-182.58151333333333</v>
      </c>
      <c r="CZ68" s="11">
        <f t="shared" si="423"/>
        <v>-190.67677999999998</v>
      </c>
      <c r="DA68" s="11">
        <f t="shared" si="423"/>
        <v>-199.58157333333332</v>
      </c>
      <c r="DB68" s="11">
        <f t="shared" si="423"/>
        <v>-207.67683999999997</v>
      </c>
      <c r="DC68" s="11">
        <f t="shared" si="423"/>
        <v>-215.77210666666667</v>
      </c>
      <c r="DD68" s="11">
        <f t="shared" si="423"/>
        <v>-223.86737333333332</v>
      </c>
      <c r="DE68" s="11">
        <f t="shared" si="423"/>
        <v>-240.86743333333334</v>
      </c>
      <c r="DF68" s="11">
        <f t="shared" si="423"/>
        <v>-248.96269999999998</v>
      </c>
      <c r="DG68" s="11">
        <f>-DG67*0.19</f>
        <v>-257.05796666666669</v>
      </c>
      <c r="DI68" s="9"/>
      <c r="DJ68" s="12" t="s">
        <v>25</v>
      </c>
      <c r="DK68" s="11">
        <f>-DK67*0.19</f>
        <v>-175.81827333333334</v>
      </c>
      <c r="DL68" s="11">
        <f t="shared" ref="DL68:DT68" si="424">-DL67*0.19</f>
        <v>-178.28409333333332</v>
      </c>
      <c r="DM68" s="11">
        <f t="shared" si="424"/>
        <v>-185.68155333333334</v>
      </c>
      <c r="DN68" s="11">
        <f t="shared" si="424"/>
        <v>-193.90095333333335</v>
      </c>
      <c r="DO68" s="11">
        <f t="shared" si="424"/>
        <v>-202.94229333333334</v>
      </c>
      <c r="DP68" s="11">
        <f t="shared" si="424"/>
        <v>-211.16169333333335</v>
      </c>
      <c r="DQ68" s="11">
        <f t="shared" si="424"/>
        <v>-219.38109333333333</v>
      </c>
      <c r="DR68" s="11">
        <f t="shared" si="424"/>
        <v>-227.60049333333333</v>
      </c>
      <c r="DS68" s="11">
        <f t="shared" si="424"/>
        <v>-244.86123333333333</v>
      </c>
      <c r="DT68" s="11">
        <f t="shared" si="424"/>
        <v>-253.08063333333334</v>
      </c>
      <c r="DU68" s="11">
        <f>-DU67*0.19</f>
        <v>-261.30003333333332</v>
      </c>
      <c r="DW68" s="9"/>
      <c r="DX68" s="12" t="s">
        <v>25</v>
      </c>
      <c r="DY68" s="11">
        <f>-DY67*0.19</f>
        <v>-200.83645999999999</v>
      </c>
      <c r="DZ68" s="11">
        <f t="shared" ref="DZ68:EH68" si="425">-DZ67*0.19</f>
        <v>-203.68684000000002</v>
      </c>
      <c r="EA68" s="11">
        <f t="shared" si="425"/>
        <v>-212.23797999999999</v>
      </c>
      <c r="EB68" s="11">
        <f t="shared" si="425"/>
        <v>-221.73924666666665</v>
      </c>
      <c r="EC68" s="11">
        <f t="shared" si="425"/>
        <v>-232.19064</v>
      </c>
      <c r="ED68" s="11">
        <f t="shared" si="425"/>
        <v>-241.69190666666668</v>
      </c>
      <c r="EE68" s="11">
        <f t="shared" si="425"/>
        <v>-251.19317333333333</v>
      </c>
      <c r="EF68" s="11">
        <f t="shared" si="425"/>
        <v>-260.69443999999999</v>
      </c>
      <c r="EG68" s="11">
        <f t="shared" si="425"/>
        <v>-280.64710000000002</v>
      </c>
      <c r="EH68" s="11">
        <f t="shared" si="425"/>
        <v>-290.14836666666667</v>
      </c>
      <c r="EI68" s="11">
        <f>-EI67*0.19</f>
        <v>-299.64963333333338</v>
      </c>
      <c r="EK68" s="9"/>
      <c r="EL68" s="12" t="s">
        <v>25</v>
      </c>
      <c r="EM68" s="11">
        <f>-EM67*0.19</f>
        <v>-221.88693999999995</v>
      </c>
      <c r="EN68" s="11">
        <f t="shared" ref="EN68:EV68" si="426">-EN67*0.19</f>
        <v>-224.99876</v>
      </c>
      <c r="EO68" s="11">
        <f t="shared" si="426"/>
        <v>-234.33421999999999</v>
      </c>
      <c r="EP68" s="11">
        <f t="shared" si="426"/>
        <v>-244.7069533333333</v>
      </c>
      <c r="EQ68" s="11">
        <f t="shared" si="426"/>
        <v>-256.11696000000001</v>
      </c>
      <c r="ER68" s="11">
        <f t="shared" si="426"/>
        <v>-266.48969333333332</v>
      </c>
      <c r="ES68" s="11">
        <f t="shared" si="426"/>
        <v>-276.86242666666669</v>
      </c>
      <c r="ET68" s="11">
        <f t="shared" si="426"/>
        <v>-287.23516000000001</v>
      </c>
      <c r="EU68" s="11">
        <f t="shared" si="426"/>
        <v>-309.0179</v>
      </c>
      <c r="EV68" s="11">
        <f t="shared" si="426"/>
        <v>-319.39063333333331</v>
      </c>
      <c r="EW68" s="11">
        <f>-EW67*0.19</f>
        <v>-329.76336666666663</v>
      </c>
      <c r="EY68" s="9"/>
      <c r="EZ68" s="12" t="s">
        <v>25</v>
      </c>
      <c r="FA68" s="11">
        <f>-FA67*0.19</f>
        <v>-230.29393333333331</v>
      </c>
      <c r="FB68" s="11">
        <f t="shared" ref="FB68:FJ68" si="427">-FB67*0.19</f>
        <v>-233.60373333333334</v>
      </c>
      <c r="FC68" s="11">
        <f t="shared" si="427"/>
        <v>-243.53313333333332</v>
      </c>
      <c r="FD68" s="11">
        <f t="shared" si="427"/>
        <v>-254.5658</v>
      </c>
      <c r="FE68" s="11">
        <f t="shared" si="427"/>
        <v>-266.70173333333332</v>
      </c>
      <c r="FF68" s="11">
        <f t="shared" si="427"/>
        <v>-277.73439999999999</v>
      </c>
      <c r="FG68" s="11">
        <f t="shared" si="427"/>
        <v>-288.76706666666666</v>
      </c>
      <c r="FH68" s="11">
        <f t="shared" si="427"/>
        <v>-299.79973333333334</v>
      </c>
      <c r="FI68" s="11">
        <f t="shared" si="427"/>
        <v>-322.96833333333331</v>
      </c>
      <c r="FJ68" s="11">
        <f t="shared" si="427"/>
        <v>-334.00099999999998</v>
      </c>
      <c r="FK68" s="11">
        <f>-FK67*0.19</f>
        <v>-345.0336666666667</v>
      </c>
      <c r="FM68" s="9"/>
      <c r="FN68" s="12" t="s">
        <v>25</v>
      </c>
      <c r="FO68" s="11">
        <f>-FO67*0.19</f>
        <v>-245.37271333333334</v>
      </c>
      <c r="FP68" s="11">
        <f t="shared" ref="FP68:FX68" si="428">-FP67*0.19</f>
        <v>-248.86985333333334</v>
      </c>
      <c r="FQ68" s="11">
        <f t="shared" si="428"/>
        <v>-259.36127333333332</v>
      </c>
      <c r="FR68" s="11">
        <f t="shared" si="428"/>
        <v>-271.01840666666664</v>
      </c>
      <c r="FS68" s="11">
        <f t="shared" si="428"/>
        <v>-283.84125333333333</v>
      </c>
      <c r="FT68" s="11">
        <f t="shared" si="428"/>
        <v>-295.4983866666667</v>
      </c>
      <c r="FU68" s="11">
        <f t="shared" si="428"/>
        <v>-307.15551999999997</v>
      </c>
      <c r="FV68" s="11">
        <f t="shared" si="428"/>
        <v>-318.81265333333329</v>
      </c>
      <c r="FW68" s="11">
        <f t="shared" si="428"/>
        <v>-343.29263333333336</v>
      </c>
      <c r="FX68" s="11">
        <f t="shared" si="428"/>
        <v>-354.94976666666662</v>
      </c>
      <c r="FY68" s="11">
        <f>-FY67*0.19</f>
        <v>-366.60689999999994</v>
      </c>
      <c r="GA68" s="9"/>
      <c r="GB68" s="12" t="s">
        <v>25</v>
      </c>
      <c r="GC68" s="11">
        <f>-GC67*0.19</f>
        <v>-260.67404666666664</v>
      </c>
      <c r="GD68" s="11">
        <f t="shared" ref="GD68:GL68" si="429">-GD67*0.19</f>
        <v>-264.36118666666664</v>
      </c>
      <c r="GE68" s="11">
        <f t="shared" si="429"/>
        <v>-275.4226066666667</v>
      </c>
      <c r="GF68" s="11">
        <f t="shared" si="429"/>
        <v>-287.71307333333334</v>
      </c>
      <c r="GG68" s="11">
        <f t="shared" si="429"/>
        <v>-301.23258666666669</v>
      </c>
      <c r="GH68" s="11">
        <f t="shared" si="429"/>
        <v>-313.52305333333334</v>
      </c>
      <c r="GI68" s="11">
        <f t="shared" si="429"/>
        <v>-325.81351999999998</v>
      </c>
      <c r="GJ68" s="11">
        <f t="shared" si="429"/>
        <v>-338.10398666666669</v>
      </c>
      <c r="GK68" s="11">
        <f t="shared" si="429"/>
        <v>-363.91396666666668</v>
      </c>
      <c r="GL68" s="11">
        <f t="shared" si="429"/>
        <v>-376.20443333333333</v>
      </c>
      <c r="GM68" s="11">
        <f>-GM67*0.19</f>
        <v>-388.49490000000003</v>
      </c>
      <c r="GO68" s="9"/>
      <c r="GP68" s="12" t="s">
        <v>25</v>
      </c>
      <c r="GQ68" s="11">
        <f>-GQ67*0.19</f>
        <v>-292.62495333333334</v>
      </c>
      <c r="GR68" s="11">
        <f t="shared" ref="GR68:GZ68" si="430">-GR67*0.19</f>
        <v>-296.70881333333335</v>
      </c>
      <c r="GS68" s="11">
        <f t="shared" si="430"/>
        <v>-308.96039333333334</v>
      </c>
      <c r="GT68" s="11">
        <f t="shared" si="430"/>
        <v>-322.57326</v>
      </c>
      <c r="GU68" s="11">
        <f t="shared" si="430"/>
        <v>-337.54741333333334</v>
      </c>
      <c r="GV68" s="11">
        <f t="shared" si="430"/>
        <v>-351.16028000000006</v>
      </c>
      <c r="GW68" s="11">
        <f t="shared" si="430"/>
        <v>-364.77314666666666</v>
      </c>
      <c r="GX68" s="11">
        <f t="shared" si="430"/>
        <v>-378.38601333333332</v>
      </c>
      <c r="GY68" s="11">
        <f t="shared" si="430"/>
        <v>-406.97303333333332</v>
      </c>
      <c r="GZ68" s="11">
        <f t="shared" si="430"/>
        <v>-420.58589999999992</v>
      </c>
      <c r="HA68" s="11">
        <f>-HA67*0.19</f>
        <v>-434.19876666666664</v>
      </c>
    </row>
    <row r="69" spans="1:209" x14ac:dyDescent="0.2">
      <c r="A69" s="9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O69" s="9"/>
      <c r="P69" s="12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C69" s="9"/>
      <c r="AD69" s="12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Q69" s="9"/>
      <c r="AR69" s="12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E69" s="9"/>
      <c r="BF69" s="12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S69" s="9"/>
      <c r="BT69" s="12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G69" s="9"/>
      <c r="CH69" s="12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U69" s="9"/>
      <c r="CV69" s="12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I69" s="9"/>
      <c r="DJ69" s="12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W69" s="9"/>
      <c r="DX69" s="12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K69" s="9"/>
      <c r="EL69" s="12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Y69" s="9"/>
      <c r="EZ69" s="12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M69" s="9"/>
      <c r="FN69" s="12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GA69" s="9"/>
      <c r="GB69" s="12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O69" s="9"/>
      <c r="GP69" s="12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</row>
    <row r="70" spans="1:209" x14ac:dyDescent="0.2">
      <c r="A70" s="9"/>
      <c r="B70" s="14" t="s">
        <v>28</v>
      </c>
      <c r="C70" s="15">
        <f t="shared" ref="C70:M70" si="431">SUM(C67:C69)</f>
        <v>547.83864000000005</v>
      </c>
      <c r="D70" s="15">
        <f t="shared" si="431"/>
        <v>555.80255999999997</v>
      </c>
      <c r="E70" s="15">
        <f t="shared" si="431"/>
        <v>579.69432000000006</v>
      </c>
      <c r="F70" s="15">
        <f t="shared" si="431"/>
        <v>606.24072000000001</v>
      </c>
      <c r="G70" s="15">
        <f t="shared" si="431"/>
        <v>635.44176000000004</v>
      </c>
      <c r="H70" s="15">
        <f t="shared" si="431"/>
        <v>661.98816000000011</v>
      </c>
      <c r="I70" s="15">
        <f t="shared" si="431"/>
        <v>688.53456000000006</v>
      </c>
      <c r="J70" s="15">
        <f t="shared" si="431"/>
        <v>715.08096</v>
      </c>
      <c r="K70" s="15">
        <f t="shared" si="431"/>
        <v>770.8284000000001</v>
      </c>
      <c r="L70" s="15">
        <f t="shared" si="431"/>
        <v>797.37480000000005</v>
      </c>
      <c r="M70" s="15">
        <f t="shared" si="431"/>
        <v>823.9212</v>
      </c>
      <c r="O70" s="9"/>
      <c r="P70" s="14" t="s">
        <v>28</v>
      </c>
      <c r="Q70" s="15">
        <f t="shared" ref="Q70:AA70" si="432">SUM(Q67:Q69)</f>
        <v>579.34548000000007</v>
      </c>
      <c r="R70" s="15">
        <f t="shared" si="432"/>
        <v>587.70792000000006</v>
      </c>
      <c r="S70" s="15">
        <f t="shared" si="432"/>
        <v>612.79523999999992</v>
      </c>
      <c r="T70" s="15">
        <f t="shared" si="432"/>
        <v>640.67003999999997</v>
      </c>
      <c r="U70" s="15">
        <f t="shared" si="432"/>
        <v>671.33231999999998</v>
      </c>
      <c r="V70" s="15">
        <f t="shared" si="432"/>
        <v>699.20712000000003</v>
      </c>
      <c r="W70" s="15">
        <f t="shared" si="432"/>
        <v>727.08191999999997</v>
      </c>
      <c r="X70" s="15">
        <f t="shared" si="432"/>
        <v>754.95672000000002</v>
      </c>
      <c r="Y70" s="15">
        <f t="shared" si="432"/>
        <v>813.49380000000008</v>
      </c>
      <c r="Z70" s="15">
        <f t="shared" si="432"/>
        <v>841.36859999999979</v>
      </c>
      <c r="AA70" s="15">
        <f t="shared" si="432"/>
        <v>869.24339999999984</v>
      </c>
      <c r="AC70" s="9"/>
      <c r="AD70" s="14" t="s">
        <v>28</v>
      </c>
      <c r="AE70" s="15">
        <f t="shared" ref="AE70:AO70" si="433">SUM(AE67:AE69)</f>
        <v>598.24386000000004</v>
      </c>
      <c r="AF70" s="15">
        <f t="shared" si="433"/>
        <v>606.84443999999996</v>
      </c>
      <c r="AG70" s="15">
        <f t="shared" si="433"/>
        <v>632.64617999999996</v>
      </c>
      <c r="AH70" s="15">
        <f t="shared" si="433"/>
        <v>661.31478000000004</v>
      </c>
      <c r="AI70" s="15">
        <f t="shared" si="433"/>
        <v>692.85023999999999</v>
      </c>
      <c r="AJ70" s="15">
        <f t="shared" si="433"/>
        <v>721.51883999999995</v>
      </c>
      <c r="AK70" s="15">
        <f t="shared" si="433"/>
        <v>750.18743999999992</v>
      </c>
      <c r="AL70" s="15">
        <f t="shared" si="433"/>
        <v>778.85603999999989</v>
      </c>
      <c r="AM70" s="15">
        <f t="shared" si="433"/>
        <v>839.06009999999992</v>
      </c>
      <c r="AN70" s="15">
        <f t="shared" si="433"/>
        <v>867.7287</v>
      </c>
      <c r="AO70" s="15">
        <f t="shared" si="433"/>
        <v>896.39730000000009</v>
      </c>
      <c r="AQ70" s="9"/>
      <c r="AR70" s="14" t="s">
        <v>28</v>
      </c>
      <c r="AS70" s="15">
        <f t="shared" ref="AS70:BC70" si="434">SUM(AS67:AS69)</f>
        <v>610.90632000000005</v>
      </c>
      <c r="AT70" s="15">
        <f t="shared" si="434"/>
        <v>619.66728000000001</v>
      </c>
      <c r="AU70" s="15">
        <f t="shared" si="434"/>
        <v>645.95015999999998</v>
      </c>
      <c r="AV70" s="15">
        <f t="shared" si="434"/>
        <v>675.15336000000002</v>
      </c>
      <c r="AW70" s="15">
        <f t="shared" si="434"/>
        <v>707.27688000000001</v>
      </c>
      <c r="AX70" s="15">
        <f t="shared" si="434"/>
        <v>736.48007999999993</v>
      </c>
      <c r="AY70" s="15">
        <f t="shared" si="434"/>
        <v>765.68327999999997</v>
      </c>
      <c r="AZ70" s="15">
        <f t="shared" si="434"/>
        <v>794.88648000000012</v>
      </c>
      <c r="BA70" s="15">
        <f t="shared" si="434"/>
        <v>856.21320000000014</v>
      </c>
      <c r="BB70" s="15">
        <f t="shared" si="434"/>
        <v>885.41640000000007</v>
      </c>
      <c r="BC70" s="15">
        <f t="shared" si="434"/>
        <v>914.6196000000001</v>
      </c>
      <c r="BE70" s="9"/>
      <c r="BF70" s="14" t="s">
        <v>28</v>
      </c>
      <c r="BG70" s="15">
        <f t="shared" ref="BG70:BQ70" si="435">SUM(BG67:BG69)</f>
        <v>629.75070000000005</v>
      </c>
      <c r="BH70" s="15">
        <f t="shared" si="435"/>
        <v>638.74980000000005</v>
      </c>
      <c r="BI70" s="15">
        <f t="shared" si="435"/>
        <v>665.74709999999993</v>
      </c>
      <c r="BJ70" s="15">
        <f t="shared" si="435"/>
        <v>695.74409999999989</v>
      </c>
      <c r="BK70" s="15">
        <f t="shared" si="435"/>
        <v>728.74079999999992</v>
      </c>
      <c r="BL70" s="15">
        <f t="shared" si="435"/>
        <v>758.73779999999988</v>
      </c>
      <c r="BM70" s="15">
        <f t="shared" si="435"/>
        <v>788.73479999999995</v>
      </c>
      <c r="BN70" s="15">
        <f t="shared" si="435"/>
        <v>818.73180000000002</v>
      </c>
      <c r="BO70" s="15">
        <f t="shared" si="435"/>
        <v>881.72550000000001</v>
      </c>
      <c r="BP70" s="15">
        <f t="shared" si="435"/>
        <v>911.72249999999997</v>
      </c>
      <c r="BQ70" s="15">
        <f t="shared" si="435"/>
        <v>941.71949999999993</v>
      </c>
      <c r="BS70" s="9"/>
      <c r="BT70" s="14" t="s">
        <v>28</v>
      </c>
      <c r="BU70" s="15">
        <f t="shared" ref="BU70:CE70" si="436">SUM(BU67:BU69)</f>
        <v>642.33161999999993</v>
      </c>
      <c r="BV70" s="15">
        <f t="shared" si="436"/>
        <v>651.48947999999996</v>
      </c>
      <c r="BW70" s="15">
        <f t="shared" si="436"/>
        <v>678.96305999999993</v>
      </c>
      <c r="BX70" s="15">
        <f t="shared" si="436"/>
        <v>709.48925999999994</v>
      </c>
      <c r="BY70" s="15">
        <f t="shared" si="436"/>
        <v>743.06808000000001</v>
      </c>
      <c r="BZ70" s="15">
        <f t="shared" si="436"/>
        <v>773.59428000000003</v>
      </c>
      <c r="CA70" s="15">
        <f t="shared" si="436"/>
        <v>804.12048000000004</v>
      </c>
      <c r="CB70" s="15">
        <f t="shared" si="436"/>
        <v>834.64667999999983</v>
      </c>
      <c r="CC70" s="15">
        <f t="shared" si="436"/>
        <v>898.75169999999991</v>
      </c>
      <c r="CD70" s="15">
        <f t="shared" si="436"/>
        <v>929.27790000000005</v>
      </c>
      <c r="CE70" s="15">
        <f t="shared" si="436"/>
        <v>959.80410000000006</v>
      </c>
      <c r="CG70" s="9"/>
      <c r="CH70" s="14" t="s">
        <v>28</v>
      </c>
      <c r="CI70" s="15">
        <f t="shared" ref="CI70:CS70" si="437">SUM(CI67:CI69)</f>
        <v>667.57499999999993</v>
      </c>
      <c r="CJ70" s="15">
        <f t="shared" si="437"/>
        <v>677.05200000000002</v>
      </c>
      <c r="CK70" s="15">
        <f t="shared" si="437"/>
        <v>705.48300000000006</v>
      </c>
      <c r="CL70" s="15">
        <f t="shared" si="437"/>
        <v>737.07300000000009</v>
      </c>
      <c r="CM70" s="15">
        <f t="shared" si="437"/>
        <v>771.822</v>
      </c>
      <c r="CN70" s="15">
        <f t="shared" si="437"/>
        <v>803.41200000000003</v>
      </c>
      <c r="CO70" s="15">
        <f t="shared" si="437"/>
        <v>835.00200000000007</v>
      </c>
      <c r="CP70" s="15">
        <f t="shared" si="437"/>
        <v>866.59199999999987</v>
      </c>
      <c r="CQ70" s="15">
        <f t="shared" si="437"/>
        <v>932.93100000000004</v>
      </c>
      <c r="CR70" s="15">
        <f t="shared" si="437"/>
        <v>964.52099999999996</v>
      </c>
      <c r="CS70" s="15">
        <f t="shared" si="437"/>
        <v>996.11099999999999</v>
      </c>
      <c r="CU70" s="9"/>
      <c r="CV70" s="14" t="s">
        <v>28</v>
      </c>
      <c r="CW70" s="15">
        <f t="shared" ref="CW70:DG70" si="438">SUM(CW67:CW69)</f>
        <v>736.96013999999991</v>
      </c>
      <c r="CX70" s="15">
        <f t="shared" si="438"/>
        <v>747.31356000000005</v>
      </c>
      <c r="CY70" s="15">
        <f t="shared" si="438"/>
        <v>778.37382000000002</v>
      </c>
      <c r="CZ70" s="15">
        <f t="shared" si="438"/>
        <v>812.88521999999989</v>
      </c>
      <c r="DA70" s="15">
        <f t="shared" si="438"/>
        <v>850.84775999999988</v>
      </c>
      <c r="DB70" s="15">
        <f t="shared" si="438"/>
        <v>885.35915999999986</v>
      </c>
      <c r="DC70" s="15">
        <f t="shared" si="438"/>
        <v>919.87055999999995</v>
      </c>
      <c r="DD70" s="15">
        <f t="shared" si="438"/>
        <v>954.38195999999994</v>
      </c>
      <c r="DE70" s="15">
        <f t="shared" si="438"/>
        <v>1026.8559</v>
      </c>
      <c r="DF70" s="15">
        <f t="shared" si="438"/>
        <v>1061.3672999999999</v>
      </c>
      <c r="DG70" s="15">
        <f t="shared" si="438"/>
        <v>1095.8787</v>
      </c>
      <c r="DI70" s="9"/>
      <c r="DJ70" s="14" t="s">
        <v>28</v>
      </c>
      <c r="DK70" s="15">
        <f t="shared" ref="DK70:DU70" si="439">SUM(DK67:DK69)</f>
        <v>749.54106000000002</v>
      </c>
      <c r="DL70" s="15">
        <f t="shared" si="439"/>
        <v>760.05323999999996</v>
      </c>
      <c r="DM70" s="15">
        <f t="shared" si="439"/>
        <v>791.58978000000002</v>
      </c>
      <c r="DN70" s="15">
        <f t="shared" si="439"/>
        <v>826.63038000000006</v>
      </c>
      <c r="DO70" s="15">
        <f t="shared" si="439"/>
        <v>865.17504000000008</v>
      </c>
      <c r="DP70" s="15">
        <f t="shared" si="439"/>
        <v>900.21564000000001</v>
      </c>
      <c r="DQ70" s="15">
        <f t="shared" si="439"/>
        <v>935.25624000000005</v>
      </c>
      <c r="DR70" s="15">
        <f t="shared" si="439"/>
        <v>970.29683999999997</v>
      </c>
      <c r="DS70" s="15">
        <f t="shared" si="439"/>
        <v>1043.8821</v>
      </c>
      <c r="DT70" s="15">
        <f t="shared" si="439"/>
        <v>1078.9227000000001</v>
      </c>
      <c r="DU70" s="15">
        <f t="shared" si="439"/>
        <v>1113.9632999999999</v>
      </c>
      <c r="DW70" s="9"/>
      <c r="DX70" s="14" t="s">
        <v>28</v>
      </c>
      <c r="DY70" s="15">
        <f t="shared" ref="DY70:EI70" si="440">SUM(DY67:DY69)</f>
        <v>856.19753999999989</v>
      </c>
      <c r="DZ70" s="15">
        <f t="shared" si="440"/>
        <v>868.34915999999998</v>
      </c>
      <c r="EA70" s="15">
        <f t="shared" si="440"/>
        <v>904.80401999999992</v>
      </c>
      <c r="EB70" s="15">
        <f t="shared" si="440"/>
        <v>945.30941999999993</v>
      </c>
      <c r="EC70" s="15">
        <f t="shared" si="440"/>
        <v>989.86536000000001</v>
      </c>
      <c r="ED70" s="15">
        <f t="shared" si="440"/>
        <v>1030.37076</v>
      </c>
      <c r="EE70" s="15">
        <f t="shared" si="440"/>
        <v>1070.87616</v>
      </c>
      <c r="EF70" s="15">
        <f t="shared" si="440"/>
        <v>1111.38156</v>
      </c>
      <c r="EG70" s="15">
        <f t="shared" si="440"/>
        <v>1196.4429</v>
      </c>
      <c r="EH70" s="15">
        <f t="shared" si="440"/>
        <v>1236.9483</v>
      </c>
      <c r="EI70" s="15">
        <f t="shared" si="440"/>
        <v>1277.4537</v>
      </c>
      <c r="EK70" s="9"/>
      <c r="EL70" s="14" t="s">
        <v>28</v>
      </c>
      <c r="EM70" s="15">
        <f t="shared" ref="EM70:EW70" si="441">SUM(EM67:EM69)</f>
        <v>945.93905999999981</v>
      </c>
      <c r="EN70" s="15">
        <f t="shared" si="441"/>
        <v>959.20524</v>
      </c>
      <c r="EO70" s="15">
        <f t="shared" si="441"/>
        <v>999.00378000000001</v>
      </c>
      <c r="EP70" s="15">
        <f t="shared" si="441"/>
        <v>1043.2243799999999</v>
      </c>
      <c r="EQ70" s="15">
        <f t="shared" si="441"/>
        <v>1091.8670399999999</v>
      </c>
      <c r="ER70" s="15">
        <f t="shared" si="441"/>
        <v>1136.0876399999997</v>
      </c>
      <c r="ES70" s="15">
        <f t="shared" si="441"/>
        <v>1180.3082399999998</v>
      </c>
      <c r="ET70" s="15">
        <f t="shared" si="441"/>
        <v>1224.5288399999999</v>
      </c>
      <c r="EU70" s="15">
        <f t="shared" si="441"/>
        <v>1317.3921</v>
      </c>
      <c r="EV70" s="15">
        <f t="shared" si="441"/>
        <v>1361.6127000000001</v>
      </c>
      <c r="EW70" s="15">
        <f t="shared" si="441"/>
        <v>1405.8333</v>
      </c>
      <c r="EY70" s="9"/>
      <c r="EZ70" s="14" t="s">
        <v>28</v>
      </c>
      <c r="FA70" s="15">
        <f t="shared" ref="FA70:FK70" si="442">SUM(FA67:FA69)</f>
        <v>981.7793999999999</v>
      </c>
      <c r="FB70" s="15">
        <f t="shared" si="442"/>
        <v>995.88959999999997</v>
      </c>
      <c r="FC70" s="15">
        <f t="shared" si="442"/>
        <v>1038.2202</v>
      </c>
      <c r="FD70" s="15">
        <f t="shared" si="442"/>
        <v>1085.2541999999999</v>
      </c>
      <c r="FE70" s="15">
        <f t="shared" si="442"/>
        <v>1136.9916000000001</v>
      </c>
      <c r="FF70" s="15">
        <f t="shared" si="442"/>
        <v>1184.0255999999999</v>
      </c>
      <c r="FG70" s="15">
        <f t="shared" si="442"/>
        <v>1231.0596</v>
      </c>
      <c r="FH70" s="15">
        <f t="shared" si="442"/>
        <v>1278.0935999999999</v>
      </c>
      <c r="FI70" s="15">
        <f t="shared" si="442"/>
        <v>1376.865</v>
      </c>
      <c r="FJ70" s="15">
        <f t="shared" si="442"/>
        <v>1423.8989999999999</v>
      </c>
      <c r="FK70" s="15">
        <f t="shared" si="442"/>
        <v>1470.933</v>
      </c>
      <c r="FM70" s="9"/>
      <c r="FN70" s="14" t="s">
        <v>28</v>
      </c>
      <c r="FO70" s="15">
        <f t="shared" ref="FO70:FY70" si="443">SUM(FO67:FO69)</f>
        <v>1046.0626199999999</v>
      </c>
      <c r="FP70" s="15">
        <f t="shared" si="443"/>
        <v>1060.9714799999999</v>
      </c>
      <c r="FQ70" s="15">
        <f t="shared" si="443"/>
        <v>1105.6980599999997</v>
      </c>
      <c r="FR70" s="15">
        <f t="shared" si="443"/>
        <v>1155.39426</v>
      </c>
      <c r="FS70" s="15">
        <f t="shared" si="443"/>
        <v>1210.06008</v>
      </c>
      <c r="FT70" s="15">
        <f t="shared" si="443"/>
        <v>1259.7562800000001</v>
      </c>
      <c r="FU70" s="15">
        <f t="shared" si="443"/>
        <v>1309.4524799999999</v>
      </c>
      <c r="FV70" s="15">
        <f t="shared" si="443"/>
        <v>1359.1486799999998</v>
      </c>
      <c r="FW70" s="15">
        <f t="shared" si="443"/>
        <v>1463.5106999999998</v>
      </c>
      <c r="FX70" s="15">
        <f t="shared" si="443"/>
        <v>1513.2068999999999</v>
      </c>
      <c r="FY70" s="15">
        <f t="shared" si="443"/>
        <v>1562.9030999999998</v>
      </c>
      <c r="GA70" s="9"/>
      <c r="GB70" s="14" t="s">
        <v>28</v>
      </c>
      <c r="GC70" s="15">
        <f t="shared" ref="GC70:GM70" si="444">SUM(GC67:GC69)</f>
        <v>1111.2946200000001</v>
      </c>
      <c r="GD70" s="15">
        <f t="shared" si="444"/>
        <v>1127.0134800000001</v>
      </c>
      <c r="GE70" s="15">
        <f t="shared" si="444"/>
        <v>1174.1700599999999</v>
      </c>
      <c r="GF70" s="15">
        <f t="shared" si="444"/>
        <v>1226.5662600000001</v>
      </c>
      <c r="GG70" s="15">
        <f t="shared" si="444"/>
        <v>1284.20208</v>
      </c>
      <c r="GH70" s="15">
        <f t="shared" si="444"/>
        <v>1336.5982799999999</v>
      </c>
      <c r="GI70" s="15">
        <f t="shared" si="444"/>
        <v>1388.9944800000001</v>
      </c>
      <c r="GJ70" s="15">
        <f t="shared" si="444"/>
        <v>1441.39068</v>
      </c>
      <c r="GK70" s="15">
        <f t="shared" si="444"/>
        <v>1551.4227000000001</v>
      </c>
      <c r="GL70" s="15">
        <f t="shared" si="444"/>
        <v>1603.8189</v>
      </c>
      <c r="GM70" s="15">
        <f t="shared" si="444"/>
        <v>1656.2150999999999</v>
      </c>
      <c r="GO70" s="9"/>
      <c r="GP70" s="14" t="s">
        <v>28</v>
      </c>
      <c r="GQ70" s="15">
        <f t="shared" ref="GQ70:HA70" si="445">SUM(GQ67:GQ69)</f>
        <v>1247.5063799999998</v>
      </c>
      <c r="GR70" s="15">
        <f t="shared" si="445"/>
        <v>1264.91652</v>
      </c>
      <c r="GS70" s="15">
        <f t="shared" si="445"/>
        <v>1317.1469400000001</v>
      </c>
      <c r="GT70" s="15">
        <f t="shared" si="445"/>
        <v>1375.1807400000002</v>
      </c>
      <c r="GU70" s="15">
        <f t="shared" si="445"/>
        <v>1439.0179200000002</v>
      </c>
      <c r="GV70" s="15">
        <f t="shared" si="445"/>
        <v>1497.0517200000002</v>
      </c>
      <c r="GW70" s="15">
        <f t="shared" si="445"/>
        <v>1555.0855200000001</v>
      </c>
      <c r="GX70" s="15">
        <f t="shared" si="445"/>
        <v>1613.11932</v>
      </c>
      <c r="GY70" s="15">
        <f t="shared" si="445"/>
        <v>1734.9902999999999</v>
      </c>
      <c r="GZ70" s="15">
        <f t="shared" si="445"/>
        <v>1793.0240999999996</v>
      </c>
      <c r="HA70" s="15">
        <f t="shared" si="445"/>
        <v>1851.0579</v>
      </c>
    </row>
    <row r="71" spans="1:209" x14ac:dyDescent="0.2">
      <c r="A71" s="9"/>
      <c r="B71" s="12" t="s">
        <v>29</v>
      </c>
      <c r="C71" s="11">
        <v>80.666666666666671</v>
      </c>
      <c r="D71" s="11">
        <v>80.666666666666671</v>
      </c>
      <c r="E71" s="11">
        <v>80.666666666666671</v>
      </c>
      <c r="F71" s="11">
        <v>80.666666666666671</v>
      </c>
      <c r="G71" s="11">
        <v>80.666666666666671</v>
      </c>
      <c r="H71" s="11">
        <v>80.666666666666671</v>
      </c>
      <c r="I71" s="11">
        <v>80.666666666666671</v>
      </c>
      <c r="J71" s="11">
        <v>80.666666666666671</v>
      </c>
      <c r="K71" s="11">
        <v>80.666666666666671</v>
      </c>
      <c r="L71" s="11">
        <v>80.666666666666671</v>
      </c>
      <c r="M71" s="11">
        <v>80.666666666666671</v>
      </c>
      <c r="O71" s="9"/>
      <c r="P71" s="12" t="s">
        <v>29</v>
      </c>
      <c r="Q71" s="11">
        <v>80.666666666666671</v>
      </c>
      <c r="R71" s="11">
        <v>80.666666666666671</v>
      </c>
      <c r="S71" s="11">
        <v>80.666666666666671</v>
      </c>
      <c r="T71" s="11">
        <v>80.666666666666671</v>
      </c>
      <c r="U71" s="11">
        <v>80.666666666666671</v>
      </c>
      <c r="V71" s="11">
        <v>80.666666666666671</v>
      </c>
      <c r="W71" s="11">
        <v>80.666666666666671</v>
      </c>
      <c r="X71" s="11">
        <v>80.666666666666671</v>
      </c>
      <c r="Y71" s="11">
        <v>80.666666666666671</v>
      </c>
      <c r="Z71" s="11">
        <v>80.666666666666671</v>
      </c>
      <c r="AA71" s="11">
        <v>80.666666666666671</v>
      </c>
      <c r="AC71" s="9"/>
      <c r="AD71" s="12" t="s">
        <v>29</v>
      </c>
      <c r="AE71" s="11">
        <v>80.666666666666671</v>
      </c>
      <c r="AF71" s="11">
        <v>80.666666666666671</v>
      </c>
      <c r="AG71" s="11">
        <v>80.666666666666671</v>
      </c>
      <c r="AH71" s="11">
        <v>80.666666666666671</v>
      </c>
      <c r="AI71" s="11">
        <v>80.666666666666671</v>
      </c>
      <c r="AJ71" s="11">
        <v>80.666666666666671</v>
      </c>
      <c r="AK71" s="11">
        <v>80.666666666666671</v>
      </c>
      <c r="AL71" s="11">
        <v>80.666666666666671</v>
      </c>
      <c r="AM71" s="11">
        <v>80.666666666666671</v>
      </c>
      <c r="AN71" s="11">
        <v>80.666666666666671</v>
      </c>
      <c r="AO71" s="11">
        <v>80.666666666666671</v>
      </c>
      <c r="AQ71" s="9"/>
      <c r="AR71" s="12" t="s">
        <v>29</v>
      </c>
      <c r="AS71" s="11">
        <v>80.666666666666671</v>
      </c>
      <c r="AT71" s="11">
        <v>80.666666666666671</v>
      </c>
      <c r="AU71" s="11">
        <v>80.666666666666671</v>
      </c>
      <c r="AV71" s="11">
        <v>80.666666666666671</v>
      </c>
      <c r="AW71" s="11">
        <v>80.666666666666671</v>
      </c>
      <c r="AX71" s="11">
        <v>80.666666666666671</v>
      </c>
      <c r="AY71" s="11">
        <v>80.666666666666671</v>
      </c>
      <c r="AZ71" s="11">
        <v>80.666666666666671</v>
      </c>
      <c r="BA71" s="11">
        <v>80.666666666666671</v>
      </c>
      <c r="BB71" s="11">
        <v>80.666666666666671</v>
      </c>
      <c r="BC71" s="11">
        <v>80.666666666666671</v>
      </c>
      <c r="BE71" s="9"/>
      <c r="BF71" s="12" t="s">
        <v>29</v>
      </c>
      <c r="BG71" s="11">
        <v>80.666666666666671</v>
      </c>
      <c r="BH71" s="11">
        <v>80.666666666666671</v>
      </c>
      <c r="BI71" s="11">
        <v>80.666666666666671</v>
      </c>
      <c r="BJ71" s="11">
        <v>80.666666666666671</v>
      </c>
      <c r="BK71" s="11">
        <v>80.666666666666671</v>
      </c>
      <c r="BL71" s="11">
        <v>80.666666666666671</v>
      </c>
      <c r="BM71" s="11">
        <v>80.666666666666671</v>
      </c>
      <c r="BN71" s="11">
        <v>80.666666666666671</v>
      </c>
      <c r="BO71" s="11">
        <v>80.666666666666671</v>
      </c>
      <c r="BP71" s="11">
        <v>80.666666666666671</v>
      </c>
      <c r="BQ71" s="11">
        <v>80.666666666666671</v>
      </c>
      <c r="BS71" s="9"/>
      <c r="BT71" s="12" t="s">
        <v>29</v>
      </c>
      <c r="BU71" s="11">
        <v>80.666666666666671</v>
      </c>
      <c r="BV71" s="11">
        <v>80.666666666666671</v>
      </c>
      <c r="BW71" s="11">
        <v>80.666666666666671</v>
      </c>
      <c r="BX71" s="11">
        <v>80.666666666666671</v>
      </c>
      <c r="BY71" s="11">
        <v>80.666666666666671</v>
      </c>
      <c r="BZ71" s="11">
        <v>80.666666666666671</v>
      </c>
      <c r="CA71" s="11">
        <v>80.666666666666671</v>
      </c>
      <c r="CB71" s="11">
        <v>80.666666666666671</v>
      </c>
      <c r="CC71" s="11">
        <v>80.666666666666671</v>
      </c>
      <c r="CD71" s="11">
        <v>80.666666666666671</v>
      </c>
      <c r="CE71" s="11">
        <v>80.666666666666671</v>
      </c>
      <c r="CG71" s="9"/>
      <c r="CH71" s="12" t="s">
        <v>29</v>
      </c>
      <c r="CI71" s="11">
        <v>80.666666666666671</v>
      </c>
      <c r="CJ71" s="11">
        <v>80.666666666666671</v>
      </c>
      <c r="CK71" s="11">
        <v>80.666666666666671</v>
      </c>
      <c r="CL71" s="11">
        <v>80.666666666666671</v>
      </c>
      <c r="CM71" s="11">
        <v>80.666666666666671</v>
      </c>
      <c r="CN71" s="11">
        <v>80.666666666666671</v>
      </c>
      <c r="CO71" s="11">
        <v>80.666666666666671</v>
      </c>
      <c r="CP71" s="11">
        <v>80.666666666666671</v>
      </c>
      <c r="CQ71" s="11">
        <v>80.666666666666671</v>
      </c>
      <c r="CR71" s="11">
        <v>80.666666666666671</v>
      </c>
      <c r="CS71" s="11">
        <v>80.666666666666671</v>
      </c>
      <c r="CU71" s="9"/>
      <c r="CV71" s="12" t="s">
        <v>29</v>
      </c>
      <c r="CW71" s="11">
        <v>80.666666666666671</v>
      </c>
      <c r="CX71" s="11">
        <v>80.666666666666671</v>
      </c>
      <c r="CY71" s="11">
        <v>80.666666666666671</v>
      </c>
      <c r="CZ71" s="11">
        <v>80.666666666666671</v>
      </c>
      <c r="DA71" s="11">
        <v>80.666666666666671</v>
      </c>
      <c r="DB71" s="11">
        <v>80.666666666666671</v>
      </c>
      <c r="DC71" s="11">
        <v>80.666666666666671</v>
      </c>
      <c r="DD71" s="11">
        <v>80.666666666666671</v>
      </c>
      <c r="DE71" s="11">
        <v>80.666666666666671</v>
      </c>
      <c r="DF71" s="11">
        <v>80.666666666666671</v>
      </c>
      <c r="DG71" s="11">
        <v>80.666666666666671</v>
      </c>
      <c r="DI71" s="9"/>
      <c r="DJ71" s="12" t="s">
        <v>29</v>
      </c>
      <c r="DK71" s="11">
        <v>80.666666666666671</v>
      </c>
      <c r="DL71" s="11">
        <v>80.666666666666671</v>
      </c>
      <c r="DM71" s="11">
        <v>80.666666666666671</v>
      </c>
      <c r="DN71" s="11">
        <v>80.666666666666671</v>
      </c>
      <c r="DO71" s="11">
        <v>80.666666666666671</v>
      </c>
      <c r="DP71" s="11">
        <v>80.666666666666671</v>
      </c>
      <c r="DQ71" s="11">
        <v>80.666666666666671</v>
      </c>
      <c r="DR71" s="11">
        <v>80.666666666666671</v>
      </c>
      <c r="DS71" s="11">
        <v>80.666666666666671</v>
      </c>
      <c r="DT71" s="11">
        <v>80.666666666666671</v>
      </c>
      <c r="DU71" s="11">
        <v>80.666666666666671</v>
      </c>
      <c r="DW71" s="9"/>
      <c r="DX71" s="12" t="s">
        <v>29</v>
      </c>
      <c r="DY71" s="11">
        <v>80.666666666666671</v>
      </c>
      <c r="DZ71" s="11">
        <v>80.666666666666671</v>
      </c>
      <c r="EA71" s="11">
        <v>80.666666666666671</v>
      </c>
      <c r="EB71" s="11">
        <v>80.666666666666671</v>
      </c>
      <c r="EC71" s="11">
        <v>80.666666666666671</v>
      </c>
      <c r="ED71" s="11">
        <v>80.666666666666671</v>
      </c>
      <c r="EE71" s="11">
        <v>80.666666666666671</v>
      </c>
      <c r="EF71" s="11">
        <v>80.666666666666671</v>
      </c>
      <c r="EG71" s="11">
        <v>80.666666666666671</v>
      </c>
      <c r="EH71" s="11">
        <v>80.666666666666671</v>
      </c>
      <c r="EI71" s="11">
        <v>80.666666666666671</v>
      </c>
      <c r="EK71" s="9"/>
      <c r="EL71" s="12" t="s">
        <v>29</v>
      </c>
      <c r="EM71" s="11">
        <v>80.666666666666671</v>
      </c>
      <c r="EN71" s="11">
        <v>80.666666666666671</v>
      </c>
      <c r="EO71" s="11">
        <v>80.666666666666671</v>
      </c>
      <c r="EP71" s="11">
        <v>80.666666666666671</v>
      </c>
      <c r="EQ71" s="11">
        <v>80.666666666666671</v>
      </c>
      <c r="ER71" s="11">
        <v>80.666666666666671</v>
      </c>
      <c r="ES71" s="11">
        <v>80.666666666666671</v>
      </c>
      <c r="ET71" s="11">
        <v>80.666666666666671</v>
      </c>
      <c r="EU71" s="11">
        <v>80.666666666666671</v>
      </c>
      <c r="EV71" s="11">
        <v>80.666666666666671</v>
      </c>
      <c r="EW71" s="11">
        <v>80.666666666666671</v>
      </c>
      <c r="EY71" s="9"/>
      <c r="EZ71" s="12" t="s">
        <v>29</v>
      </c>
      <c r="FA71" s="11">
        <v>80.666666666666671</v>
      </c>
      <c r="FB71" s="11">
        <v>80.666666666666671</v>
      </c>
      <c r="FC71" s="11">
        <v>80.666666666666671</v>
      </c>
      <c r="FD71" s="11">
        <v>80.666666666666671</v>
      </c>
      <c r="FE71" s="11">
        <v>80.666666666666671</v>
      </c>
      <c r="FF71" s="11">
        <v>80.666666666666671</v>
      </c>
      <c r="FG71" s="11">
        <v>80.666666666666671</v>
      </c>
      <c r="FH71" s="11">
        <v>80.666666666666671</v>
      </c>
      <c r="FI71" s="11">
        <v>80.666666666666671</v>
      </c>
      <c r="FJ71" s="11">
        <v>80.666666666666671</v>
      </c>
      <c r="FK71" s="11">
        <v>80.666666666666671</v>
      </c>
      <c r="FM71" s="9"/>
      <c r="FN71" s="12" t="s">
        <v>29</v>
      </c>
      <c r="FO71" s="11">
        <v>80.666666666666671</v>
      </c>
      <c r="FP71" s="11">
        <v>80.666666666666671</v>
      </c>
      <c r="FQ71" s="11">
        <v>80.666666666666671</v>
      </c>
      <c r="FR71" s="11">
        <v>80.666666666666671</v>
      </c>
      <c r="FS71" s="11">
        <v>80.666666666666671</v>
      </c>
      <c r="FT71" s="11">
        <v>80.666666666666671</v>
      </c>
      <c r="FU71" s="11">
        <v>80.666666666666671</v>
      </c>
      <c r="FV71" s="11">
        <v>80.666666666666671</v>
      </c>
      <c r="FW71" s="11">
        <v>80.666666666666671</v>
      </c>
      <c r="FX71" s="11">
        <v>80.666666666666671</v>
      </c>
      <c r="FY71" s="11">
        <v>80.666666666666671</v>
      </c>
      <c r="GA71" s="9"/>
      <c r="GB71" s="12" t="s">
        <v>29</v>
      </c>
      <c r="GC71" s="11">
        <v>80.666666666666671</v>
      </c>
      <c r="GD71" s="11">
        <v>80.666666666666671</v>
      </c>
      <c r="GE71" s="11">
        <v>80.666666666666671</v>
      </c>
      <c r="GF71" s="11">
        <v>80.666666666666671</v>
      </c>
      <c r="GG71" s="11">
        <v>80.666666666666671</v>
      </c>
      <c r="GH71" s="11">
        <v>80.666666666666671</v>
      </c>
      <c r="GI71" s="11">
        <v>80.666666666666671</v>
      </c>
      <c r="GJ71" s="11">
        <v>80.666666666666671</v>
      </c>
      <c r="GK71" s="11">
        <v>80.666666666666671</v>
      </c>
      <c r="GL71" s="11">
        <v>80.666666666666671</v>
      </c>
      <c r="GM71" s="11">
        <v>80.666666666666671</v>
      </c>
      <c r="GO71" s="9"/>
      <c r="GP71" s="12" t="s">
        <v>29</v>
      </c>
      <c r="GQ71" s="11">
        <v>80.666666666666671</v>
      </c>
      <c r="GR71" s="11">
        <v>80.666666666666671</v>
      </c>
      <c r="GS71" s="11">
        <v>80.666666666666671</v>
      </c>
      <c r="GT71" s="11">
        <v>80.666666666666671</v>
      </c>
      <c r="GU71" s="11">
        <v>80.666666666666671</v>
      </c>
      <c r="GV71" s="11">
        <v>80.666666666666671</v>
      </c>
      <c r="GW71" s="11">
        <v>80.666666666666671</v>
      </c>
      <c r="GX71" s="11">
        <v>80.666666666666671</v>
      </c>
      <c r="GY71" s="11">
        <v>80.666666666666671</v>
      </c>
      <c r="GZ71" s="11">
        <v>80.666666666666671</v>
      </c>
      <c r="HA71" s="11">
        <v>80.666666666666671</v>
      </c>
    </row>
    <row r="72" spans="1:209" x14ac:dyDescent="0.2">
      <c r="A72" s="9"/>
      <c r="B72" s="19" t="s">
        <v>30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O72" s="9"/>
      <c r="P72" s="19" t="s">
        <v>30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C72" s="9"/>
      <c r="AD72" s="19" t="s">
        <v>30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Q72" s="9"/>
      <c r="AR72" s="19" t="s">
        <v>30</v>
      </c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E72" s="9"/>
      <c r="BF72" s="19" t="s">
        <v>30</v>
      </c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S72" s="9"/>
      <c r="BT72" s="19" t="s">
        <v>30</v>
      </c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G72" s="9"/>
      <c r="CH72" s="19" t="s">
        <v>30</v>
      </c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U72" s="9"/>
      <c r="CV72" s="19" t="s">
        <v>30</v>
      </c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I72" s="9"/>
      <c r="DJ72" s="19" t="s">
        <v>30</v>
      </c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W72" s="9"/>
      <c r="DX72" s="19" t="s">
        <v>30</v>
      </c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K72" s="9"/>
      <c r="EL72" s="19" t="s">
        <v>30</v>
      </c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Y72" s="9"/>
      <c r="EZ72" s="19" t="s">
        <v>30</v>
      </c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M72" s="9"/>
      <c r="FN72" s="19" t="s">
        <v>30</v>
      </c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GA72" s="9"/>
      <c r="GB72" s="19" t="s">
        <v>30</v>
      </c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O72" s="9"/>
      <c r="GP72" s="19" t="s">
        <v>30</v>
      </c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</row>
    <row r="73" spans="1:209" x14ac:dyDescent="0.2">
      <c r="A73" s="20"/>
      <c r="B73" s="21" t="s">
        <v>31</v>
      </c>
      <c r="C73" s="22">
        <f>SUM(C70:C71)</f>
        <v>628.50530666666668</v>
      </c>
      <c r="D73" s="22">
        <f t="shared" ref="D73:M73" si="446">SUM(D70:D71)</f>
        <v>636.4692266666666</v>
      </c>
      <c r="E73" s="22">
        <f t="shared" si="446"/>
        <v>660.36098666666669</v>
      </c>
      <c r="F73" s="22">
        <f t="shared" si="446"/>
        <v>686.90738666666664</v>
      </c>
      <c r="G73" s="22">
        <f t="shared" si="446"/>
        <v>716.10842666666667</v>
      </c>
      <c r="H73" s="22">
        <f t="shared" si="446"/>
        <v>742.65482666666674</v>
      </c>
      <c r="I73" s="22">
        <f t="shared" si="446"/>
        <v>769.20122666666668</v>
      </c>
      <c r="J73" s="22">
        <f t="shared" si="446"/>
        <v>795.74762666666663</v>
      </c>
      <c r="K73" s="22">
        <f t="shared" si="446"/>
        <v>851.49506666666673</v>
      </c>
      <c r="L73" s="22">
        <f t="shared" si="446"/>
        <v>878.04146666666668</v>
      </c>
      <c r="M73" s="22">
        <f t="shared" si="446"/>
        <v>904.58786666666663</v>
      </c>
      <c r="O73" s="20"/>
      <c r="P73" s="21" t="s">
        <v>31</v>
      </c>
      <c r="Q73" s="22">
        <f>SUM(Q70:Q71)</f>
        <v>660.01214666666669</v>
      </c>
      <c r="R73" s="22">
        <f t="shared" ref="R73:AA73" si="447">SUM(R70:R71)</f>
        <v>668.37458666666669</v>
      </c>
      <c r="S73" s="22">
        <f t="shared" si="447"/>
        <v>693.46190666666655</v>
      </c>
      <c r="T73" s="22">
        <f t="shared" si="447"/>
        <v>721.3367066666666</v>
      </c>
      <c r="U73" s="22">
        <f t="shared" si="447"/>
        <v>751.99898666666661</v>
      </c>
      <c r="V73" s="22">
        <f t="shared" si="447"/>
        <v>779.87378666666666</v>
      </c>
      <c r="W73" s="22">
        <f t="shared" si="447"/>
        <v>807.7485866666666</v>
      </c>
      <c r="X73" s="22">
        <f t="shared" si="447"/>
        <v>835.62338666666665</v>
      </c>
      <c r="Y73" s="22">
        <f t="shared" si="447"/>
        <v>894.16046666666671</v>
      </c>
      <c r="Z73" s="22">
        <f t="shared" si="447"/>
        <v>922.03526666666642</v>
      </c>
      <c r="AA73" s="22">
        <f t="shared" si="447"/>
        <v>949.91006666666647</v>
      </c>
      <c r="AC73" s="20"/>
      <c r="AD73" s="21" t="s">
        <v>31</v>
      </c>
      <c r="AE73" s="22">
        <f>SUM(AE70:AE71)</f>
        <v>678.91052666666667</v>
      </c>
      <c r="AF73" s="22">
        <f t="shared" ref="AF73:AO73" si="448">SUM(AF70:AF71)</f>
        <v>687.51110666666659</v>
      </c>
      <c r="AG73" s="22">
        <f t="shared" si="448"/>
        <v>713.31284666666659</v>
      </c>
      <c r="AH73" s="22">
        <f t="shared" si="448"/>
        <v>741.98144666666667</v>
      </c>
      <c r="AI73" s="22">
        <f t="shared" si="448"/>
        <v>773.51690666666661</v>
      </c>
      <c r="AJ73" s="22">
        <f t="shared" si="448"/>
        <v>802.18550666666658</v>
      </c>
      <c r="AK73" s="22">
        <f t="shared" si="448"/>
        <v>830.85410666666655</v>
      </c>
      <c r="AL73" s="22">
        <f t="shared" si="448"/>
        <v>859.52270666666652</v>
      </c>
      <c r="AM73" s="22">
        <f t="shared" si="448"/>
        <v>919.72676666666655</v>
      </c>
      <c r="AN73" s="22">
        <f t="shared" si="448"/>
        <v>948.39536666666663</v>
      </c>
      <c r="AO73" s="22">
        <f t="shared" si="448"/>
        <v>977.06396666666672</v>
      </c>
      <c r="AQ73" s="20"/>
      <c r="AR73" s="21" t="s">
        <v>31</v>
      </c>
      <c r="AS73" s="22">
        <f>SUM(AS70:AS71)</f>
        <v>691.57298666666668</v>
      </c>
      <c r="AT73" s="22">
        <f t="shared" ref="AT73:BC73" si="449">SUM(AT70:AT71)</f>
        <v>700.33394666666663</v>
      </c>
      <c r="AU73" s="22">
        <f t="shared" si="449"/>
        <v>726.61682666666661</v>
      </c>
      <c r="AV73" s="22">
        <f t="shared" si="449"/>
        <v>755.82002666666665</v>
      </c>
      <c r="AW73" s="22">
        <f t="shared" si="449"/>
        <v>787.94354666666663</v>
      </c>
      <c r="AX73" s="22">
        <f t="shared" si="449"/>
        <v>817.14674666666656</v>
      </c>
      <c r="AY73" s="22">
        <f t="shared" si="449"/>
        <v>846.3499466666666</v>
      </c>
      <c r="AZ73" s="22">
        <f t="shared" si="449"/>
        <v>875.55314666666675</v>
      </c>
      <c r="BA73" s="22">
        <f t="shared" si="449"/>
        <v>936.87986666666677</v>
      </c>
      <c r="BB73" s="22">
        <f t="shared" si="449"/>
        <v>966.0830666666667</v>
      </c>
      <c r="BC73" s="22">
        <f t="shared" si="449"/>
        <v>995.28626666666673</v>
      </c>
      <c r="BE73" s="20"/>
      <c r="BF73" s="21" t="s">
        <v>31</v>
      </c>
      <c r="BG73" s="22">
        <f>SUM(BG70:BG71)</f>
        <v>710.41736666666668</v>
      </c>
      <c r="BH73" s="22">
        <f t="shared" ref="BH73:BQ73" si="450">SUM(BH70:BH71)</f>
        <v>719.41646666666668</v>
      </c>
      <c r="BI73" s="22">
        <f t="shared" si="450"/>
        <v>746.41376666666656</v>
      </c>
      <c r="BJ73" s="22">
        <f t="shared" si="450"/>
        <v>776.41076666666652</v>
      </c>
      <c r="BK73" s="22">
        <f t="shared" si="450"/>
        <v>809.40746666666655</v>
      </c>
      <c r="BL73" s="22">
        <f t="shared" si="450"/>
        <v>839.40446666666651</v>
      </c>
      <c r="BM73" s="22">
        <f t="shared" si="450"/>
        <v>869.40146666666658</v>
      </c>
      <c r="BN73" s="22">
        <f t="shared" si="450"/>
        <v>899.39846666666665</v>
      </c>
      <c r="BO73" s="22">
        <f t="shared" si="450"/>
        <v>962.39216666666664</v>
      </c>
      <c r="BP73" s="22">
        <f t="shared" si="450"/>
        <v>992.3891666666666</v>
      </c>
      <c r="BQ73" s="22">
        <f t="shared" si="450"/>
        <v>1022.3861666666666</v>
      </c>
      <c r="BS73" s="20"/>
      <c r="BT73" s="21" t="s">
        <v>31</v>
      </c>
      <c r="BU73" s="22">
        <f>SUM(BU70:BU71)</f>
        <v>722.99828666666656</v>
      </c>
      <c r="BV73" s="22">
        <f t="shared" ref="BV73:CE73" si="451">SUM(BV70:BV71)</f>
        <v>732.15614666666659</v>
      </c>
      <c r="BW73" s="22">
        <f t="shared" si="451"/>
        <v>759.62972666666656</v>
      </c>
      <c r="BX73" s="22">
        <f t="shared" si="451"/>
        <v>790.15592666666657</v>
      </c>
      <c r="BY73" s="22">
        <f t="shared" si="451"/>
        <v>823.73474666666664</v>
      </c>
      <c r="BZ73" s="22">
        <f t="shared" si="451"/>
        <v>854.26094666666665</v>
      </c>
      <c r="CA73" s="22">
        <f t="shared" si="451"/>
        <v>884.78714666666667</v>
      </c>
      <c r="CB73" s="22">
        <f t="shared" si="451"/>
        <v>915.31334666666646</v>
      </c>
      <c r="CC73" s="22">
        <f t="shared" si="451"/>
        <v>979.41836666666654</v>
      </c>
      <c r="CD73" s="22">
        <f t="shared" si="451"/>
        <v>1009.9445666666667</v>
      </c>
      <c r="CE73" s="22">
        <f t="shared" si="451"/>
        <v>1040.4707666666668</v>
      </c>
      <c r="CG73" s="20"/>
      <c r="CH73" s="21" t="s">
        <v>31</v>
      </c>
      <c r="CI73" s="22">
        <f>SUM(CI70:CI71)</f>
        <v>748.24166666666656</v>
      </c>
      <c r="CJ73" s="22">
        <f t="shared" ref="CJ73:CS73" si="452">SUM(CJ70:CJ71)</f>
        <v>757.71866666666665</v>
      </c>
      <c r="CK73" s="22">
        <f t="shared" si="452"/>
        <v>786.14966666666669</v>
      </c>
      <c r="CL73" s="22">
        <f t="shared" si="452"/>
        <v>817.73966666666672</v>
      </c>
      <c r="CM73" s="22">
        <f t="shared" si="452"/>
        <v>852.48866666666663</v>
      </c>
      <c r="CN73" s="22">
        <f t="shared" si="452"/>
        <v>884.07866666666666</v>
      </c>
      <c r="CO73" s="22">
        <f t="shared" si="452"/>
        <v>915.6686666666667</v>
      </c>
      <c r="CP73" s="22">
        <f t="shared" si="452"/>
        <v>947.2586666666665</v>
      </c>
      <c r="CQ73" s="22">
        <f t="shared" si="452"/>
        <v>1013.5976666666667</v>
      </c>
      <c r="CR73" s="22">
        <f t="shared" si="452"/>
        <v>1045.1876666666667</v>
      </c>
      <c r="CS73" s="22">
        <f t="shared" si="452"/>
        <v>1076.7776666666666</v>
      </c>
      <c r="CU73" s="20"/>
      <c r="CV73" s="21" t="s">
        <v>31</v>
      </c>
      <c r="CW73" s="22">
        <f>SUM(CW70:CW71)</f>
        <v>817.62680666666654</v>
      </c>
      <c r="CX73" s="22">
        <f t="shared" ref="CX73:DG73" si="453">SUM(CX70:CX71)</f>
        <v>827.98022666666668</v>
      </c>
      <c r="CY73" s="22">
        <f t="shared" si="453"/>
        <v>859.04048666666665</v>
      </c>
      <c r="CZ73" s="22">
        <f t="shared" si="453"/>
        <v>893.55188666666652</v>
      </c>
      <c r="DA73" s="22">
        <f t="shared" si="453"/>
        <v>931.51442666666651</v>
      </c>
      <c r="DB73" s="22">
        <f t="shared" si="453"/>
        <v>966.02582666666649</v>
      </c>
      <c r="DC73" s="22">
        <f t="shared" si="453"/>
        <v>1000.5372266666666</v>
      </c>
      <c r="DD73" s="22">
        <f t="shared" si="453"/>
        <v>1035.0486266666667</v>
      </c>
      <c r="DE73" s="22">
        <f t="shared" si="453"/>
        <v>1107.5225666666668</v>
      </c>
      <c r="DF73" s="22">
        <f t="shared" si="453"/>
        <v>1142.0339666666666</v>
      </c>
      <c r="DG73" s="22">
        <f t="shared" si="453"/>
        <v>1176.5453666666667</v>
      </c>
      <c r="DI73" s="20"/>
      <c r="DJ73" s="21" t="s">
        <v>31</v>
      </c>
      <c r="DK73" s="22">
        <f>SUM(DK70:DK71)</f>
        <v>830.20772666666664</v>
      </c>
      <c r="DL73" s="22">
        <f t="shared" ref="DL73:DU73" si="454">SUM(DL70:DL71)</f>
        <v>840.71990666666659</v>
      </c>
      <c r="DM73" s="22">
        <f t="shared" si="454"/>
        <v>872.25644666666665</v>
      </c>
      <c r="DN73" s="22">
        <f t="shared" si="454"/>
        <v>907.29704666666669</v>
      </c>
      <c r="DO73" s="22">
        <f t="shared" si="454"/>
        <v>945.84170666666671</v>
      </c>
      <c r="DP73" s="22">
        <f t="shared" si="454"/>
        <v>980.88230666666664</v>
      </c>
      <c r="DQ73" s="22">
        <f t="shared" si="454"/>
        <v>1015.9229066666667</v>
      </c>
      <c r="DR73" s="22">
        <f t="shared" si="454"/>
        <v>1050.9635066666667</v>
      </c>
      <c r="DS73" s="22">
        <f t="shared" si="454"/>
        <v>1124.5487666666668</v>
      </c>
      <c r="DT73" s="22">
        <f t="shared" si="454"/>
        <v>1159.5893666666668</v>
      </c>
      <c r="DU73" s="22">
        <f t="shared" si="454"/>
        <v>1194.6299666666666</v>
      </c>
      <c r="DW73" s="20"/>
      <c r="DX73" s="21" t="s">
        <v>31</v>
      </c>
      <c r="DY73" s="22">
        <f>SUM(DY70:DY71)</f>
        <v>936.86420666666652</v>
      </c>
      <c r="DZ73" s="22">
        <f t="shared" ref="DZ73:EI73" si="455">SUM(DZ70:DZ71)</f>
        <v>949.01582666666661</v>
      </c>
      <c r="EA73" s="22">
        <f t="shared" si="455"/>
        <v>985.47068666666655</v>
      </c>
      <c r="EB73" s="22">
        <f t="shared" si="455"/>
        <v>1025.9760866666666</v>
      </c>
      <c r="EC73" s="22">
        <f t="shared" si="455"/>
        <v>1070.5320266666668</v>
      </c>
      <c r="ED73" s="22">
        <f t="shared" si="455"/>
        <v>1111.0374266666668</v>
      </c>
      <c r="EE73" s="22">
        <f t="shared" si="455"/>
        <v>1151.5428266666668</v>
      </c>
      <c r="EF73" s="22">
        <f t="shared" si="455"/>
        <v>1192.0482266666668</v>
      </c>
      <c r="EG73" s="22">
        <f t="shared" si="455"/>
        <v>1277.1095666666668</v>
      </c>
      <c r="EH73" s="22">
        <f t="shared" si="455"/>
        <v>1317.6149666666668</v>
      </c>
      <c r="EI73" s="22">
        <f t="shared" si="455"/>
        <v>1358.1203666666668</v>
      </c>
      <c r="EK73" s="20"/>
      <c r="EL73" s="21" t="s">
        <v>31</v>
      </c>
      <c r="EM73" s="22">
        <f>SUM(EM70:EM71)</f>
        <v>1026.6057266666664</v>
      </c>
      <c r="EN73" s="22">
        <f t="shared" ref="EN73:EW73" si="456">SUM(EN70:EN71)</f>
        <v>1039.8719066666667</v>
      </c>
      <c r="EO73" s="22">
        <f t="shared" si="456"/>
        <v>1079.6704466666667</v>
      </c>
      <c r="EP73" s="22">
        <f t="shared" si="456"/>
        <v>1123.8910466666666</v>
      </c>
      <c r="EQ73" s="22">
        <f t="shared" si="456"/>
        <v>1172.5337066666666</v>
      </c>
      <c r="ER73" s="22">
        <f t="shared" si="456"/>
        <v>1216.7543066666665</v>
      </c>
      <c r="ES73" s="22">
        <f t="shared" si="456"/>
        <v>1260.9749066666666</v>
      </c>
      <c r="ET73" s="22">
        <f t="shared" si="456"/>
        <v>1305.1955066666667</v>
      </c>
      <c r="EU73" s="22">
        <f t="shared" si="456"/>
        <v>1398.0587666666668</v>
      </c>
      <c r="EV73" s="22">
        <f t="shared" si="456"/>
        <v>1442.2793666666669</v>
      </c>
      <c r="EW73" s="22">
        <f t="shared" si="456"/>
        <v>1486.4999666666668</v>
      </c>
      <c r="EY73" s="20"/>
      <c r="EZ73" s="21" t="s">
        <v>31</v>
      </c>
      <c r="FA73" s="22">
        <f>SUM(FA70:FA71)</f>
        <v>1062.4460666666666</v>
      </c>
      <c r="FB73" s="22">
        <f t="shared" ref="FB73:FK73" si="457">SUM(FB70:FB71)</f>
        <v>1076.5562666666667</v>
      </c>
      <c r="FC73" s="22">
        <f t="shared" si="457"/>
        <v>1118.8868666666667</v>
      </c>
      <c r="FD73" s="22">
        <f t="shared" si="457"/>
        <v>1165.9208666666666</v>
      </c>
      <c r="FE73" s="22">
        <f t="shared" si="457"/>
        <v>1217.6582666666668</v>
      </c>
      <c r="FF73" s="22">
        <f t="shared" si="457"/>
        <v>1264.6922666666667</v>
      </c>
      <c r="FG73" s="22">
        <f t="shared" si="457"/>
        <v>1311.7262666666668</v>
      </c>
      <c r="FH73" s="22">
        <f t="shared" si="457"/>
        <v>1358.7602666666667</v>
      </c>
      <c r="FI73" s="22">
        <f t="shared" si="457"/>
        <v>1457.5316666666668</v>
      </c>
      <c r="FJ73" s="22">
        <f t="shared" si="457"/>
        <v>1504.5656666666666</v>
      </c>
      <c r="FK73" s="22">
        <f t="shared" si="457"/>
        <v>1551.5996666666667</v>
      </c>
      <c r="FM73" s="20"/>
      <c r="FN73" s="21" t="s">
        <v>31</v>
      </c>
      <c r="FO73" s="22">
        <f>SUM(FO70:FO71)</f>
        <v>1126.7292866666667</v>
      </c>
      <c r="FP73" s="22">
        <f t="shared" ref="FP73:FY73" si="458">SUM(FP70:FP71)</f>
        <v>1141.6381466666667</v>
      </c>
      <c r="FQ73" s="22">
        <f t="shared" si="458"/>
        <v>1186.3647266666665</v>
      </c>
      <c r="FR73" s="22">
        <f t="shared" si="458"/>
        <v>1236.0609266666668</v>
      </c>
      <c r="FS73" s="22">
        <f t="shared" si="458"/>
        <v>1290.7267466666667</v>
      </c>
      <c r="FT73" s="22">
        <f t="shared" si="458"/>
        <v>1340.4229466666668</v>
      </c>
      <c r="FU73" s="22">
        <f t="shared" si="458"/>
        <v>1390.1191466666667</v>
      </c>
      <c r="FV73" s="22">
        <f t="shared" si="458"/>
        <v>1439.8153466666665</v>
      </c>
      <c r="FW73" s="22">
        <f t="shared" si="458"/>
        <v>1544.1773666666666</v>
      </c>
      <c r="FX73" s="22">
        <f t="shared" si="458"/>
        <v>1593.8735666666666</v>
      </c>
      <c r="FY73" s="22">
        <f t="shared" si="458"/>
        <v>1643.5697666666665</v>
      </c>
      <c r="GA73" s="20"/>
      <c r="GB73" s="21" t="s">
        <v>31</v>
      </c>
      <c r="GC73" s="22">
        <f>SUM(GC70:GC71)</f>
        <v>1191.9612866666669</v>
      </c>
      <c r="GD73" s="22">
        <f t="shared" ref="GD73:GM73" si="459">SUM(GD70:GD71)</f>
        <v>1207.6801466666668</v>
      </c>
      <c r="GE73" s="22">
        <f t="shared" si="459"/>
        <v>1254.8367266666667</v>
      </c>
      <c r="GF73" s="22">
        <f t="shared" si="459"/>
        <v>1307.2329266666668</v>
      </c>
      <c r="GG73" s="22">
        <f t="shared" si="459"/>
        <v>1364.8687466666668</v>
      </c>
      <c r="GH73" s="22">
        <f t="shared" si="459"/>
        <v>1417.2649466666667</v>
      </c>
      <c r="GI73" s="22">
        <f t="shared" si="459"/>
        <v>1469.6611466666668</v>
      </c>
      <c r="GJ73" s="22">
        <f t="shared" si="459"/>
        <v>1522.0573466666667</v>
      </c>
      <c r="GK73" s="22">
        <f t="shared" si="459"/>
        <v>1632.0893666666668</v>
      </c>
      <c r="GL73" s="22">
        <f t="shared" si="459"/>
        <v>1684.4855666666667</v>
      </c>
      <c r="GM73" s="22">
        <f t="shared" si="459"/>
        <v>1736.8817666666666</v>
      </c>
      <c r="GO73" s="20"/>
      <c r="GP73" s="21" t="s">
        <v>31</v>
      </c>
      <c r="GQ73" s="22">
        <f>SUM(GQ70:GQ71)</f>
        <v>1328.1730466666666</v>
      </c>
      <c r="GR73" s="22">
        <f t="shared" ref="GR73:HA73" si="460">SUM(GR70:GR71)</f>
        <v>1345.5831866666667</v>
      </c>
      <c r="GS73" s="22">
        <f t="shared" si="460"/>
        <v>1397.8136066666668</v>
      </c>
      <c r="GT73" s="22">
        <f t="shared" si="460"/>
        <v>1455.847406666667</v>
      </c>
      <c r="GU73" s="22">
        <f t="shared" si="460"/>
        <v>1519.684586666667</v>
      </c>
      <c r="GV73" s="22">
        <f t="shared" si="460"/>
        <v>1577.7183866666669</v>
      </c>
      <c r="GW73" s="22">
        <f t="shared" si="460"/>
        <v>1635.7521866666668</v>
      </c>
      <c r="GX73" s="22">
        <f t="shared" si="460"/>
        <v>1693.7859866666668</v>
      </c>
      <c r="GY73" s="22">
        <f t="shared" si="460"/>
        <v>1815.6569666666667</v>
      </c>
      <c r="GZ73" s="22">
        <f t="shared" si="460"/>
        <v>1873.6907666666664</v>
      </c>
      <c r="HA73" s="22">
        <f t="shared" si="460"/>
        <v>1931.7245666666668</v>
      </c>
    </row>
    <row r="74" spans="1:209" ht="15" x14ac:dyDescent="0.2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G74" s="129" t="s">
        <v>111</v>
      </c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U74" s="129" t="s">
        <v>111</v>
      </c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I74" s="129" t="s">
        <v>111</v>
      </c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W74" s="129" t="s">
        <v>130</v>
      </c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K74" s="129" t="s">
        <v>132</v>
      </c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Y74" s="129" t="s">
        <v>132</v>
      </c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M74" s="129" t="s">
        <v>132</v>
      </c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X74" s="129"/>
      <c r="FY74" s="129"/>
      <c r="GA74" s="129" t="s">
        <v>132</v>
      </c>
      <c r="GB74" s="129"/>
      <c r="GC74" s="129"/>
      <c r="GD74" s="129"/>
      <c r="GE74" s="129"/>
      <c r="GF74" s="129"/>
      <c r="GG74" s="129"/>
      <c r="GH74" s="129"/>
      <c r="GI74" s="129"/>
      <c r="GJ74" s="129"/>
      <c r="GK74" s="129"/>
      <c r="GL74" s="129"/>
      <c r="GM74" s="129"/>
      <c r="GO74" s="129" t="s">
        <v>132</v>
      </c>
      <c r="GP74" s="129"/>
      <c r="GQ74" s="129"/>
      <c r="GR74" s="129"/>
      <c r="GS74" s="129"/>
      <c r="GT74" s="129"/>
      <c r="GU74" s="129"/>
      <c r="GV74" s="129"/>
      <c r="GW74" s="129"/>
      <c r="GX74" s="129"/>
      <c r="GY74" s="129"/>
      <c r="GZ74" s="129"/>
      <c r="HA74" s="129"/>
    </row>
    <row r="75" spans="1:209" x14ac:dyDescent="0.2">
      <c r="A75" s="23"/>
      <c r="B75" s="24"/>
      <c r="C75" s="107"/>
      <c r="D75" s="25"/>
      <c r="E75" s="25"/>
      <c r="F75" s="25"/>
      <c r="G75" s="25"/>
      <c r="H75" s="25"/>
      <c r="I75" s="25"/>
      <c r="J75" s="25"/>
      <c r="K75" s="25"/>
      <c r="L75" s="25"/>
      <c r="M75" s="25"/>
      <c r="O75" s="23"/>
      <c r="P75" s="24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C75" s="23"/>
      <c r="AD75" s="24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Q75" s="23"/>
      <c r="AR75" s="24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E75" s="23"/>
      <c r="BF75" s="24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S75" s="23"/>
      <c r="BT75" s="24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G75" s="23"/>
      <c r="CH75" s="24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U75" s="23"/>
      <c r="CV75" s="24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I75" s="23"/>
      <c r="DJ75" s="24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W75" s="23"/>
      <c r="DX75" s="24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K75" s="23"/>
      <c r="EL75" s="24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Y75" s="23"/>
      <c r="EZ75" s="24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M75" s="23"/>
      <c r="FN75" s="24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GA75" s="23"/>
      <c r="GB75" s="24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O75" s="23"/>
      <c r="GP75" s="24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</row>
    <row r="76" spans="1:209" x14ac:dyDescent="0.2">
      <c r="A76" s="23"/>
      <c r="B76" s="24"/>
      <c r="C76" s="106"/>
      <c r="D76" s="25"/>
      <c r="E76" s="25"/>
      <c r="F76" s="25"/>
      <c r="G76" s="25"/>
      <c r="H76" s="25"/>
      <c r="I76" s="25"/>
      <c r="J76" s="25"/>
      <c r="K76" s="25"/>
      <c r="L76" s="25"/>
      <c r="M76" s="25"/>
      <c r="O76" s="23"/>
      <c r="P76" s="24"/>
      <c r="Q76" s="106"/>
      <c r="R76" s="25"/>
      <c r="S76" s="25"/>
      <c r="T76" s="25"/>
      <c r="U76" s="25"/>
      <c r="V76" s="25"/>
      <c r="W76" s="25"/>
      <c r="X76" s="25"/>
      <c r="Y76" s="25"/>
      <c r="Z76" s="25"/>
      <c r="AA76" s="25"/>
      <c r="AC76" s="23"/>
      <c r="AD76" s="24"/>
      <c r="AE76" s="106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Q76" s="23"/>
      <c r="AR76" s="24"/>
      <c r="AS76" s="106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E76" s="23"/>
      <c r="BF76" s="24"/>
      <c r="BG76" s="106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S76" s="23"/>
      <c r="BT76" s="24"/>
      <c r="BU76" s="106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G76" s="23"/>
      <c r="CH76" s="24"/>
      <c r="CI76" s="106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U76" s="23"/>
      <c r="CV76" s="24"/>
      <c r="CW76" s="106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I76" s="23"/>
      <c r="DJ76" s="24"/>
      <c r="DK76" s="106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W76" s="23"/>
      <c r="DX76" s="24"/>
      <c r="DY76" s="106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K76" s="23"/>
      <c r="EL76" s="24"/>
      <c r="EM76" s="106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Y76" s="23"/>
      <c r="EZ76" s="24"/>
      <c r="FA76" s="106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M76" s="23"/>
      <c r="FN76" s="24"/>
      <c r="FO76" s="106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GA76" s="23"/>
      <c r="GB76" s="24"/>
      <c r="GC76" s="106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O76" s="23"/>
      <c r="GP76" s="24"/>
      <c r="GQ76" s="106"/>
      <c r="GR76" s="25"/>
      <c r="GS76" s="25"/>
      <c r="GT76" s="25"/>
      <c r="GU76" s="25"/>
      <c r="GV76" s="25"/>
      <c r="GW76" s="25"/>
      <c r="GX76" s="25"/>
      <c r="GY76" s="25"/>
      <c r="GZ76" s="25"/>
      <c r="HA76" s="25"/>
    </row>
    <row r="77" spans="1:209" x14ac:dyDescent="0.2">
      <c r="A77" s="23"/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O77" s="23"/>
      <c r="P77" s="24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C77" s="23"/>
      <c r="AD77" s="24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Q77" s="23"/>
      <c r="AR77" s="24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E77" s="23"/>
      <c r="BF77" s="24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S77" s="23"/>
      <c r="BT77" s="24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G77" s="23"/>
      <c r="CH77" s="24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U77" s="23"/>
      <c r="CV77" s="24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I77" s="23"/>
      <c r="DJ77" s="24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W77" s="23"/>
      <c r="DX77" s="24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K77" s="23"/>
      <c r="EL77" s="24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Y77" s="23"/>
      <c r="EZ77" s="24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M77" s="23"/>
      <c r="FN77" s="24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GA77" s="23"/>
      <c r="GB77" s="24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O77" s="23"/>
      <c r="GP77" s="24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</row>
    <row r="78" spans="1:209" ht="15" x14ac:dyDescent="0.2">
      <c r="A78" s="130" t="s">
        <v>43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2"/>
      <c r="O78" s="130" t="s">
        <v>43</v>
      </c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2"/>
      <c r="AC78" s="130" t="s">
        <v>43</v>
      </c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2"/>
      <c r="AQ78" s="130" t="s">
        <v>43</v>
      </c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2"/>
      <c r="BE78" s="130" t="s">
        <v>43</v>
      </c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2"/>
      <c r="BS78" s="130" t="s">
        <v>43</v>
      </c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2"/>
      <c r="CG78" s="130" t="s">
        <v>43</v>
      </c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2"/>
      <c r="CU78" s="130" t="s">
        <v>43</v>
      </c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2"/>
      <c r="DI78" s="130" t="s">
        <v>43</v>
      </c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2"/>
      <c r="DW78" s="130" t="s">
        <v>43</v>
      </c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2"/>
      <c r="EK78" s="130" t="s">
        <v>43</v>
      </c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2"/>
      <c r="EY78" s="130" t="s">
        <v>43</v>
      </c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2"/>
      <c r="FM78" s="130" t="s">
        <v>43</v>
      </c>
      <c r="FN78" s="131"/>
      <c r="FO78" s="131"/>
      <c r="FP78" s="131"/>
      <c r="FQ78" s="131"/>
      <c r="FR78" s="131"/>
      <c r="FS78" s="131"/>
      <c r="FT78" s="131"/>
      <c r="FU78" s="131"/>
      <c r="FV78" s="131"/>
      <c r="FW78" s="131"/>
      <c r="FX78" s="131"/>
      <c r="FY78" s="132"/>
      <c r="GA78" s="130" t="s">
        <v>43</v>
      </c>
      <c r="GB78" s="131"/>
      <c r="GC78" s="131"/>
      <c r="GD78" s="131"/>
      <c r="GE78" s="131"/>
      <c r="GF78" s="131"/>
      <c r="GG78" s="131"/>
      <c r="GH78" s="131"/>
      <c r="GI78" s="131"/>
      <c r="GJ78" s="131"/>
      <c r="GK78" s="131"/>
      <c r="GL78" s="131"/>
      <c r="GM78" s="132"/>
      <c r="GO78" s="130" t="s">
        <v>43</v>
      </c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  <c r="HA78" s="132"/>
    </row>
    <row r="79" spans="1:209" x14ac:dyDescent="0.2">
      <c r="A79" s="48"/>
      <c r="B79" s="49"/>
      <c r="C79" s="50" t="s">
        <v>2</v>
      </c>
      <c r="D79" s="50" t="s">
        <v>3</v>
      </c>
      <c r="E79" s="49" t="s">
        <v>4</v>
      </c>
      <c r="F79" s="50" t="s">
        <v>5</v>
      </c>
      <c r="G79" s="49" t="s">
        <v>6</v>
      </c>
      <c r="H79" s="50" t="s">
        <v>7</v>
      </c>
      <c r="I79" s="49" t="s">
        <v>8</v>
      </c>
      <c r="J79" s="50" t="s">
        <v>9</v>
      </c>
      <c r="K79" s="49" t="s">
        <v>10</v>
      </c>
      <c r="L79" s="50" t="s">
        <v>11</v>
      </c>
      <c r="M79" s="49" t="s">
        <v>12</v>
      </c>
      <c r="O79" s="48"/>
      <c r="P79" s="49"/>
      <c r="Q79" s="50" t="s">
        <v>2</v>
      </c>
      <c r="R79" s="50" t="s">
        <v>3</v>
      </c>
      <c r="S79" s="49" t="s">
        <v>4</v>
      </c>
      <c r="T79" s="50" t="s">
        <v>5</v>
      </c>
      <c r="U79" s="49" t="s">
        <v>6</v>
      </c>
      <c r="V79" s="50" t="s">
        <v>7</v>
      </c>
      <c r="W79" s="49" t="s">
        <v>8</v>
      </c>
      <c r="X79" s="50" t="s">
        <v>9</v>
      </c>
      <c r="Y79" s="49" t="s">
        <v>10</v>
      </c>
      <c r="Z79" s="50" t="s">
        <v>11</v>
      </c>
      <c r="AA79" s="49" t="s">
        <v>12</v>
      </c>
      <c r="AC79" s="48"/>
      <c r="AD79" s="49"/>
      <c r="AE79" s="50" t="s">
        <v>2</v>
      </c>
      <c r="AF79" s="50" t="s">
        <v>3</v>
      </c>
      <c r="AG79" s="49" t="s">
        <v>4</v>
      </c>
      <c r="AH79" s="50" t="s">
        <v>5</v>
      </c>
      <c r="AI79" s="49" t="s">
        <v>6</v>
      </c>
      <c r="AJ79" s="50" t="s">
        <v>7</v>
      </c>
      <c r="AK79" s="49" t="s">
        <v>8</v>
      </c>
      <c r="AL79" s="50" t="s">
        <v>9</v>
      </c>
      <c r="AM79" s="49" t="s">
        <v>10</v>
      </c>
      <c r="AN79" s="50" t="s">
        <v>11</v>
      </c>
      <c r="AO79" s="49" t="s">
        <v>12</v>
      </c>
      <c r="AQ79" s="48"/>
      <c r="AR79" s="49"/>
      <c r="AS79" s="50" t="s">
        <v>2</v>
      </c>
      <c r="AT79" s="50" t="s">
        <v>3</v>
      </c>
      <c r="AU79" s="49" t="s">
        <v>4</v>
      </c>
      <c r="AV79" s="50" t="s">
        <v>5</v>
      </c>
      <c r="AW79" s="49" t="s">
        <v>6</v>
      </c>
      <c r="AX79" s="50" t="s">
        <v>7</v>
      </c>
      <c r="AY79" s="49" t="s">
        <v>8</v>
      </c>
      <c r="AZ79" s="50" t="s">
        <v>9</v>
      </c>
      <c r="BA79" s="49" t="s">
        <v>10</v>
      </c>
      <c r="BB79" s="50" t="s">
        <v>11</v>
      </c>
      <c r="BC79" s="49" t="s">
        <v>12</v>
      </c>
      <c r="BE79" s="48"/>
      <c r="BF79" s="49"/>
      <c r="BG79" s="50" t="s">
        <v>2</v>
      </c>
      <c r="BH79" s="50" t="s">
        <v>3</v>
      </c>
      <c r="BI79" s="49" t="s">
        <v>4</v>
      </c>
      <c r="BJ79" s="50" t="s">
        <v>5</v>
      </c>
      <c r="BK79" s="49" t="s">
        <v>6</v>
      </c>
      <c r="BL79" s="50" t="s">
        <v>7</v>
      </c>
      <c r="BM79" s="49" t="s">
        <v>8</v>
      </c>
      <c r="BN79" s="50" t="s">
        <v>9</v>
      </c>
      <c r="BO79" s="49" t="s">
        <v>10</v>
      </c>
      <c r="BP79" s="50" t="s">
        <v>11</v>
      </c>
      <c r="BQ79" s="49" t="s">
        <v>12</v>
      </c>
      <c r="BS79" s="48"/>
      <c r="BT79" s="49"/>
      <c r="BU79" s="50" t="s">
        <v>2</v>
      </c>
      <c r="BV79" s="50" t="s">
        <v>3</v>
      </c>
      <c r="BW79" s="49" t="s">
        <v>4</v>
      </c>
      <c r="BX79" s="50" t="s">
        <v>5</v>
      </c>
      <c r="BY79" s="49" t="s">
        <v>6</v>
      </c>
      <c r="BZ79" s="50" t="s">
        <v>7</v>
      </c>
      <c r="CA79" s="49" t="s">
        <v>8</v>
      </c>
      <c r="CB79" s="50" t="s">
        <v>9</v>
      </c>
      <c r="CC79" s="49" t="s">
        <v>10</v>
      </c>
      <c r="CD79" s="50" t="s">
        <v>11</v>
      </c>
      <c r="CE79" s="49" t="s">
        <v>12</v>
      </c>
      <c r="CG79" s="48"/>
      <c r="CH79" s="49"/>
      <c r="CI79" s="50" t="s">
        <v>2</v>
      </c>
      <c r="CJ79" s="50" t="s">
        <v>3</v>
      </c>
      <c r="CK79" s="49" t="s">
        <v>4</v>
      </c>
      <c r="CL79" s="50" t="s">
        <v>5</v>
      </c>
      <c r="CM79" s="49" t="s">
        <v>6</v>
      </c>
      <c r="CN79" s="50" t="s">
        <v>7</v>
      </c>
      <c r="CO79" s="49" t="s">
        <v>8</v>
      </c>
      <c r="CP79" s="50" t="s">
        <v>9</v>
      </c>
      <c r="CQ79" s="49" t="s">
        <v>10</v>
      </c>
      <c r="CR79" s="50" t="s">
        <v>11</v>
      </c>
      <c r="CS79" s="49" t="s">
        <v>12</v>
      </c>
      <c r="CU79" s="48"/>
      <c r="CV79" s="49"/>
      <c r="CW79" s="50" t="s">
        <v>2</v>
      </c>
      <c r="CX79" s="50" t="s">
        <v>3</v>
      </c>
      <c r="CY79" s="49" t="s">
        <v>4</v>
      </c>
      <c r="CZ79" s="50" t="s">
        <v>5</v>
      </c>
      <c r="DA79" s="49" t="s">
        <v>6</v>
      </c>
      <c r="DB79" s="50" t="s">
        <v>7</v>
      </c>
      <c r="DC79" s="49" t="s">
        <v>8</v>
      </c>
      <c r="DD79" s="50" t="s">
        <v>9</v>
      </c>
      <c r="DE79" s="49" t="s">
        <v>10</v>
      </c>
      <c r="DF79" s="50" t="s">
        <v>11</v>
      </c>
      <c r="DG79" s="49" t="s">
        <v>12</v>
      </c>
      <c r="DI79" s="48"/>
      <c r="DJ79" s="49"/>
      <c r="DK79" s="50" t="s">
        <v>2</v>
      </c>
      <c r="DL79" s="50" t="s">
        <v>3</v>
      </c>
      <c r="DM79" s="49" t="s">
        <v>4</v>
      </c>
      <c r="DN79" s="50" t="s">
        <v>5</v>
      </c>
      <c r="DO79" s="49" t="s">
        <v>6</v>
      </c>
      <c r="DP79" s="50" t="s">
        <v>7</v>
      </c>
      <c r="DQ79" s="49" t="s">
        <v>8</v>
      </c>
      <c r="DR79" s="50" t="s">
        <v>9</v>
      </c>
      <c r="DS79" s="49" t="s">
        <v>10</v>
      </c>
      <c r="DT79" s="50" t="s">
        <v>11</v>
      </c>
      <c r="DU79" s="49" t="s">
        <v>12</v>
      </c>
      <c r="DW79" s="48"/>
      <c r="DX79" s="49"/>
      <c r="DY79" s="50" t="s">
        <v>2</v>
      </c>
      <c r="DZ79" s="50" t="s">
        <v>3</v>
      </c>
      <c r="EA79" s="49" t="s">
        <v>4</v>
      </c>
      <c r="EB79" s="50" t="s">
        <v>5</v>
      </c>
      <c r="EC79" s="49" t="s">
        <v>6</v>
      </c>
      <c r="ED79" s="50" t="s">
        <v>7</v>
      </c>
      <c r="EE79" s="49" t="s">
        <v>8</v>
      </c>
      <c r="EF79" s="50" t="s">
        <v>9</v>
      </c>
      <c r="EG79" s="49" t="s">
        <v>10</v>
      </c>
      <c r="EH79" s="50" t="s">
        <v>11</v>
      </c>
      <c r="EI79" s="49" t="s">
        <v>12</v>
      </c>
      <c r="EK79" s="48"/>
      <c r="EL79" s="49"/>
      <c r="EM79" s="50" t="s">
        <v>2</v>
      </c>
      <c r="EN79" s="50" t="s">
        <v>3</v>
      </c>
      <c r="EO79" s="49" t="s">
        <v>4</v>
      </c>
      <c r="EP79" s="50" t="s">
        <v>5</v>
      </c>
      <c r="EQ79" s="49" t="s">
        <v>6</v>
      </c>
      <c r="ER79" s="50" t="s">
        <v>7</v>
      </c>
      <c r="ES79" s="49" t="s">
        <v>8</v>
      </c>
      <c r="ET79" s="50" t="s">
        <v>9</v>
      </c>
      <c r="EU79" s="49" t="s">
        <v>10</v>
      </c>
      <c r="EV79" s="50" t="s">
        <v>11</v>
      </c>
      <c r="EW79" s="49" t="s">
        <v>12</v>
      </c>
      <c r="EY79" s="48"/>
      <c r="EZ79" s="49"/>
      <c r="FA79" s="50" t="s">
        <v>2</v>
      </c>
      <c r="FB79" s="50" t="s">
        <v>3</v>
      </c>
      <c r="FC79" s="49" t="s">
        <v>4</v>
      </c>
      <c r="FD79" s="50" t="s">
        <v>5</v>
      </c>
      <c r="FE79" s="49" t="s">
        <v>6</v>
      </c>
      <c r="FF79" s="50" t="s">
        <v>7</v>
      </c>
      <c r="FG79" s="49" t="s">
        <v>8</v>
      </c>
      <c r="FH79" s="50" t="s">
        <v>9</v>
      </c>
      <c r="FI79" s="49" t="s">
        <v>10</v>
      </c>
      <c r="FJ79" s="50" t="s">
        <v>11</v>
      </c>
      <c r="FK79" s="49" t="s">
        <v>12</v>
      </c>
      <c r="FM79" s="48"/>
      <c r="FN79" s="49"/>
      <c r="FO79" s="50" t="s">
        <v>2</v>
      </c>
      <c r="FP79" s="50" t="s">
        <v>3</v>
      </c>
      <c r="FQ79" s="49" t="s">
        <v>4</v>
      </c>
      <c r="FR79" s="50" t="s">
        <v>5</v>
      </c>
      <c r="FS79" s="49" t="s">
        <v>6</v>
      </c>
      <c r="FT79" s="50" t="s">
        <v>7</v>
      </c>
      <c r="FU79" s="49" t="s">
        <v>8</v>
      </c>
      <c r="FV79" s="50" t="s">
        <v>9</v>
      </c>
      <c r="FW79" s="49" t="s">
        <v>10</v>
      </c>
      <c r="FX79" s="50" t="s">
        <v>11</v>
      </c>
      <c r="FY79" s="49" t="s">
        <v>12</v>
      </c>
      <c r="GA79" s="48"/>
      <c r="GB79" s="49"/>
      <c r="GC79" s="50" t="s">
        <v>2</v>
      </c>
      <c r="GD79" s="50" t="s">
        <v>3</v>
      </c>
      <c r="GE79" s="49" t="s">
        <v>4</v>
      </c>
      <c r="GF79" s="50" t="s">
        <v>5</v>
      </c>
      <c r="GG79" s="49" t="s">
        <v>6</v>
      </c>
      <c r="GH79" s="50" t="s">
        <v>7</v>
      </c>
      <c r="GI79" s="49" t="s">
        <v>8</v>
      </c>
      <c r="GJ79" s="50" t="s">
        <v>9</v>
      </c>
      <c r="GK79" s="49" t="s">
        <v>10</v>
      </c>
      <c r="GL79" s="50" t="s">
        <v>11</v>
      </c>
      <c r="GM79" s="49" t="s">
        <v>12</v>
      </c>
      <c r="GO79" s="48"/>
      <c r="GP79" s="49"/>
      <c r="GQ79" s="50" t="s">
        <v>2</v>
      </c>
      <c r="GR79" s="50" t="s">
        <v>3</v>
      </c>
      <c r="GS79" s="49" t="s">
        <v>4</v>
      </c>
      <c r="GT79" s="50" t="s">
        <v>5</v>
      </c>
      <c r="GU79" s="49" t="s">
        <v>6</v>
      </c>
      <c r="GV79" s="50" t="s">
        <v>7</v>
      </c>
      <c r="GW79" s="49" t="s">
        <v>8</v>
      </c>
      <c r="GX79" s="50" t="s">
        <v>9</v>
      </c>
      <c r="GY79" s="49" t="s">
        <v>10</v>
      </c>
      <c r="GZ79" s="50" t="s">
        <v>11</v>
      </c>
      <c r="HA79" s="49" t="s">
        <v>12</v>
      </c>
    </row>
    <row r="80" spans="1:209" x14ac:dyDescent="0.2">
      <c r="A80" s="51" t="s">
        <v>13</v>
      </c>
      <c r="B80" s="52" t="s">
        <v>14</v>
      </c>
      <c r="C80" s="53">
        <v>0.21</v>
      </c>
      <c r="D80" s="53">
        <v>0.24</v>
      </c>
      <c r="E80" s="54">
        <v>0.33</v>
      </c>
      <c r="F80" s="53">
        <v>0.43</v>
      </c>
      <c r="G80" s="54">
        <v>0.54</v>
      </c>
      <c r="H80" s="53">
        <v>0.64</v>
      </c>
      <c r="I80" s="54">
        <v>0.74</v>
      </c>
      <c r="J80" s="53">
        <v>0.84</v>
      </c>
      <c r="K80" s="54">
        <v>1.05</v>
      </c>
      <c r="L80" s="53">
        <v>1.1499999999999999</v>
      </c>
      <c r="M80" s="54">
        <v>1.25</v>
      </c>
      <c r="O80" s="51" t="s">
        <v>13</v>
      </c>
      <c r="P80" s="52" t="s">
        <v>14</v>
      </c>
      <c r="Q80" s="53">
        <v>0.21</v>
      </c>
      <c r="R80" s="53">
        <v>0.24</v>
      </c>
      <c r="S80" s="54">
        <v>0.33</v>
      </c>
      <c r="T80" s="53">
        <v>0.43</v>
      </c>
      <c r="U80" s="54">
        <v>0.54</v>
      </c>
      <c r="V80" s="53">
        <v>0.64</v>
      </c>
      <c r="W80" s="54">
        <v>0.74</v>
      </c>
      <c r="X80" s="53">
        <v>0.84</v>
      </c>
      <c r="Y80" s="54">
        <v>1.05</v>
      </c>
      <c r="Z80" s="53">
        <v>1.1499999999999999</v>
      </c>
      <c r="AA80" s="54">
        <v>1.25</v>
      </c>
      <c r="AC80" s="51" t="s">
        <v>13</v>
      </c>
      <c r="AD80" s="52" t="s">
        <v>14</v>
      </c>
      <c r="AE80" s="53">
        <v>0.21</v>
      </c>
      <c r="AF80" s="53">
        <v>0.24</v>
      </c>
      <c r="AG80" s="54">
        <v>0.33</v>
      </c>
      <c r="AH80" s="53">
        <v>0.43</v>
      </c>
      <c r="AI80" s="54">
        <v>0.54</v>
      </c>
      <c r="AJ80" s="53">
        <v>0.64</v>
      </c>
      <c r="AK80" s="54">
        <v>0.74</v>
      </c>
      <c r="AL80" s="53">
        <v>0.84</v>
      </c>
      <c r="AM80" s="54">
        <v>1.05</v>
      </c>
      <c r="AN80" s="53">
        <v>1.1499999999999999</v>
      </c>
      <c r="AO80" s="54">
        <v>1.25</v>
      </c>
      <c r="AQ80" s="51" t="s">
        <v>13</v>
      </c>
      <c r="AR80" s="52" t="s">
        <v>14</v>
      </c>
      <c r="AS80" s="53">
        <v>0.21</v>
      </c>
      <c r="AT80" s="53">
        <v>0.24</v>
      </c>
      <c r="AU80" s="54">
        <v>0.33</v>
      </c>
      <c r="AV80" s="53">
        <v>0.43</v>
      </c>
      <c r="AW80" s="54">
        <v>0.54</v>
      </c>
      <c r="AX80" s="53">
        <v>0.64</v>
      </c>
      <c r="AY80" s="54">
        <v>0.74</v>
      </c>
      <c r="AZ80" s="53">
        <v>0.84</v>
      </c>
      <c r="BA80" s="54">
        <v>1.05</v>
      </c>
      <c r="BB80" s="53">
        <v>1.1499999999999999</v>
      </c>
      <c r="BC80" s="54">
        <v>1.25</v>
      </c>
      <c r="BE80" s="51" t="s">
        <v>13</v>
      </c>
      <c r="BF80" s="52" t="s">
        <v>14</v>
      </c>
      <c r="BG80" s="53">
        <v>0.21</v>
      </c>
      <c r="BH80" s="53">
        <v>0.24</v>
      </c>
      <c r="BI80" s="54">
        <v>0.33</v>
      </c>
      <c r="BJ80" s="53">
        <v>0.43</v>
      </c>
      <c r="BK80" s="54">
        <v>0.54</v>
      </c>
      <c r="BL80" s="53">
        <v>0.64</v>
      </c>
      <c r="BM80" s="54">
        <v>0.74</v>
      </c>
      <c r="BN80" s="53">
        <v>0.84</v>
      </c>
      <c r="BO80" s="54">
        <v>1.05</v>
      </c>
      <c r="BP80" s="53">
        <v>1.1499999999999999</v>
      </c>
      <c r="BQ80" s="54">
        <v>1.25</v>
      </c>
      <c r="BS80" s="51" t="s">
        <v>13</v>
      </c>
      <c r="BT80" s="52" t="s">
        <v>14</v>
      </c>
      <c r="BU80" s="53">
        <v>0.21</v>
      </c>
      <c r="BV80" s="53">
        <v>0.24</v>
      </c>
      <c r="BW80" s="54">
        <v>0.33</v>
      </c>
      <c r="BX80" s="53">
        <v>0.43</v>
      </c>
      <c r="BY80" s="54">
        <v>0.54</v>
      </c>
      <c r="BZ80" s="53">
        <v>0.64</v>
      </c>
      <c r="CA80" s="54">
        <v>0.74</v>
      </c>
      <c r="CB80" s="53">
        <v>0.84</v>
      </c>
      <c r="CC80" s="54">
        <v>1.05</v>
      </c>
      <c r="CD80" s="53">
        <v>1.1499999999999999</v>
      </c>
      <c r="CE80" s="54">
        <v>1.25</v>
      </c>
      <c r="CG80" s="51" t="s">
        <v>13</v>
      </c>
      <c r="CH80" s="52" t="s">
        <v>14</v>
      </c>
      <c r="CI80" s="53">
        <v>0.21</v>
      </c>
      <c r="CJ80" s="53">
        <v>0.24</v>
      </c>
      <c r="CK80" s="54">
        <v>0.33</v>
      </c>
      <c r="CL80" s="53">
        <v>0.43</v>
      </c>
      <c r="CM80" s="54">
        <v>0.54</v>
      </c>
      <c r="CN80" s="53">
        <v>0.64</v>
      </c>
      <c r="CO80" s="54">
        <v>0.74</v>
      </c>
      <c r="CP80" s="53">
        <v>0.84</v>
      </c>
      <c r="CQ80" s="54">
        <v>1.05</v>
      </c>
      <c r="CR80" s="53">
        <v>1.1499999999999999</v>
      </c>
      <c r="CS80" s="54">
        <v>1.25</v>
      </c>
      <c r="CU80" s="51" t="s">
        <v>13</v>
      </c>
      <c r="CV80" s="52" t="s">
        <v>14</v>
      </c>
      <c r="CW80" s="53">
        <v>0.21</v>
      </c>
      <c r="CX80" s="53">
        <v>0.24</v>
      </c>
      <c r="CY80" s="54">
        <v>0.33</v>
      </c>
      <c r="CZ80" s="53">
        <v>0.43</v>
      </c>
      <c r="DA80" s="54">
        <v>0.54</v>
      </c>
      <c r="DB80" s="53">
        <v>0.64</v>
      </c>
      <c r="DC80" s="54">
        <v>0.74</v>
      </c>
      <c r="DD80" s="53">
        <v>0.84</v>
      </c>
      <c r="DE80" s="54">
        <v>1.05</v>
      </c>
      <c r="DF80" s="53">
        <v>1.1499999999999999</v>
      </c>
      <c r="DG80" s="54">
        <v>1.25</v>
      </c>
      <c r="DI80" s="51" t="s">
        <v>13</v>
      </c>
      <c r="DJ80" s="52" t="s">
        <v>14</v>
      </c>
      <c r="DK80" s="53">
        <v>0.21</v>
      </c>
      <c r="DL80" s="53">
        <v>0.24</v>
      </c>
      <c r="DM80" s="54">
        <v>0.33</v>
      </c>
      <c r="DN80" s="53">
        <v>0.43</v>
      </c>
      <c r="DO80" s="54">
        <v>0.54</v>
      </c>
      <c r="DP80" s="53">
        <v>0.64</v>
      </c>
      <c r="DQ80" s="54">
        <v>0.74</v>
      </c>
      <c r="DR80" s="53">
        <v>0.84</v>
      </c>
      <c r="DS80" s="54">
        <v>1.05</v>
      </c>
      <c r="DT80" s="53">
        <v>1.1499999999999999</v>
      </c>
      <c r="DU80" s="54">
        <v>1.25</v>
      </c>
      <c r="DW80" s="51" t="s">
        <v>13</v>
      </c>
      <c r="DX80" s="52" t="s">
        <v>14</v>
      </c>
      <c r="DY80" s="53">
        <v>0.21</v>
      </c>
      <c r="DZ80" s="53">
        <v>0.24</v>
      </c>
      <c r="EA80" s="54">
        <v>0.33</v>
      </c>
      <c r="EB80" s="53">
        <v>0.43</v>
      </c>
      <c r="EC80" s="54">
        <v>0.54</v>
      </c>
      <c r="ED80" s="53">
        <v>0.64</v>
      </c>
      <c r="EE80" s="54">
        <v>0.74</v>
      </c>
      <c r="EF80" s="53">
        <v>0.84</v>
      </c>
      <c r="EG80" s="54">
        <v>1.05</v>
      </c>
      <c r="EH80" s="53">
        <v>1.1499999999999999</v>
      </c>
      <c r="EI80" s="54">
        <v>1.25</v>
      </c>
      <c r="EK80" s="51" t="s">
        <v>13</v>
      </c>
      <c r="EL80" s="52" t="s">
        <v>14</v>
      </c>
      <c r="EM80" s="53">
        <v>0.21</v>
      </c>
      <c r="EN80" s="53">
        <v>0.24</v>
      </c>
      <c r="EO80" s="54">
        <v>0.33</v>
      </c>
      <c r="EP80" s="53">
        <v>0.43</v>
      </c>
      <c r="EQ80" s="54">
        <v>0.54</v>
      </c>
      <c r="ER80" s="53">
        <v>0.64</v>
      </c>
      <c r="ES80" s="54">
        <v>0.74</v>
      </c>
      <c r="ET80" s="53">
        <v>0.84</v>
      </c>
      <c r="EU80" s="54">
        <v>1.05</v>
      </c>
      <c r="EV80" s="53">
        <v>1.1499999999999999</v>
      </c>
      <c r="EW80" s="54">
        <v>1.25</v>
      </c>
      <c r="EY80" s="51" t="s">
        <v>13</v>
      </c>
      <c r="EZ80" s="52" t="s">
        <v>14</v>
      </c>
      <c r="FA80" s="53">
        <v>0.21</v>
      </c>
      <c r="FB80" s="53">
        <v>0.24</v>
      </c>
      <c r="FC80" s="54">
        <v>0.33</v>
      </c>
      <c r="FD80" s="53">
        <v>0.43</v>
      </c>
      <c r="FE80" s="54">
        <v>0.54</v>
      </c>
      <c r="FF80" s="53">
        <v>0.64</v>
      </c>
      <c r="FG80" s="54">
        <v>0.74</v>
      </c>
      <c r="FH80" s="53">
        <v>0.84</v>
      </c>
      <c r="FI80" s="54">
        <v>1.05</v>
      </c>
      <c r="FJ80" s="53">
        <v>1.1499999999999999</v>
      </c>
      <c r="FK80" s="54">
        <v>1.25</v>
      </c>
      <c r="FM80" s="51" t="s">
        <v>13</v>
      </c>
      <c r="FN80" s="52" t="s">
        <v>14</v>
      </c>
      <c r="FO80" s="53">
        <v>0.21</v>
      </c>
      <c r="FP80" s="53">
        <v>0.24</v>
      </c>
      <c r="FQ80" s="54">
        <v>0.33</v>
      </c>
      <c r="FR80" s="53">
        <v>0.43</v>
      </c>
      <c r="FS80" s="54">
        <v>0.54</v>
      </c>
      <c r="FT80" s="53">
        <v>0.64</v>
      </c>
      <c r="FU80" s="54">
        <v>0.74</v>
      </c>
      <c r="FV80" s="53">
        <v>0.84</v>
      </c>
      <c r="FW80" s="54">
        <v>1.05</v>
      </c>
      <c r="FX80" s="53">
        <v>1.1499999999999999</v>
      </c>
      <c r="FY80" s="54">
        <v>1.25</v>
      </c>
      <c r="GA80" s="51" t="s">
        <v>13</v>
      </c>
      <c r="GB80" s="52" t="s">
        <v>14</v>
      </c>
      <c r="GC80" s="53">
        <v>0.21</v>
      </c>
      <c r="GD80" s="53">
        <v>0.24</v>
      </c>
      <c r="GE80" s="54">
        <v>0.33</v>
      </c>
      <c r="GF80" s="53">
        <v>0.43</v>
      </c>
      <c r="GG80" s="54">
        <v>0.54</v>
      </c>
      <c r="GH80" s="53">
        <v>0.64</v>
      </c>
      <c r="GI80" s="54">
        <v>0.74</v>
      </c>
      <c r="GJ80" s="53">
        <v>0.84</v>
      </c>
      <c r="GK80" s="54">
        <v>1.05</v>
      </c>
      <c r="GL80" s="53">
        <v>1.1499999999999999</v>
      </c>
      <c r="GM80" s="54">
        <v>1.25</v>
      </c>
      <c r="GO80" s="51" t="s">
        <v>13</v>
      </c>
      <c r="GP80" s="52" t="s">
        <v>14</v>
      </c>
      <c r="GQ80" s="53">
        <v>0.21</v>
      </c>
      <c r="GR80" s="53">
        <v>0.24</v>
      </c>
      <c r="GS80" s="54">
        <v>0.33</v>
      </c>
      <c r="GT80" s="53">
        <v>0.43</v>
      </c>
      <c r="GU80" s="54">
        <v>0.54</v>
      </c>
      <c r="GV80" s="53">
        <v>0.64</v>
      </c>
      <c r="GW80" s="54">
        <v>0.74</v>
      </c>
      <c r="GX80" s="53">
        <v>0.84</v>
      </c>
      <c r="GY80" s="54">
        <v>1.05</v>
      </c>
      <c r="GZ80" s="53">
        <v>1.1499999999999999</v>
      </c>
      <c r="HA80" s="54">
        <v>1.25</v>
      </c>
    </row>
    <row r="81" spans="1:209" x14ac:dyDescent="0.2">
      <c r="A81" s="9" t="s">
        <v>15</v>
      </c>
      <c r="B81" s="10" t="s">
        <v>16</v>
      </c>
      <c r="C81" s="11">
        <f>+C6/10</f>
        <v>491.6</v>
      </c>
      <c r="D81" s="11">
        <f t="shared" ref="D81:M81" si="461">+D6/10</f>
        <v>491.6</v>
      </c>
      <c r="E81" s="11">
        <f t="shared" si="461"/>
        <v>491.6</v>
      </c>
      <c r="F81" s="11">
        <f t="shared" si="461"/>
        <v>491.6</v>
      </c>
      <c r="G81" s="11">
        <f t="shared" si="461"/>
        <v>491.6</v>
      </c>
      <c r="H81" s="11">
        <f t="shared" si="461"/>
        <v>491.6</v>
      </c>
      <c r="I81" s="11">
        <f t="shared" si="461"/>
        <v>491.6</v>
      </c>
      <c r="J81" s="11">
        <f t="shared" si="461"/>
        <v>491.6</v>
      </c>
      <c r="K81" s="11">
        <f t="shared" si="461"/>
        <v>491.6</v>
      </c>
      <c r="L81" s="11">
        <f t="shared" si="461"/>
        <v>491.6</v>
      </c>
      <c r="M81" s="11">
        <f t="shared" si="461"/>
        <v>491.6</v>
      </c>
      <c r="O81" s="9" t="s">
        <v>15</v>
      </c>
      <c r="P81" s="10" t="s">
        <v>16</v>
      </c>
      <c r="Q81" s="11">
        <f>+Q6/10</f>
        <v>516.20000000000005</v>
      </c>
      <c r="R81" s="11">
        <f t="shared" ref="R81:AA81" si="462">+R6/10</f>
        <v>516.20000000000005</v>
      </c>
      <c r="S81" s="11">
        <f t="shared" si="462"/>
        <v>516.20000000000005</v>
      </c>
      <c r="T81" s="11">
        <f t="shared" si="462"/>
        <v>516.20000000000005</v>
      </c>
      <c r="U81" s="11">
        <f t="shared" si="462"/>
        <v>516.20000000000005</v>
      </c>
      <c r="V81" s="11">
        <f t="shared" si="462"/>
        <v>516.20000000000005</v>
      </c>
      <c r="W81" s="11">
        <f t="shared" si="462"/>
        <v>516.20000000000005</v>
      </c>
      <c r="X81" s="11">
        <f t="shared" si="462"/>
        <v>516.20000000000005</v>
      </c>
      <c r="Y81" s="11">
        <f t="shared" si="462"/>
        <v>516.20000000000005</v>
      </c>
      <c r="Z81" s="11">
        <f t="shared" si="462"/>
        <v>516.20000000000005</v>
      </c>
      <c r="AA81" s="11">
        <f t="shared" si="462"/>
        <v>516.20000000000005</v>
      </c>
      <c r="AC81" s="9" t="s">
        <v>15</v>
      </c>
      <c r="AD81" s="10" t="s">
        <v>16</v>
      </c>
      <c r="AE81" s="11">
        <f>+AE6/10</f>
        <v>530.9</v>
      </c>
      <c r="AF81" s="11">
        <f t="shared" ref="AF81:AO81" si="463">+AF6/10</f>
        <v>530.9</v>
      </c>
      <c r="AG81" s="11">
        <f t="shared" si="463"/>
        <v>530.9</v>
      </c>
      <c r="AH81" s="11">
        <f t="shared" si="463"/>
        <v>530.9</v>
      </c>
      <c r="AI81" s="11">
        <f t="shared" si="463"/>
        <v>530.9</v>
      </c>
      <c r="AJ81" s="11">
        <f t="shared" si="463"/>
        <v>530.9</v>
      </c>
      <c r="AK81" s="11">
        <f t="shared" si="463"/>
        <v>530.9</v>
      </c>
      <c r="AL81" s="11">
        <f t="shared" si="463"/>
        <v>530.9</v>
      </c>
      <c r="AM81" s="11">
        <f t="shared" si="463"/>
        <v>530.9</v>
      </c>
      <c r="AN81" s="11">
        <f t="shared" si="463"/>
        <v>530.9</v>
      </c>
      <c r="AO81" s="11">
        <f t="shared" si="463"/>
        <v>530.9</v>
      </c>
      <c r="AQ81" s="9" t="s">
        <v>15</v>
      </c>
      <c r="AR81" s="10" t="s">
        <v>16</v>
      </c>
      <c r="AS81" s="11">
        <f>+AS6/10</f>
        <v>540.79999999999995</v>
      </c>
      <c r="AT81" s="11">
        <f t="shared" ref="AT81:BC81" si="464">+AT6/10</f>
        <v>540.79999999999995</v>
      </c>
      <c r="AU81" s="11">
        <f t="shared" si="464"/>
        <v>540.79999999999995</v>
      </c>
      <c r="AV81" s="11">
        <f t="shared" si="464"/>
        <v>540.79999999999995</v>
      </c>
      <c r="AW81" s="11">
        <f t="shared" si="464"/>
        <v>540.79999999999995</v>
      </c>
      <c r="AX81" s="11">
        <f t="shared" si="464"/>
        <v>540.79999999999995</v>
      </c>
      <c r="AY81" s="11">
        <f t="shared" si="464"/>
        <v>540.79999999999995</v>
      </c>
      <c r="AZ81" s="11">
        <f t="shared" si="464"/>
        <v>540.79999999999995</v>
      </c>
      <c r="BA81" s="11">
        <f t="shared" si="464"/>
        <v>540.79999999999995</v>
      </c>
      <c r="BB81" s="11">
        <f t="shared" si="464"/>
        <v>540.79999999999995</v>
      </c>
      <c r="BC81" s="11">
        <f t="shared" si="464"/>
        <v>540.79999999999995</v>
      </c>
      <c r="BE81" s="9" t="s">
        <v>15</v>
      </c>
      <c r="BF81" s="10" t="s">
        <v>16</v>
      </c>
      <c r="BG81" s="11">
        <f>+BG6/10</f>
        <v>555.5</v>
      </c>
      <c r="BH81" s="11">
        <f t="shared" ref="BH81:BQ81" si="465">+BH6/10</f>
        <v>555.5</v>
      </c>
      <c r="BI81" s="11">
        <f t="shared" si="465"/>
        <v>555.5</v>
      </c>
      <c r="BJ81" s="11">
        <f t="shared" si="465"/>
        <v>555.5</v>
      </c>
      <c r="BK81" s="11">
        <f t="shared" si="465"/>
        <v>555.5</v>
      </c>
      <c r="BL81" s="11">
        <f t="shared" si="465"/>
        <v>555.5</v>
      </c>
      <c r="BM81" s="11">
        <f t="shared" si="465"/>
        <v>555.5</v>
      </c>
      <c r="BN81" s="11">
        <f t="shared" si="465"/>
        <v>555.5</v>
      </c>
      <c r="BO81" s="11">
        <f t="shared" si="465"/>
        <v>555.5</v>
      </c>
      <c r="BP81" s="11">
        <f t="shared" si="465"/>
        <v>555.5</v>
      </c>
      <c r="BQ81" s="11">
        <f t="shared" si="465"/>
        <v>555.5</v>
      </c>
      <c r="BS81" s="9" t="s">
        <v>15</v>
      </c>
      <c r="BT81" s="10" t="s">
        <v>16</v>
      </c>
      <c r="BU81" s="11">
        <f>+BU6/10</f>
        <v>565.29999999999995</v>
      </c>
      <c r="BV81" s="11">
        <f t="shared" ref="BV81:CE81" si="466">+BV6/10</f>
        <v>565.29999999999995</v>
      </c>
      <c r="BW81" s="11">
        <f t="shared" si="466"/>
        <v>565.29999999999995</v>
      </c>
      <c r="BX81" s="11">
        <f t="shared" si="466"/>
        <v>565.29999999999995</v>
      </c>
      <c r="BY81" s="11">
        <f t="shared" si="466"/>
        <v>565.29999999999995</v>
      </c>
      <c r="BZ81" s="11">
        <f t="shared" si="466"/>
        <v>565.29999999999995</v>
      </c>
      <c r="CA81" s="11">
        <f t="shared" si="466"/>
        <v>565.29999999999995</v>
      </c>
      <c r="CB81" s="11">
        <f t="shared" si="466"/>
        <v>565.29999999999995</v>
      </c>
      <c r="CC81" s="11">
        <f t="shared" si="466"/>
        <v>565.29999999999995</v>
      </c>
      <c r="CD81" s="11">
        <f t="shared" si="466"/>
        <v>565.29999999999995</v>
      </c>
      <c r="CE81" s="11">
        <f t="shared" si="466"/>
        <v>565.29999999999995</v>
      </c>
      <c r="CG81" s="9" t="s">
        <v>15</v>
      </c>
      <c r="CH81" s="10" t="s">
        <v>16</v>
      </c>
      <c r="CI81" s="11">
        <f>+CI6/10</f>
        <v>585</v>
      </c>
      <c r="CJ81" s="11">
        <f t="shared" ref="CJ81:CS81" si="467">+CJ6/10</f>
        <v>585</v>
      </c>
      <c r="CK81" s="11">
        <f t="shared" si="467"/>
        <v>585</v>
      </c>
      <c r="CL81" s="11">
        <f t="shared" si="467"/>
        <v>585</v>
      </c>
      <c r="CM81" s="11">
        <f t="shared" si="467"/>
        <v>585</v>
      </c>
      <c r="CN81" s="11">
        <f t="shared" si="467"/>
        <v>585</v>
      </c>
      <c r="CO81" s="11">
        <f t="shared" si="467"/>
        <v>585</v>
      </c>
      <c r="CP81" s="11">
        <f t="shared" si="467"/>
        <v>585</v>
      </c>
      <c r="CQ81" s="11">
        <f t="shared" si="467"/>
        <v>585</v>
      </c>
      <c r="CR81" s="11">
        <f t="shared" si="467"/>
        <v>585</v>
      </c>
      <c r="CS81" s="11">
        <f t="shared" si="467"/>
        <v>585</v>
      </c>
      <c r="CU81" s="9" t="s">
        <v>15</v>
      </c>
      <c r="CV81" s="10" t="s">
        <v>16</v>
      </c>
      <c r="CW81" s="11">
        <f>+CW6/10</f>
        <v>639.1</v>
      </c>
      <c r="CX81" s="11">
        <f t="shared" ref="CX81:DG81" si="468">+CX6/10</f>
        <v>639.1</v>
      </c>
      <c r="CY81" s="11">
        <f t="shared" si="468"/>
        <v>639.1</v>
      </c>
      <c r="CZ81" s="11">
        <f t="shared" si="468"/>
        <v>639.1</v>
      </c>
      <c r="DA81" s="11">
        <f t="shared" si="468"/>
        <v>639.1</v>
      </c>
      <c r="DB81" s="11">
        <f t="shared" si="468"/>
        <v>639.1</v>
      </c>
      <c r="DC81" s="11">
        <f t="shared" si="468"/>
        <v>639.1</v>
      </c>
      <c r="DD81" s="11">
        <f t="shared" si="468"/>
        <v>639.1</v>
      </c>
      <c r="DE81" s="11">
        <f t="shared" si="468"/>
        <v>639.1</v>
      </c>
      <c r="DF81" s="11">
        <f t="shared" si="468"/>
        <v>639.1</v>
      </c>
      <c r="DG81" s="11">
        <f t="shared" si="468"/>
        <v>639.1</v>
      </c>
      <c r="DI81" s="9" t="s">
        <v>15</v>
      </c>
      <c r="DJ81" s="10" t="s">
        <v>16</v>
      </c>
      <c r="DK81" s="11">
        <f>+DK6/10</f>
        <v>648.9</v>
      </c>
      <c r="DL81" s="11">
        <f t="shared" ref="DL81:DU81" si="469">+DL6/10</f>
        <v>648.9</v>
      </c>
      <c r="DM81" s="11">
        <f t="shared" si="469"/>
        <v>648.9</v>
      </c>
      <c r="DN81" s="11">
        <f t="shared" si="469"/>
        <v>648.9</v>
      </c>
      <c r="DO81" s="11">
        <f t="shared" si="469"/>
        <v>648.9</v>
      </c>
      <c r="DP81" s="11">
        <f t="shared" si="469"/>
        <v>648.9</v>
      </c>
      <c r="DQ81" s="11">
        <f t="shared" si="469"/>
        <v>648.9</v>
      </c>
      <c r="DR81" s="11">
        <f t="shared" si="469"/>
        <v>648.9</v>
      </c>
      <c r="DS81" s="11">
        <f t="shared" si="469"/>
        <v>648.9</v>
      </c>
      <c r="DT81" s="11">
        <f t="shared" si="469"/>
        <v>648.9</v>
      </c>
      <c r="DU81" s="11">
        <f t="shared" si="469"/>
        <v>648.9</v>
      </c>
      <c r="DW81" s="9" t="s">
        <v>15</v>
      </c>
      <c r="DX81" s="10" t="s">
        <v>16</v>
      </c>
      <c r="DY81" s="11">
        <f>+DY6/10</f>
        <v>750.1</v>
      </c>
      <c r="DZ81" s="11">
        <f t="shared" ref="DZ81:EI81" si="470">+DZ6/10</f>
        <v>750.1</v>
      </c>
      <c r="EA81" s="11">
        <f t="shared" si="470"/>
        <v>750.1</v>
      </c>
      <c r="EB81" s="11">
        <f t="shared" si="470"/>
        <v>750.1</v>
      </c>
      <c r="EC81" s="11">
        <f t="shared" si="470"/>
        <v>750.1</v>
      </c>
      <c r="ED81" s="11">
        <f t="shared" si="470"/>
        <v>750.1</v>
      </c>
      <c r="EE81" s="11">
        <f t="shared" si="470"/>
        <v>750.1</v>
      </c>
      <c r="EF81" s="11">
        <f t="shared" si="470"/>
        <v>750.1</v>
      </c>
      <c r="EG81" s="11">
        <f t="shared" si="470"/>
        <v>750.1</v>
      </c>
      <c r="EH81" s="11">
        <f t="shared" si="470"/>
        <v>750.1</v>
      </c>
      <c r="EI81" s="11">
        <f t="shared" si="470"/>
        <v>750.1</v>
      </c>
      <c r="EK81" s="9" t="s">
        <v>15</v>
      </c>
      <c r="EL81" s="10" t="s">
        <v>16</v>
      </c>
      <c r="EM81" s="11">
        <f>+EM6/10</f>
        <v>818.9</v>
      </c>
      <c r="EN81" s="11">
        <f t="shared" ref="EN81:EW81" si="471">+EN6/10</f>
        <v>818.9</v>
      </c>
      <c r="EO81" s="11">
        <f t="shared" si="471"/>
        <v>818.9</v>
      </c>
      <c r="EP81" s="11">
        <f t="shared" si="471"/>
        <v>818.9</v>
      </c>
      <c r="EQ81" s="11">
        <f t="shared" si="471"/>
        <v>818.9</v>
      </c>
      <c r="ER81" s="11">
        <f t="shared" si="471"/>
        <v>818.9</v>
      </c>
      <c r="ES81" s="11">
        <f t="shared" si="471"/>
        <v>818.9</v>
      </c>
      <c r="ET81" s="11">
        <f t="shared" si="471"/>
        <v>818.9</v>
      </c>
      <c r="EU81" s="11">
        <f t="shared" si="471"/>
        <v>818.9</v>
      </c>
      <c r="EV81" s="11">
        <f t="shared" si="471"/>
        <v>818.9</v>
      </c>
      <c r="EW81" s="11">
        <f t="shared" si="471"/>
        <v>818.9</v>
      </c>
      <c r="EY81" s="9" t="s">
        <v>15</v>
      </c>
      <c r="EZ81" s="10" t="s">
        <v>16</v>
      </c>
      <c r="FA81" s="11">
        <f>+FA6/10</f>
        <v>871</v>
      </c>
      <c r="FB81" s="11">
        <f t="shared" ref="FB81:FK81" si="472">+FB6/10</f>
        <v>871</v>
      </c>
      <c r="FC81" s="11">
        <f t="shared" si="472"/>
        <v>871</v>
      </c>
      <c r="FD81" s="11">
        <f t="shared" si="472"/>
        <v>871</v>
      </c>
      <c r="FE81" s="11">
        <f t="shared" si="472"/>
        <v>871</v>
      </c>
      <c r="FF81" s="11">
        <f t="shared" si="472"/>
        <v>871</v>
      </c>
      <c r="FG81" s="11">
        <f t="shared" si="472"/>
        <v>871</v>
      </c>
      <c r="FH81" s="11">
        <f t="shared" si="472"/>
        <v>871</v>
      </c>
      <c r="FI81" s="11">
        <f t="shared" si="472"/>
        <v>871</v>
      </c>
      <c r="FJ81" s="11">
        <f t="shared" si="472"/>
        <v>871</v>
      </c>
      <c r="FK81" s="11">
        <f t="shared" si="472"/>
        <v>871</v>
      </c>
      <c r="FM81" s="9" t="s">
        <v>15</v>
      </c>
      <c r="FN81" s="10" t="s">
        <v>16</v>
      </c>
      <c r="FO81" s="11">
        <f>+FO6/10</f>
        <v>920.3</v>
      </c>
      <c r="FP81" s="11">
        <f t="shared" ref="FP81:FY81" si="473">+FP6/10</f>
        <v>920.3</v>
      </c>
      <c r="FQ81" s="11">
        <f t="shared" si="473"/>
        <v>920.3</v>
      </c>
      <c r="FR81" s="11">
        <f t="shared" si="473"/>
        <v>920.3</v>
      </c>
      <c r="FS81" s="11">
        <f t="shared" si="473"/>
        <v>920.3</v>
      </c>
      <c r="FT81" s="11">
        <f t="shared" si="473"/>
        <v>920.3</v>
      </c>
      <c r="FU81" s="11">
        <f t="shared" si="473"/>
        <v>920.3</v>
      </c>
      <c r="FV81" s="11">
        <f t="shared" si="473"/>
        <v>920.3</v>
      </c>
      <c r="FW81" s="11">
        <f t="shared" si="473"/>
        <v>920.3</v>
      </c>
      <c r="FX81" s="11">
        <f t="shared" si="473"/>
        <v>920.3</v>
      </c>
      <c r="FY81" s="11">
        <f t="shared" si="473"/>
        <v>920.3</v>
      </c>
      <c r="GA81" s="9" t="s">
        <v>15</v>
      </c>
      <c r="GB81" s="10" t="s">
        <v>16</v>
      </c>
      <c r="GC81" s="11">
        <f>+GC6/10</f>
        <v>970.3</v>
      </c>
      <c r="GD81" s="11">
        <f t="shared" ref="GD81:GM81" si="474">+GD6/10</f>
        <v>970.3</v>
      </c>
      <c r="GE81" s="11">
        <f t="shared" si="474"/>
        <v>970.3</v>
      </c>
      <c r="GF81" s="11">
        <f t="shared" si="474"/>
        <v>970.3</v>
      </c>
      <c r="GG81" s="11">
        <f t="shared" si="474"/>
        <v>970.3</v>
      </c>
      <c r="GH81" s="11">
        <f t="shared" si="474"/>
        <v>970.3</v>
      </c>
      <c r="GI81" s="11">
        <f t="shared" si="474"/>
        <v>970.3</v>
      </c>
      <c r="GJ81" s="11">
        <f t="shared" si="474"/>
        <v>970.3</v>
      </c>
      <c r="GK81" s="11">
        <f t="shared" si="474"/>
        <v>970.3</v>
      </c>
      <c r="GL81" s="11">
        <f t="shared" si="474"/>
        <v>970.3</v>
      </c>
      <c r="GM81" s="11">
        <f t="shared" si="474"/>
        <v>970.3</v>
      </c>
      <c r="GO81" s="9" t="s">
        <v>15</v>
      </c>
      <c r="GP81" s="10" t="s">
        <v>16</v>
      </c>
      <c r="GQ81" s="11">
        <f>+GQ6/10</f>
        <v>1074.7</v>
      </c>
      <c r="GR81" s="11">
        <f t="shared" ref="GR81:HA81" si="475">+GR6/10</f>
        <v>1074.7</v>
      </c>
      <c r="GS81" s="11">
        <f t="shared" si="475"/>
        <v>1074.7</v>
      </c>
      <c r="GT81" s="11">
        <f t="shared" si="475"/>
        <v>1074.7</v>
      </c>
      <c r="GU81" s="11">
        <f t="shared" si="475"/>
        <v>1074.7</v>
      </c>
      <c r="GV81" s="11">
        <f t="shared" si="475"/>
        <v>1074.7</v>
      </c>
      <c r="GW81" s="11">
        <f t="shared" si="475"/>
        <v>1074.7</v>
      </c>
      <c r="GX81" s="11">
        <f t="shared" si="475"/>
        <v>1074.7</v>
      </c>
      <c r="GY81" s="11">
        <f t="shared" si="475"/>
        <v>1074.7</v>
      </c>
      <c r="GZ81" s="11">
        <f t="shared" si="475"/>
        <v>1074.7</v>
      </c>
      <c r="HA81" s="11">
        <f t="shared" si="475"/>
        <v>1074.7</v>
      </c>
    </row>
    <row r="82" spans="1:209" x14ac:dyDescent="0.2">
      <c r="A82" s="9" t="s">
        <v>17</v>
      </c>
      <c r="B82" s="12" t="s">
        <v>18</v>
      </c>
      <c r="C82" s="11">
        <f>+C81*C80</f>
        <v>103.236</v>
      </c>
      <c r="D82" s="11">
        <f t="shared" ref="D82:M82" si="476">+D81*D80</f>
        <v>117.98399999999999</v>
      </c>
      <c r="E82" s="11">
        <f t="shared" si="476"/>
        <v>162.22800000000001</v>
      </c>
      <c r="F82" s="11">
        <f t="shared" si="476"/>
        <v>211.38800000000001</v>
      </c>
      <c r="G82" s="11">
        <f t="shared" si="476"/>
        <v>265.46400000000006</v>
      </c>
      <c r="H82" s="11">
        <f t="shared" si="476"/>
        <v>314.62400000000002</v>
      </c>
      <c r="I82" s="11">
        <f t="shared" si="476"/>
        <v>363.78399999999999</v>
      </c>
      <c r="J82" s="11">
        <f t="shared" si="476"/>
        <v>412.94400000000002</v>
      </c>
      <c r="K82" s="11">
        <f t="shared" si="476"/>
        <v>516.18000000000006</v>
      </c>
      <c r="L82" s="11">
        <f t="shared" si="476"/>
        <v>565.34</v>
      </c>
      <c r="M82" s="11">
        <f t="shared" si="476"/>
        <v>614.5</v>
      </c>
      <c r="O82" s="9" t="s">
        <v>17</v>
      </c>
      <c r="P82" s="12" t="s">
        <v>18</v>
      </c>
      <c r="Q82" s="11">
        <f>+Q81*Q80</f>
        <v>108.402</v>
      </c>
      <c r="R82" s="11">
        <f t="shared" ref="R82:AA82" si="477">+R81*R80</f>
        <v>123.88800000000001</v>
      </c>
      <c r="S82" s="11">
        <f t="shared" si="477"/>
        <v>170.34600000000003</v>
      </c>
      <c r="T82" s="11">
        <f t="shared" si="477"/>
        <v>221.96600000000001</v>
      </c>
      <c r="U82" s="11">
        <f t="shared" si="477"/>
        <v>278.74800000000005</v>
      </c>
      <c r="V82" s="11">
        <f t="shared" si="477"/>
        <v>330.36800000000005</v>
      </c>
      <c r="W82" s="11">
        <f t="shared" si="477"/>
        <v>381.98800000000006</v>
      </c>
      <c r="X82" s="11">
        <f t="shared" si="477"/>
        <v>433.608</v>
      </c>
      <c r="Y82" s="11">
        <f t="shared" si="477"/>
        <v>542.0100000000001</v>
      </c>
      <c r="Z82" s="11">
        <f t="shared" si="477"/>
        <v>593.63</v>
      </c>
      <c r="AA82" s="11">
        <f t="shared" si="477"/>
        <v>645.25</v>
      </c>
      <c r="AC82" s="9" t="s">
        <v>17</v>
      </c>
      <c r="AD82" s="12" t="s">
        <v>18</v>
      </c>
      <c r="AE82" s="11">
        <f>+AE81*AE80</f>
        <v>111.48899999999999</v>
      </c>
      <c r="AF82" s="11">
        <f t="shared" ref="AF82:AO82" si="478">+AF81*AF80</f>
        <v>127.416</v>
      </c>
      <c r="AG82" s="11">
        <f t="shared" si="478"/>
        <v>175.197</v>
      </c>
      <c r="AH82" s="11">
        <f t="shared" si="478"/>
        <v>228.28699999999998</v>
      </c>
      <c r="AI82" s="11">
        <f t="shared" si="478"/>
        <v>286.68599999999998</v>
      </c>
      <c r="AJ82" s="11">
        <f t="shared" si="478"/>
        <v>339.77600000000001</v>
      </c>
      <c r="AK82" s="11">
        <f t="shared" si="478"/>
        <v>392.86599999999999</v>
      </c>
      <c r="AL82" s="11">
        <f t="shared" si="478"/>
        <v>445.95599999999996</v>
      </c>
      <c r="AM82" s="11">
        <f t="shared" si="478"/>
        <v>557.44500000000005</v>
      </c>
      <c r="AN82" s="11">
        <f t="shared" si="478"/>
        <v>610.53499999999997</v>
      </c>
      <c r="AO82" s="11">
        <f t="shared" si="478"/>
        <v>663.625</v>
      </c>
      <c r="AQ82" s="9" t="s">
        <v>17</v>
      </c>
      <c r="AR82" s="12" t="s">
        <v>18</v>
      </c>
      <c r="AS82" s="11">
        <f>+AS81*AS80</f>
        <v>113.56799999999998</v>
      </c>
      <c r="AT82" s="11">
        <f t="shared" ref="AT82:BC82" si="479">+AT81*AT80</f>
        <v>129.79199999999997</v>
      </c>
      <c r="AU82" s="11">
        <f t="shared" si="479"/>
        <v>178.464</v>
      </c>
      <c r="AV82" s="11">
        <f t="shared" si="479"/>
        <v>232.54399999999998</v>
      </c>
      <c r="AW82" s="11">
        <f t="shared" si="479"/>
        <v>292.03199999999998</v>
      </c>
      <c r="AX82" s="11">
        <f t="shared" si="479"/>
        <v>346.11199999999997</v>
      </c>
      <c r="AY82" s="11">
        <f t="shared" si="479"/>
        <v>400.19199999999995</v>
      </c>
      <c r="AZ82" s="11">
        <f t="shared" si="479"/>
        <v>454.27199999999993</v>
      </c>
      <c r="BA82" s="11">
        <f t="shared" si="479"/>
        <v>567.84</v>
      </c>
      <c r="BB82" s="11">
        <f t="shared" si="479"/>
        <v>621.91999999999985</v>
      </c>
      <c r="BC82" s="11">
        <f t="shared" si="479"/>
        <v>676</v>
      </c>
      <c r="BE82" s="9" t="s">
        <v>17</v>
      </c>
      <c r="BF82" s="12" t="s">
        <v>18</v>
      </c>
      <c r="BG82" s="11">
        <f>+BG81*BG80</f>
        <v>116.655</v>
      </c>
      <c r="BH82" s="11">
        <f t="shared" ref="BH82:BQ82" si="480">+BH81*BH80</f>
        <v>133.32</v>
      </c>
      <c r="BI82" s="11">
        <f t="shared" si="480"/>
        <v>183.315</v>
      </c>
      <c r="BJ82" s="11">
        <f t="shared" si="480"/>
        <v>238.86500000000001</v>
      </c>
      <c r="BK82" s="11">
        <f t="shared" si="480"/>
        <v>299.97000000000003</v>
      </c>
      <c r="BL82" s="11">
        <f t="shared" si="480"/>
        <v>355.52</v>
      </c>
      <c r="BM82" s="11">
        <f t="shared" si="480"/>
        <v>411.07</v>
      </c>
      <c r="BN82" s="11">
        <f t="shared" si="480"/>
        <v>466.62</v>
      </c>
      <c r="BO82" s="11">
        <f t="shared" si="480"/>
        <v>583.27499999999998</v>
      </c>
      <c r="BP82" s="11">
        <f t="shared" si="480"/>
        <v>638.82499999999993</v>
      </c>
      <c r="BQ82" s="11">
        <f t="shared" si="480"/>
        <v>694.375</v>
      </c>
      <c r="BS82" s="9" t="s">
        <v>17</v>
      </c>
      <c r="BT82" s="12" t="s">
        <v>18</v>
      </c>
      <c r="BU82" s="11">
        <f>+BU81*BU80</f>
        <v>118.71299999999998</v>
      </c>
      <c r="BV82" s="11">
        <f t="shared" ref="BV82:CE82" si="481">+BV81*BV80</f>
        <v>135.672</v>
      </c>
      <c r="BW82" s="11">
        <f t="shared" si="481"/>
        <v>186.54900000000001</v>
      </c>
      <c r="BX82" s="11">
        <f t="shared" si="481"/>
        <v>243.07899999999998</v>
      </c>
      <c r="BY82" s="11">
        <f t="shared" si="481"/>
        <v>305.262</v>
      </c>
      <c r="BZ82" s="11">
        <f t="shared" si="481"/>
        <v>361.79199999999997</v>
      </c>
      <c r="CA82" s="11">
        <f t="shared" si="481"/>
        <v>418.32199999999995</v>
      </c>
      <c r="CB82" s="11">
        <f t="shared" si="481"/>
        <v>474.85199999999992</v>
      </c>
      <c r="CC82" s="11">
        <f t="shared" si="481"/>
        <v>593.56499999999994</v>
      </c>
      <c r="CD82" s="11">
        <f t="shared" si="481"/>
        <v>650.09499999999991</v>
      </c>
      <c r="CE82" s="11">
        <f t="shared" si="481"/>
        <v>706.625</v>
      </c>
      <c r="CG82" s="9" t="s">
        <v>17</v>
      </c>
      <c r="CH82" s="12" t="s">
        <v>18</v>
      </c>
      <c r="CI82" s="11">
        <f>+CI81*CI80</f>
        <v>122.85</v>
      </c>
      <c r="CJ82" s="11">
        <f t="shared" ref="CJ82:CS82" si="482">+CJ81*CJ80</f>
        <v>140.4</v>
      </c>
      <c r="CK82" s="11">
        <f t="shared" si="482"/>
        <v>193.05</v>
      </c>
      <c r="CL82" s="11">
        <f t="shared" si="482"/>
        <v>251.54999999999998</v>
      </c>
      <c r="CM82" s="11">
        <f t="shared" si="482"/>
        <v>315.90000000000003</v>
      </c>
      <c r="CN82" s="11">
        <f t="shared" si="482"/>
        <v>374.40000000000003</v>
      </c>
      <c r="CO82" s="11">
        <f t="shared" si="482"/>
        <v>432.9</v>
      </c>
      <c r="CP82" s="11">
        <f t="shared" si="482"/>
        <v>491.4</v>
      </c>
      <c r="CQ82" s="11">
        <f t="shared" si="482"/>
        <v>614.25</v>
      </c>
      <c r="CR82" s="11">
        <f t="shared" si="482"/>
        <v>672.75</v>
      </c>
      <c r="CS82" s="11">
        <f t="shared" si="482"/>
        <v>731.25</v>
      </c>
      <c r="CU82" s="9" t="s">
        <v>17</v>
      </c>
      <c r="CV82" s="12" t="s">
        <v>18</v>
      </c>
      <c r="CW82" s="11">
        <f>+CW81*CW80</f>
        <v>134.21100000000001</v>
      </c>
      <c r="CX82" s="11">
        <f t="shared" ref="CX82:DG82" si="483">+CX81*CX80</f>
        <v>153.38399999999999</v>
      </c>
      <c r="CY82" s="11">
        <f t="shared" si="483"/>
        <v>210.90300000000002</v>
      </c>
      <c r="CZ82" s="11">
        <f t="shared" si="483"/>
        <v>274.81299999999999</v>
      </c>
      <c r="DA82" s="11">
        <f t="shared" si="483"/>
        <v>345.11400000000003</v>
      </c>
      <c r="DB82" s="11">
        <f t="shared" si="483"/>
        <v>409.024</v>
      </c>
      <c r="DC82" s="11">
        <f t="shared" si="483"/>
        <v>472.93400000000003</v>
      </c>
      <c r="DD82" s="11">
        <f t="shared" si="483"/>
        <v>536.84400000000005</v>
      </c>
      <c r="DE82" s="11">
        <f t="shared" si="483"/>
        <v>671.05500000000006</v>
      </c>
      <c r="DF82" s="11">
        <f t="shared" si="483"/>
        <v>734.96499999999992</v>
      </c>
      <c r="DG82" s="11">
        <f t="shared" si="483"/>
        <v>798.875</v>
      </c>
      <c r="DI82" s="9" t="s">
        <v>17</v>
      </c>
      <c r="DJ82" s="12" t="s">
        <v>18</v>
      </c>
      <c r="DK82" s="11">
        <f>+DK81*DK80</f>
        <v>136.26899999999998</v>
      </c>
      <c r="DL82" s="11">
        <f t="shared" ref="DL82:DU82" si="484">+DL81*DL80</f>
        <v>155.73599999999999</v>
      </c>
      <c r="DM82" s="11">
        <f t="shared" si="484"/>
        <v>214.137</v>
      </c>
      <c r="DN82" s="11">
        <f t="shared" si="484"/>
        <v>279.02699999999999</v>
      </c>
      <c r="DO82" s="11">
        <f t="shared" si="484"/>
        <v>350.40600000000001</v>
      </c>
      <c r="DP82" s="11">
        <f t="shared" si="484"/>
        <v>415.29599999999999</v>
      </c>
      <c r="DQ82" s="11">
        <f t="shared" si="484"/>
        <v>480.18599999999998</v>
      </c>
      <c r="DR82" s="11">
        <f t="shared" si="484"/>
        <v>545.07599999999991</v>
      </c>
      <c r="DS82" s="11">
        <f t="shared" si="484"/>
        <v>681.34500000000003</v>
      </c>
      <c r="DT82" s="11">
        <f t="shared" si="484"/>
        <v>746.2349999999999</v>
      </c>
      <c r="DU82" s="11">
        <f t="shared" si="484"/>
        <v>811.125</v>
      </c>
      <c r="DW82" s="9" t="s">
        <v>17</v>
      </c>
      <c r="DX82" s="12" t="s">
        <v>18</v>
      </c>
      <c r="DY82" s="11">
        <f>+DY81*DY80</f>
        <v>157.52099999999999</v>
      </c>
      <c r="DZ82" s="11">
        <f t="shared" ref="DZ82:EI82" si="485">+DZ81*DZ80</f>
        <v>180.024</v>
      </c>
      <c r="EA82" s="11">
        <f t="shared" si="485"/>
        <v>247.53300000000002</v>
      </c>
      <c r="EB82" s="11">
        <f t="shared" si="485"/>
        <v>322.54300000000001</v>
      </c>
      <c r="EC82" s="11">
        <f t="shared" si="485"/>
        <v>405.05400000000003</v>
      </c>
      <c r="ED82" s="11">
        <f t="shared" si="485"/>
        <v>480.06400000000002</v>
      </c>
      <c r="EE82" s="11">
        <f t="shared" si="485"/>
        <v>555.07399999999996</v>
      </c>
      <c r="EF82" s="11">
        <f t="shared" si="485"/>
        <v>630.08399999999995</v>
      </c>
      <c r="EG82" s="11">
        <f t="shared" si="485"/>
        <v>787.60500000000002</v>
      </c>
      <c r="EH82" s="11">
        <f t="shared" si="485"/>
        <v>862.61500000000001</v>
      </c>
      <c r="EI82" s="11">
        <f t="shared" si="485"/>
        <v>937.625</v>
      </c>
      <c r="EK82" s="9" t="s">
        <v>17</v>
      </c>
      <c r="EL82" s="12" t="s">
        <v>18</v>
      </c>
      <c r="EM82" s="11">
        <f>+EM81*EM80</f>
        <v>171.96899999999999</v>
      </c>
      <c r="EN82" s="11">
        <f t="shared" ref="EN82:EW82" si="486">+EN81*EN80</f>
        <v>196.536</v>
      </c>
      <c r="EO82" s="11">
        <f t="shared" si="486"/>
        <v>270.23700000000002</v>
      </c>
      <c r="EP82" s="11">
        <f t="shared" si="486"/>
        <v>352.12700000000001</v>
      </c>
      <c r="EQ82" s="11">
        <f t="shared" si="486"/>
        <v>442.20600000000002</v>
      </c>
      <c r="ER82" s="11">
        <f t="shared" si="486"/>
        <v>524.096</v>
      </c>
      <c r="ES82" s="11">
        <f t="shared" si="486"/>
        <v>605.98599999999999</v>
      </c>
      <c r="ET82" s="11">
        <f t="shared" si="486"/>
        <v>687.87599999999998</v>
      </c>
      <c r="EU82" s="11">
        <f t="shared" si="486"/>
        <v>859.84500000000003</v>
      </c>
      <c r="EV82" s="11">
        <f t="shared" si="486"/>
        <v>941.7349999999999</v>
      </c>
      <c r="EW82" s="11">
        <f t="shared" si="486"/>
        <v>1023.625</v>
      </c>
      <c r="EY82" s="9" t="s">
        <v>17</v>
      </c>
      <c r="EZ82" s="12" t="s">
        <v>18</v>
      </c>
      <c r="FA82" s="11">
        <f>+FA81*FA80</f>
        <v>182.91</v>
      </c>
      <c r="FB82" s="11">
        <f t="shared" ref="FB82:FK82" si="487">+FB81*FB80</f>
        <v>209.04</v>
      </c>
      <c r="FC82" s="11">
        <f t="shared" si="487"/>
        <v>287.43</v>
      </c>
      <c r="FD82" s="11">
        <f t="shared" si="487"/>
        <v>374.53</v>
      </c>
      <c r="FE82" s="11">
        <f t="shared" si="487"/>
        <v>470.34000000000003</v>
      </c>
      <c r="FF82" s="11">
        <f t="shared" si="487"/>
        <v>557.44000000000005</v>
      </c>
      <c r="FG82" s="11">
        <f t="shared" si="487"/>
        <v>644.54</v>
      </c>
      <c r="FH82" s="11">
        <f t="shared" si="487"/>
        <v>731.64</v>
      </c>
      <c r="FI82" s="11">
        <f t="shared" si="487"/>
        <v>914.55000000000007</v>
      </c>
      <c r="FJ82" s="11">
        <f t="shared" si="487"/>
        <v>1001.65</v>
      </c>
      <c r="FK82" s="11">
        <f t="shared" si="487"/>
        <v>1088.75</v>
      </c>
      <c r="FM82" s="9" t="s">
        <v>17</v>
      </c>
      <c r="FN82" s="12" t="s">
        <v>18</v>
      </c>
      <c r="FO82" s="11">
        <f>+FO81*FO80</f>
        <v>193.26299999999998</v>
      </c>
      <c r="FP82" s="11">
        <f t="shared" ref="FP82:FY82" si="488">+FP81*FP80</f>
        <v>220.87199999999999</v>
      </c>
      <c r="FQ82" s="11">
        <f t="shared" si="488"/>
        <v>303.69900000000001</v>
      </c>
      <c r="FR82" s="11">
        <f t="shared" si="488"/>
        <v>395.72899999999998</v>
      </c>
      <c r="FS82" s="11">
        <f t="shared" si="488"/>
        <v>496.96199999999999</v>
      </c>
      <c r="FT82" s="11">
        <f t="shared" si="488"/>
        <v>588.99199999999996</v>
      </c>
      <c r="FU82" s="11">
        <f t="shared" si="488"/>
        <v>681.02199999999993</v>
      </c>
      <c r="FV82" s="11">
        <f t="shared" si="488"/>
        <v>773.05199999999991</v>
      </c>
      <c r="FW82" s="11">
        <f t="shared" si="488"/>
        <v>966.31499999999994</v>
      </c>
      <c r="FX82" s="11">
        <f t="shared" si="488"/>
        <v>1058.3449999999998</v>
      </c>
      <c r="FY82" s="11">
        <f t="shared" si="488"/>
        <v>1150.375</v>
      </c>
      <c r="GA82" s="9" t="s">
        <v>17</v>
      </c>
      <c r="GB82" s="12" t="s">
        <v>18</v>
      </c>
      <c r="GC82" s="11">
        <f>+GC81*GC80</f>
        <v>203.76299999999998</v>
      </c>
      <c r="GD82" s="11">
        <f t="shared" ref="GD82:GM82" si="489">+GD81*GD80</f>
        <v>232.87199999999999</v>
      </c>
      <c r="GE82" s="11">
        <f t="shared" si="489"/>
        <v>320.19900000000001</v>
      </c>
      <c r="GF82" s="11">
        <f t="shared" si="489"/>
        <v>417.22899999999998</v>
      </c>
      <c r="GG82" s="11">
        <f t="shared" si="489"/>
        <v>523.96199999999999</v>
      </c>
      <c r="GH82" s="11">
        <f t="shared" si="489"/>
        <v>620.99199999999996</v>
      </c>
      <c r="GI82" s="11">
        <f t="shared" si="489"/>
        <v>718.02199999999993</v>
      </c>
      <c r="GJ82" s="11">
        <f t="shared" si="489"/>
        <v>815.05199999999991</v>
      </c>
      <c r="GK82" s="11">
        <f t="shared" si="489"/>
        <v>1018.8149999999999</v>
      </c>
      <c r="GL82" s="11">
        <f t="shared" si="489"/>
        <v>1115.8449999999998</v>
      </c>
      <c r="GM82" s="11">
        <f t="shared" si="489"/>
        <v>1212.875</v>
      </c>
      <c r="GO82" s="9" t="s">
        <v>17</v>
      </c>
      <c r="GP82" s="12" t="s">
        <v>18</v>
      </c>
      <c r="GQ82" s="11">
        <f>+GQ81*GQ80</f>
        <v>225.68700000000001</v>
      </c>
      <c r="GR82" s="11">
        <f t="shared" ref="GR82:HA82" si="490">+GR81*GR80</f>
        <v>257.928</v>
      </c>
      <c r="GS82" s="11">
        <f t="shared" si="490"/>
        <v>354.65100000000001</v>
      </c>
      <c r="GT82" s="11">
        <f t="shared" si="490"/>
        <v>462.12100000000004</v>
      </c>
      <c r="GU82" s="11">
        <f t="shared" si="490"/>
        <v>580.33800000000008</v>
      </c>
      <c r="GV82" s="11">
        <f t="shared" si="490"/>
        <v>687.80799999999999</v>
      </c>
      <c r="GW82" s="11">
        <f t="shared" si="490"/>
        <v>795.27800000000002</v>
      </c>
      <c r="GX82" s="11">
        <f t="shared" si="490"/>
        <v>902.74800000000005</v>
      </c>
      <c r="GY82" s="11">
        <f t="shared" si="490"/>
        <v>1128.4350000000002</v>
      </c>
      <c r="GZ82" s="11">
        <f t="shared" si="490"/>
        <v>1235.905</v>
      </c>
      <c r="HA82" s="11">
        <f t="shared" si="490"/>
        <v>1343.375</v>
      </c>
    </row>
    <row r="83" spans="1:209" x14ac:dyDescent="0.2">
      <c r="A83" s="9" t="s">
        <v>19</v>
      </c>
      <c r="B83" s="12" t="s">
        <v>20</v>
      </c>
      <c r="C83" s="11">
        <f>+C8/10</f>
        <v>272.2</v>
      </c>
      <c r="D83" s="11">
        <f t="shared" ref="D83:M83" si="491">+D8/10</f>
        <v>272.2</v>
      </c>
      <c r="E83" s="11">
        <f t="shared" si="491"/>
        <v>272.2</v>
      </c>
      <c r="F83" s="11">
        <f t="shared" si="491"/>
        <v>272.2</v>
      </c>
      <c r="G83" s="11">
        <f t="shared" si="491"/>
        <v>272.2</v>
      </c>
      <c r="H83" s="11">
        <f t="shared" si="491"/>
        <v>272.2</v>
      </c>
      <c r="I83" s="11">
        <f t="shared" si="491"/>
        <v>272.2</v>
      </c>
      <c r="J83" s="11">
        <f t="shared" si="491"/>
        <v>272.2</v>
      </c>
      <c r="K83" s="11">
        <f t="shared" si="491"/>
        <v>272.2</v>
      </c>
      <c r="L83" s="11">
        <f t="shared" si="491"/>
        <v>272.2</v>
      </c>
      <c r="M83" s="11">
        <f t="shared" si="491"/>
        <v>272.2</v>
      </c>
      <c r="O83" s="9" t="s">
        <v>19</v>
      </c>
      <c r="P83" s="12" t="s">
        <v>20</v>
      </c>
      <c r="Q83" s="11">
        <f>+Q8/10</f>
        <v>293.39999999999998</v>
      </c>
      <c r="R83" s="11">
        <f t="shared" ref="R83:AA83" si="492">+R8/10</f>
        <v>293.39999999999998</v>
      </c>
      <c r="S83" s="11">
        <f t="shared" si="492"/>
        <v>293.39999999999998</v>
      </c>
      <c r="T83" s="11">
        <f t="shared" si="492"/>
        <v>293.39999999999998</v>
      </c>
      <c r="U83" s="11">
        <f t="shared" si="492"/>
        <v>293.39999999999998</v>
      </c>
      <c r="V83" s="11">
        <f t="shared" si="492"/>
        <v>293.39999999999998</v>
      </c>
      <c r="W83" s="11">
        <f t="shared" si="492"/>
        <v>293.39999999999998</v>
      </c>
      <c r="X83" s="11">
        <f t="shared" si="492"/>
        <v>293.39999999999998</v>
      </c>
      <c r="Y83" s="11">
        <f t="shared" si="492"/>
        <v>293.39999999999998</v>
      </c>
      <c r="Z83" s="11">
        <f t="shared" si="492"/>
        <v>293.39999999999998</v>
      </c>
      <c r="AA83" s="11">
        <f t="shared" si="492"/>
        <v>293.39999999999998</v>
      </c>
      <c r="AC83" s="9" t="s">
        <v>19</v>
      </c>
      <c r="AD83" s="12" t="s">
        <v>20</v>
      </c>
      <c r="AE83" s="11">
        <f>+AE8/10</f>
        <v>306.2</v>
      </c>
      <c r="AF83" s="11">
        <f t="shared" ref="AF83:AO83" si="493">+AF8/10</f>
        <v>306.2</v>
      </c>
      <c r="AG83" s="11">
        <f t="shared" si="493"/>
        <v>306.2</v>
      </c>
      <c r="AH83" s="11">
        <f t="shared" si="493"/>
        <v>306.2</v>
      </c>
      <c r="AI83" s="11">
        <f t="shared" si="493"/>
        <v>306.2</v>
      </c>
      <c r="AJ83" s="11">
        <f t="shared" si="493"/>
        <v>306.2</v>
      </c>
      <c r="AK83" s="11">
        <f t="shared" si="493"/>
        <v>306.2</v>
      </c>
      <c r="AL83" s="11">
        <f t="shared" si="493"/>
        <v>306.2</v>
      </c>
      <c r="AM83" s="11">
        <f t="shared" si="493"/>
        <v>306.2</v>
      </c>
      <c r="AN83" s="11">
        <f t="shared" si="493"/>
        <v>306.2</v>
      </c>
      <c r="AO83" s="11">
        <f t="shared" si="493"/>
        <v>306.2</v>
      </c>
      <c r="AQ83" s="9" t="s">
        <v>19</v>
      </c>
      <c r="AR83" s="12" t="s">
        <v>20</v>
      </c>
      <c r="AS83" s="11">
        <f>+AS8/10</f>
        <v>314.7</v>
      </c>
      <c r="AT83" s="11">
        <f t="shared" ref="AT83:BC83" si="494">+AT8/10</f>
        <v>314.7</v>
      </c>
      <c r="AU83" s="11">
        <f t="shared" si="494"/>
        <v>314.7</v>
      </c>
      <c r="AV83" s="11">
        <f t="shared" si="494"/>
        <v>314.7</v>
      </c>
      <c r="AW83" s="11">
        <f t="shared" si="494"/>
        <v>314.7</v>
      </c>
      <c r="AX83" s="11">
        <f t="shared" si="494"/>
        <v>314.7</v>
      </c>
      <c r="AY83" s="11">
        <f t="shared" si="494"/>
        <v>314.7</v>
      </c>
      <c r="AZ83" s="11">
        <f t="shared" si="494"/>
        <v>314.7</v>
      </c>
      <c r="BA83" s="11">
        <f t="shared" si="494"/>
        <v>314.7</v>
      </c>
      <c r="BB83" s="11">
        <f t="shared" si="494"/>
        <v>314.7</v>
      </c>
      <c r="BC83" s="11">
        <f t="shared" si="494"/>
        <v>314.7</v>
      </c>
      <c r="BE83" s="9" t="s">
        <v>19</v>
      </c>
      <c r="BF83" s="12" t="s">
        <v>20</v>
      </c>
      <c r="BG83" s="11">
        <f>+BG8/10</f>
        <v>327.39999999999998</v>
      </c>
      <c r="BH83" s="11">
        <f t="shared" ref="BH83:BQ83" si="495">+BH8/10</f>
        <v>327.39999999999998</v>
      </c>
      <c r="BI83" s="11">
        <f t="shared" si="495"/>
        <v>327.39999999999998</v>
      </c>
      <c r="BJ83" s="11">
        <f t="shared" si="495"/>
        <v>327.39999999999998</v>
      </c>
      <c r="BK83" s="11">
        <f t="shared" si="495"/>
        <v>327.39999999999998</v>
      </c>
      <c r="BL83" s="11">
        <f t="shared" si="495"/>
        <v>327.39999999999998</v>
      </c>
      <c r="BM83" s="11">
        <f t="shared" si="495"/>
        <v>327.39999999999998</v>
      </c>
      <c r="BN83" s="11">
        <f t="shared" si="495"/>
        <v>327.39999999999998</v>
      </c>
      <c r="BO83" s="11">
        <f t="shared" si="495"/>
        <v>327.39999999999998</v>
      </c>
      <c r="BP83" s="11">
        <f t="shared" si="495"/>
        <v>327.39999999999998</v>
      </c>
      <c r="BQ83" s="11">
        <f t="shared" si="495"/>
        <v>327.39999999999998</v>
      </c>
      <c r="BS83" s="9" t="s">
        <v>19</v>
      </c>
      <c r="BT83" s="12" t="s">
        <v>20</v>
      </c>
      <c r="BU83" s="11">
        <f>+BU8/10</f>
        <v>335.9</v>
      </c>
      <c r="BV83" s="11">
        <f t="shared" ref="BV83:CE83" si="496">+BV8/10</f>
        <v>335.9</v>
      </c>
      <c r="BW83" s="11">
        <f t="shared" si="496"/>
        <v>335.9</v>
      </c>
      <c r="BX83" s="11">
        <f t="shared" si="496"/>
        <v>335.9</v>
      </c>
      <c r="BY83" s="11">
        <f t="shared" si="496"/>
        <v>335.9</v>
      </c>
      <c r="BZ83" s="11">
        <f t="shared" si="496"/>
        <v>335.9</v>
      </c>
      <c r="CA83" s="11">
        <f t="shared" si="496"/>
        <v>335.9</v>
      </c>
      <c r="CB83" s="11">
        <f t="shared" si="496"/>
        <v>335.9</v>
      </c>
      <c r="CC83" s="11">
        <f t="shared" si="496"/>
        <v>335.9</v>
      </c>
      <c r="CD83" s="11">
        <f t="shared" si="496"/>
        <v>335.9</v>
      </c>
      <c r="CE83" s="11">
        <f t="shared" si="496"/>
        <v>335.9</v>
      </c>
      <c r="CG83" s="9" t="s">
        <v>19</v>
      </c>
      <c r="CH83" s="12" t="s">
        <v>20</v>
      </c>
      <c r="CI83" s="11">
        <f>+CI8/10</f>
        <v>352.9</v>
      </c>
      <c r="CJ83" s="11">
        <f t="shared" ref="CJ83:CS83" si="497">+CJ8/10</f>
        <v>352.9</v>
      </c>
      <c r="CK83" s="11">
        <f t="shared" si="497"/>
        <v>352.9</v>
      </c>
      <c r="CL83" s="11">
        <f t="shared" si="497"/>
        <v>352.9</v>
      </c>
      <c r="CM83" s="11">
        <f t="shared" si="497"/>
        <v>352.9</v>
      </c>
      <c r="CN83" s="11">
        <f t="shared" si="497"/>
        <v>352.9</v>
      </c>
      <c r="CO83" s="11">
        <f t="shared" si="497"/>
        <v>352.9</v>
      </c>
      <c r="CP83" s="11">
        <f t="shared" si="497"/>
        <v>352.9</v>
      </c>
      <c r="CQ83" s="11">
        <f t="shared" si="497"/>
        <v>352.9</v>
      </c>
      <c r="CR83" s="11">
        <f t="shared" si="497"/>
        <v>352.9</v>
      </c>
      <c r="CS83" s="11">
        <f t="shared" si="497"/>
        <v>352.9</v>
      </c>
      <c r="CU83" s="9" t="s">
        <v>19</v>
      </c>
      <c r="CV83" s="12" t="s">
        <v>20</v>
      </c>
      <c r="CW83" s="11">
        <f>+CW8/10</f>
        <v>399.7</v>
      </c>
      <c r="CX83" s="11">
        <f t="shared" ref="CX83:DG83" si="498">+CX8/10</f>
        <v>399.7</v>
      </c>
      <c r="CY83" s="11">
        <f t="shared" si="498"/>
        <v>399.7</v>
      </c>
      <c r="CZ83" s="11">
        <f t="shared" si="498"/>
        <v>399.7</v>
      </c>
      <c r="DA83" s="11">
        <f t="shared" si="498"/>
        <v>399.7</v>
      </c>
      <c r="DB83" s="11">
        <f t="shared" si="498"/>
        <v>399.7</v>
      </c>
      <c r="DC83" s="11">
        <f t="shared" si="498"/>
        <v>399.7</v>
      </c>
      <c r="DD83" s="11">
        <f t="shared" si="498"/>
        <v>399.7</v>
      </c>
      <c r="DE83" s="11">
        <f t="shared" si="498"/>
        <v>399.7</v>
      </c>
      <c r="DF83" s="11">
        <f t="shared" si="498"/>
        <v>399.7</v>
      </c>
      <c r="DG83" s="11">
        <f t="shared" si="498"/>
        <v>399.7</v>
      </c>
      <c r="DI83" s="9" t="s">
        <v>19</v>
      </c>
      <c r="DJ83" s="12" t="s">
        <v>20</v>
      </c>
      <c r="DK83" s="11">
        <f>+DK8/10</f>
        <v>408.2</v>
      </c>
      <c r="DL83" s="11">
        <f t="shared" ref="DL83:DU83" si="499">+DL8/10</f>
        <v>408.2</v>
      </c>
      <c r="DM83" s="11">
        <f t="shared" si="499"/>
        <v>408.2</v>
      </c>
      <c r="DN83" s="11">
        <f t="shared" si="499"/>
        <v>408.2</v>
      </c>
      <c r="DO83" s="11">
        <f t="shared" si="499"/>
        <v>408.2</v>
      </c>
      <c r="DP83" s="11">
        <f t="shared" si="499"/>
        <v>408.2</v>
      </c>
      <c r="DQ83" s="11">
        <f t="shared" si="499"/>
        <v>408.2</v>
      </c>
      <c r="DR83" s="11">
        <f t="shared" si="499"/>
        <v>408.2</v>
      </c>
      <c r="DS83" s="11">
        <f t="shared" si="499"/>
        <v>408.2</v>
      </c>
      <c r="DT83" s="11">
        <f t="shared" si="499"/>
        <v>408.2</v>
      </c>
      <c r="DU83" s="11">
        <f t="shared" si="499"/>
        <v>408.2</v>
      </c>
      <c r="DW83" s="9" t="s">
        <v>19</v>
      </c>
      <c r="DX83" s="12" t="s">
        <v>20</v>
      </c>
      <c r="DY83" s="11">
        <f>+DY8/10</f>
        <v>452.9</v>
      </c>
      <c r="DZ83" s="11">
        <f t="shared" ref="DZ83:EI83" si="500">+DZ8/10</f>
        <v>452.9</v>
      </c>
      <c r="EA83" s="11">
        <f t="shared" si="500"/>
        <v>452.9</v>
      </c>
      <c r="EB83" s="11">
        <f t="shared" si="500"/>
        <v>452.9</v>
      </c>
      <c r="EC83" s="11">
        <f t="shared" si="500"/>
        <v>452.9</v>
      </c>
      <c r="ED83" s="11">
        <f t="shared" si="500"/>
        <v>452.9</v>
      </c>
      <c r="EE83" s="11">
        <f t="shared" si="500"/>
        <v>452.9</v>
      </c>
      <c r="EF83" s="11">
        <f t="shared" si="500"/>
        <v>452.9</v>
      </c>
      <c r="EG83" s="11">
        <f t="shared" si="500"/>
        <v>452.9</v>
      </c>
      <c r="EH83" s="11">
        <f t="shared" si="500"/>
        <v>452.9</v>
      </c>
      <c r="EI83" s="11">
        <f t="shared" si="500"/>
        <v>452.9</v>
      </c>
      <c r="EK83" s="9" t="s">
        <v>19</v>
      </c>
      <c r="EL83" s="12" t="s">
        <v>20</v>
      </c>
      <c r="EM83" s="11">
        <f>+EM8/10</f>
        <v>515.20000000000005</v>
      </c>
      <c r="EN83" s="11">
        <f t="shared" ref="EN83:EW83" si="501">+EN8/10</f>
        <v>515.20000000000005</v>
      </c>
      <c r="EO83" s="11">
        <f t="shared" si="501"/>
        <v>515.20000000000005</v>
      </c>
      <c r="EP83" s="11">
        <f t="shared" si="501"/>
        <v>515.20000000000005</v>
      </c>
      <c r="EQ83" s="11">
        <f t="shared" si="501"/>
        <v>515.20000000000005</v>
      </c>
      <c r="ER83" s="11">
        <f t="shared" si="501"/>
        <v>515.20000000000005</v>
      </c>
      <c r="ES83" s="11">
        <f t="shared" si="501"/>
        <v>515.20000000000005</v>
      </c>
      <c r="ET83" s="11">
        <f t="shared" si="501"/>
        <v>515.20000000000005</v>
      </c>
      <c r="EU83" s="11">
        <f t="shared" si="501"/>
        <v>515.20000000000005</v>
      </c>
      <c r="EV83" s="11">
        <f t="shared" si="501"/>
        <v>515.20000000000005</v>
      </c>
      <c r="EW83" s="11">
        <f t="shared" si="501"/>
        <v>515.20000000000005</v>
      </c>
      <c r="EY83" s="9" t="s">
        <v>19</v>
      </c>
      <c r="EZ83" s="12" t="s">
        <v>20</v>
      </c>
      <c r="FA83" s="11">
        <f>+FA8/10</f>
        <v>502.9</v>
      </c>
      <c r="FB83" s="11">
        <f t="shared" ref="FB83:FK83" si="502">+FB8/10</f>
        <v>502.9</v>
      </c>
      <c r="FC83" s="11">
        <f t="shared" si="502"/>
        <v>502.9</v>
      </c>
      <c r="FD83" s="11">
        <f t="shared" si="502"/>
        <v>502.9</v>
      </c>
      <c r="FE83" s="11">
        <f t="shared" si="502"/>
        <v>502.9</v>
      </c>
      <c r="FF83" s="11">
        <f t="shared" si="502"/>
        <v>502.9</v>
      </c>
      <c r="FG83" s="11">
        <f t="shared" si="502"/>
        <v>502.9</v>
      </c>
      <c r="FH83" s="11">
        <f t="shared" si="502"/>
        <v>502.9</v>
      </c>
      <c r="FI83" s="11">
        <f t="shared" si="502"/>
        <v>502.9</v>
      </c>
      <c r="FJ83" s="11">
        <f t="shared" si="502"/>
        <v>502.9</v>
      </c>
      <c r="FK83" s="11">
        <f t="shared" si="502"/>
        <v>502.9</v>
      </c>
      <c r="FM83" s="9" t="s">
        <v>19</v>
      </c>
      <c r="FN83" s="12" t="s">
        <v>20</v>
      </c>
      <c r="FO83" s="11">
        <f>+FO8/10</f>
        <v>547.5</v>
      </c>
      <c r="FP83" s="11">
        <f t="shared" ref="FP83:FY83" si="503">+FP8/10</f>
        <v>547.5</v>
      </c>
      <c r="FQ83" s="11">
        <f t="shared" si="503"/>
        <v>547.5</v>
      </c>
      <c r="FR83" s="11">
        <f t="shared" si="503"/>
        <v>547.5</v>
      </c>
      <c r="FS83" s="11">
        <f t="shared" si="503"/>
        <v>547.5</v>
      </c>
      <c r="FT83" s="11">
        <f t="shared" si="503"/>
        <v>547.5</v>
      </c>
      <c r="FU83" s="11">
        <f t="shared" si="503"/>
        <v>547.5</v>
      </c>
      <c r="FV83" s="11">
        <f t="shared" si="503"/>
        <v>547.5</v>
      </c>
      <c r="FW83" s="11">
        <f t="shared" si="503"/>
        <v>547.5</v>
      </c>
      <c r="FX83" s="11">
        <f t="shared" si="503"/>
        <v>547.5</v>
      </c>
      <c r="FY83" s="11">
        <f t="shared" si="503"/>
        <v>547.5</v>
      </c>
      <c r="GA83" s="9" t="s">
        <v>19</v>
      </c>
      <c r="GB83" s="12" t="s">
        <v>20</v>
      </c>
      <c r="GC83" s="11">
        <f>+GC8/10</f>
        <v>592.79999999999995</v>
      </c>
      <c r="GD83" s="11">
        <f t="shared" ref="GD83:GM83" si="504">+GD8/10</f>
        <v>592.79999999999995</v>
      </c>
      <c r="GE83" s="11">
        <f t="shared" si="504"/>
        <v>592.79999999999995</v>
      </c>
      <c r="GF83" s="11">
        <f t="shared" si="504"/>
        <v>592.79999999999995</v>
      </c>
      <c r="GG83" s="11">
        <f t="shared" si="504"/>
        <v>592.79999999999995</v>
      </c>
      <c r="GH83" s="11">
        <f t="shared" si="504"/>
        <v>592.79999999999995</v>
      </c>
      <c r="GI83" s="11">
        <f t="shared" si="504"/>
        <v>592.79999999999995</v>
      </c>
      <c r="GJ83" s="11">
        <f t="shared" si="504"/>
        <v>592.79999999999995</v>
      </c>
      <c r="GK83" s="11">
        <f t="shared" si="504"/>
        <v>592.79999999999995</v>
      </c>
      <c r="GL83" s="11">
        <f t="shared" si="504"/>
        <v>592.79999999999995</v>
      </c>
      <c r="GM83" s="11">
        <f t="shared" si="504"/>
        <v>592.79999999999995</v>
      </c>
      <c r="GO83" s="9" t="s">
        <v>19</v>
      </c>
      <c r="GP83" s="12" t="s">
        <v>20</v>
      </c>
      <c r="GQ83" s="11">
        <f>+GQ8/10</f>
        <v>687.4</v>
      </c>
      <c r="GR83" s="11">
        <f t="shared" ref="GR83:HA83" si="505">+GR8/10</f>
        <v>687.4</v>
      </c>
      <c r="GS83" s="11">
        <f t="shared" si="505"/>
        <v>687.4</v>
      </c>
      <c r="GT83" s="11">
        <f t="shared" si="505"/>
        <v>687.4</v>
      </c>
      <c r="GU83" s="11">
        <f t="shared" si="505"/>
        <v>687.4</v>
      </c>
      <c r="GV83" s="11">
        <f t="shared" si="505"/>
        <v>687.4</v>
      </c>
      <c r="GW83" s="11">
        <f t="shared" si="505"/>
        <v>687.4</v>
      </c>
      <c r="GX83" s="11">
        <f t="shared" si="505"/>
        <v>687.4</v>
      </c>
      <c r="GY83" s="11">
        <f t="shared" si="505"/>
        <v>687.4</v>
      </c>
      <c r="GZ83" s="11">
        <f t="shared" si="505"/>
        <v>687.4</v>
      </c>
      <c r="HA83" s="11">
        <f t="shared" si="505"/>
        <v>687.4</v>
      </c>
    </row>
    <row r="84" spans="1:209" x14ac:dyDescent="0.2">
      <c r="A84" s="9" t="s">
        <v>41</v>
      </c>
      <c r="B84" s="12" t="s">
        <v>42</v>
      </c>
      <c r="C84" s="11">
        <f>+C6*0.3/10</f>
        <v>147.47999999999999</v>
      </c>
      <c r="D84" s="11">
        <f t="shared" ref="D84:M84" si="506">+D6*0.3/10</f>
        <v>147.47999999999999</v>
      </c>
      <c r="E84" s="11">
        <f t="shared" si="506"/>
        <v>147.47999999999999</v>
      </c>
      <c r="F84" s="11">
        <f t="shared" si="506"/>
        <v>147.47999999999999</v>
      </c>
      <c r="G84" s="11">
        <f t="shared" si="506"/>
        <v>147.47999999999999</v>
      </c>
      <c r="H84" s="11">
        <f t="shared" si="506"/>
        <v>147.47999999999999</v>
      </c>
      <c r="I84" s="11">
        <f t="shared" si="506"/>
        <v>147.47999999999999</v>
      </c>
      <c r="J84" s="11">
        <f t="shared" si="506"/>
        <v>147.47999999999999</v>
      </c>
      <c r="K84" s="11">
        <f t="shared" si="506"/>
        <v>147.47999999999999</v>
      </c>
      <c r="L84" s="11">
        <f t="shared" si="506"/>
        <v>147.47999999999999</v>
      </c>
      <c r="M84" s="11">
        <f t="shared" si="506"/>
        <v>147.47999999999999</v>
      </c>
      <c r="O84" s="9" t="s">
        <v>41</v>
      </c>
      <c r="P84" s="12" t="s">
        <v>42</v>
      </c>
      <c r="Q84" s="11">
        <f>+Q6*0.3/10</f>
        <v>154.85999999999999</v>
      </c>
      <c r="R84" s="11">
        <f t="shared" ref="R84:AA84" si="507">+R6*0.3/10</f>
        <v>154.85999999999999</v>
      </c>
      <c r="S84" s="11">
        <f t="shared" si="507"/>
        <v>154.85999999999999</v>
      </c>
      <c r="T84" s="11">
        <f t="shared" si="507"/>
        <v>154.85999999999999</v>
      </c>
      <c r="U84" s="11">
        <f t="shared" si="507"/>
        <v>154.85999999999999</v>
      </c>
      <c r="V84" s="11">
        <f t="shared" si="507"/>
        <v>154.85999999999999</v>
      </c>
      <c r="W84" s="11">
        <f t="shared" si="507"/>
        <v>154.85999999999999</v>
      </c>
      <c r="X84" s="11">
        <f t="shared" si="507"/>
        <v>154.85999999999999</v>
      </c>
      <c r="Y84" s="11">
        <f t="shared" si="507"/>
        <v>154.85999999999999</v>
      </c>
      <c r="Z84" s="11">
        <f t="shared" si="507"/>
        <v>154.85999999999999</v>
      </c>
      <c r="AA84" s="11">
        <f t="shared" si="507"/>
        <v>154.85999999999999</v>
      </c>
      <c r="AC84" s="9" t="s">
        <v>41</v>
      </c>
      <c r="AD84" s="12" t="s">
        <v>42</v>
      </c>
      <c r="AE84" s="11">
        <f>+AE6*0.3/10</f>
        <v>159.27000000000001</v>
      </c>
      <c r="AF84" s="11">
        <f t="shared" ref="AF84:AO84" si="508">+AF6*0.3/10</f>
        <v>159.27000000000001</v>
      </c>
      <c r="AG84" s="11">
        <f t="shared" si="508"/>
        <v>159.27000000000001</v>
      </c>
      <c r="AH84" s="11">
        <f t="shared" si="508"/>
        <v>159.27000000000001</v>
      </c>
      <c r="AI84" s="11">
        <f t="shared" si="508"/>
        <v>159.27000000000001</v>
      </c>
      <c r="AJ84" s="11">
        <f t="shared" si="508"/>
        <v>159.27000000000001</v>
      </c>
      <c r="AK84" s="11">
        <f t="shared" si="508"/>
        <v>159.27000000000001</v>
      </c>
      <c r="AL84" s="11">
        <f t="shared" si="508"/>
        <v>159.27000000000001</v>
      </c>
      <c r="AM84" s="11">
        <f t="shared" si="508"/>
        <v>159.27000000000001</v>
      </c>
      <c r="AN84" s="11">
        <f t="shared" si="508"/>
        <v>159.27000000000001</v>
      </c>
      <c r="AO84" s="11">
        <f t="shared" si="508"/>
        <v>159.27000000000001</v>
      </c>
      <c r="AQ84" s="9" t="s">
        <v>41</v>
      </c>
      <c r="AR84" s="12" t="s">
        <v>42</v>
      </c>
      <c r="AS84" s="11">
        <f>+AS6*0.3/10</f>
        <v>162.23999999999998</v>
      </c>
      <c r="AT84" s="11">
        <f t="shared" ref="AT84:BC84" si="509">+AT6*0.3/10</f>
        <v>162.23999999999998</v>
      </c>
      <c r="AU84" s="11">
        <f t="shared" si="509"/>
        <v>162.23999999999998</v>
      </c>
      <c r="AV84" s="11">
        <f t="shared" si="509"/>
        <v>162.23999999999998</v>
      </c>
      <c r="AW84" s="11">
        <f t="shared" si="509"/>
        <v>162.23999999999998</v>
      </c>
      <c r="AX84" s="11">
        <f t="shared" si="509"/>
        <v>162.23999999999998</v>
      </c>
      <c r="AY84" s="11">
        <f t="shared" si="509"/>
        <v>162.23999999999998</v>
      </c>
      <c r="AZ84" s="11">
        <f t="shared" si="509"/>
        <v>162.23999999999998</v>
      </c>
      <c r="BA84" s="11">
        <f t="shared" si="509"/>
        <v>162.23999999999998</v>
      </c>
      <c r="BB84" s="11">
        <f t="shared" si="509"/>
        <v>162.23999999999998</v>
      </c>
      <c r="BC84" s="11">
        <f t="shared" si="509"/>
        <v>162.23999999999998</v>
      </c>
      <c r="BE84" s="9" t="s">
        <v>41</v>
      </c>
      <c r="BF84" s="12" t="s">
        <v>42</v>
      </c>
      <c r="BG84" s="11">
        <f>+BG6*0.3/10</f>
        <v>166.65</v>
      </c>
      <c r="BH84" s="11">
        <f t="shared" ref="BH84:BQ84" si="510">+BH6*0.3/10</f>
        <v>166.65</v>
      </c>
      <c r="BI84" s="11">
        <f t="shared" si="510"/>
        <v>166.65</v>
      </c>
      <c r="BJ84" s="11">
        <f t="shared" si="510"/>
        <v>166.65</v>
      </c>
      <c r="BK84" s="11">
        <f t="shared" si="510"/>
        <v>166.65</v>
      </c>
      <c r="BL84" s="11">
        <f t="shared" si="510"/>
        <v>166.65</v>
      </c>
      <c r="BM84" s="11">
        <f t="shared" si="510"/>
        <v>166.65</v>
      </c>
      <c r="BN84" s="11">
        <f t="shared" si="510"/>
        <v>166.65</v>
      </c>
      <c r="BO84" s="11">
        <f t="shared" si="510"/>
        <v>166.65</v>
      </c>
      <c r="BP84" s="11">
        <f t="shared" si="510"/>
        <v>166.65</v>
      </c>
      <c r="BQ84" s="11">
        <f t="shared" si="510"/>
        <v>166.65</v>
      </c>
      <c r="BS84" s="9" t="s">
        <v>41</v>
      </c>
      <c r="BT84" s="12" t="s">
        <v>42</v>
      </c>
      <c r="BU84" s="11">
        <f>+BU6*0.3/10</f>
        <v>169.58999999999997</v>
      </c>
      <c r="BV84" s="11">
        <f t="shared" ref="BV84:CE84" si="511">+BV6*0.3/10</f>
        <v>169.58999999999997</v>
      </c>
      <c r="BW84" s="11">
        <f t="shared" si="511"/>
        <v>169.58999999999997</v>
      </c>
      <c r="BX84" s="11">
        <f t="shared" si="511"/>
        <v>169.58999999999997</v>
      </c>
      <c r="BY84" s="11">
        <f t="shared" si="511"/>
        <v>169.58999999999997</v>
      </c>
      <c r="BZ84" s="11">
        <f t="shared" si="511"/>
        <v>169.58999999999997</v>
      </c>
      <c r="CA84" s="11">
        <f t="shared" si="511"/>
        <v>169.58999999999997</v>
      </c>
      <c r="CB84" s="11">
        <f t="shared" si="511"/>
        <v>169.58999999999997</v>
      </c>
      <c r="CC84" s="11">
        <f t="shared" si="511"/>
        <v>169.58999999999997</v>
      </c>
      <c r="CD84" s="11">
        <f t="shared" si="511"/>
        <v>169.58999999999997</v>
      </c>
      <c r="CE84" s="11">
        <f t="shared" si="511"/>
        <v>169.58999999999997</v>
      </c>
      <c r="CG84" s="9" t="s">
        <v>41</v>
      </c>
      <c r="CH84" s="12" t="s">
        <v>42</v>
      </c>
      <c r="CI84" s="11">
        <f>+CI6*0.3/10</f>
        <v>175.5</v>
      </c>
      <c r="CJ84" s="11">
        <f t="shared" ref="CJ84:CS84" si="512">+CJ6*0.3/10</f>
        <v>175.5</v>
      </c>
      <c r="CK84" s="11">
        <f t="shared" si="512"/>
        <v>175.5</v>
      </c>
      <c r="CL84" s="11">
        <f t="shared" si="512"/>
        <v>175.5</v>
      </c>
      <c r="CM84" s="11">
        <f t="shared" si="512"/>
        <v>175.5</v>
      </c>
      <c r="CN84" s="11">
        <f t="shared" si="512"/>
        <v>175.5</v>
      </c>
      <c r="CO84" s="11">
        <f t="shared" si="512"/>
        <v>175.5</v>
      </c>
      <c r="CP84" s="11">
        <f t="shared" si="512"/>
        <v>175.5</v>
      </c>
      <c r="CQ84" s="11">
        <f t="shared" si="512"/>
        <v>175.5</v>
      </c>
      <c r="CR84" s="11">
        <f t="shared" si="512"/>
        <v>175.5</v>
      </c>
      <c r="CS84" s="11">
        <f t="shared" si="512"/>
        <v>175.5</v>
      </c>
      <c r="CU84" s="9" t="s">
        <v>41</v>
      </c>
      <c r="CV84" s="12" t="s">
        <v>42</v>
      </c>
      <c r="CW84" s="11">
        <f>+CW6*0.3/10</f>
        <v>191.73</v>
      </c>
      <c r="CX84" s="11">
        <f t="shared" ref="CX84:DG84" si="513">+CX6*0.3/10</f>
        <v>191.73</v>
      </c>
      <c r="CY84" s="11">
        <f t="shared" si="513"/>
        <v>191.73</v>
      </c>
      <c r="CZ84" s="11">
        <f t="shared" si="513"/>
        <v>191.73</v>
      </c>
      <c r="DA84" s="11">
        <f t="shared" si="513"/>
        <v>191.73</v>
      </c>
      <c r="DB84" s="11">
        <f t="shared" si="513"/>
        <v>191.73</v>
      </c>
      <c r="DC84" s="11">
        <f t="shared" si="513"/>
        <v>191.73</v>
      </c>
      <c r="DD84" s="11">
        <f t="shared" si="513"/>
        <v>191.73</v>
      </c>
      <c r="DE84" s="11">
        <f t="shared" si="513"/>
        <v>191.73</v>
      </c>
      <c r="DF84" s="11">
        <f t="shared" si="513"/>
        <v>191.73</v>
      </c>
      <c r="DG84" s="11">
        <f t="shared" si="513"/>
        <v>191.73</v>
      </c>
      <c r="DI84" s="9" t="s">
        <v>41</v>
      </c>
      <c r="DJ84" s="12" t="s">
        <v>42</v>
      </c>
      <c r="DK84" s="11">
        <f>+DK6*0.3/10</f>
        <v>194.67</v>
      </c>
      <c r="DL84" s="11">
        <f t="shared" ref="DL84:DU84" si="514">+DL6*0.3/10</f>
        <v>194.67</v>
      </c>
      <c r="DM84" s="11">
        <f t="shared" si="514"/>
        <v>194.67</v>
      </c>
      <c r="DN84" s="11">
        <f t="shared" si="514"/>
        <v>194.67</v>
      </c>
      <c r="DO84" s="11">
        <f t="shared" si="514"/>
        <v>194.67</v>
      </c>
      <c r="DP84" s="11">
        <f t="shared" si="514"/>
        <v>194.67</v>
      </c>
      <c r="DQ84" s="11">
        <f t="shared" si="514"/>
        <v>194.67</v>
      </c>
      <c r="DR84" s="11">
        <f t="shared" si="514"/>
        <v>194.67</v>
      </c>
      <c r="DS84" s="11">
        <f t="shared" si="514"/>
        <v>194.67</v>
      </c>
      <c r="DT84" s="11">
        <f t="shared" si="514"/>
        <v>194.67</v>
      </c>
      <c r="DU84" s="11">
        <f t="shared" si="514"/>
        <v>194.67</v>
      </c>
      <c r="DW84" s="9" t="s">
        <v>41</v>
      </c>
      <c r="DX84" s="12" t="s">
        <v>42</v>
      </c>
      <c r="DY84" s="11">
        <f>+DY6*0.3/10</f>
        <v>225.02999999999997</v>
      </c>
      <c r="DZ84" s="11">
        <f t="shared" ref="DZ84:EI84" si="515">+DZ6*0.3/10</f>
        <v>225.02999999999997</v>
      </c>
      <c r="EA84" s="11">
        <f t="shared" si="515"/>
        <v>225.02999999999997</v>
      </c>
      <c r="EB84" s="11">
        <f t="shared" si="515"/>
        <v>225.02999999999997</v>
      </c>
      <c r="EC84" s="11">
        <f t="shared" si="515"/>
        <v>225.02999999999997</v>
      </c>
      <c r="ED84" s="11">
        <f t="shared" si="515"/>
        <v>225.02999999999997</v>
      </c>
      <c r="EE84" s="11">
        <f t="shared" si="515"/>
        <v>225.02999999999997</v>
      </c>
      <c r="EF84" s="11">
        <f t="shared" si="515"/>
        <v>225.02999999999997</v>
      </c>
      <c r="EG84" s="11">
        <f t="shared" si="515"/>
        <v>225.02999999999997</v>
      </c>
      <c r="EH84" s="11">
        <f t="shared" si="515"/>
        <v>225.02999999999997</v>
      </c>
      <c r="EI84" s="11">
        <f t="shared" si="515"/>
        <v>225.02999999999997</v>
      </c>
      <c r="EK84" s="9" t="s">
        <v>41</v>
      </c>
      <c r="EL84" s="12" t="s">
        <v>42</v>
      </c>
      <c r="EM84" s="11">
        <f>+EM6*0.3/10</f>
        <v>245.67</v>
      </c>
      <c r="EN84" s="11">
        <f t="shared" ref="EN84:EW84" si="516">+EN6*0.3/10</f>
        <v>245.67</v>
      </c>
      <c r="EO84" s="11">
        <f t="shared" si="516"/>
        <v>245.67</v>
      </c>
      <c r="EP84" s="11">
        <f t="shared" si="516"/>
        <v>245.67</v>
      </c>
      <c r="EQ84" s="11">
        <f t="shared" si="516"/>
        <v>245.67</v>
      </c>
      <c r="ER84" s="11">
        <f t="shared" si="516"/>
        <v>245.67</v>
      </c>
      <c r="ES84" s="11">
        <f t="shared" si="516"/>
        <v>245.67</v>
      </c>
      <c r="ET84" s="11">
        <f t="shared" si="516"/>
        <v>245.67</v>
      </c>
      <c r="EU84" s="11">
        <f t="shared" si="516"/>
        <v>245.67</v>
      </c>
      <c r="EV84" s="11">
        <f t="shared" si="516"/>
        <v>245.67</v>
      </c>
      <c r="EW84" s="11">
        <f t="shared" si="516"/>
        <v>245.67</v>
      </c>
      <c r="EY84" s="9" t="s">
        <v>41</v>
      </c>
      <c r="EZ84" s="12" t="s">
        <v>42</v>
      </c>
      <c r="FA84" s="11">
        <f>+FA6*0.3/10</f>
        <v>261.3</v>
      </c>
      <c r="FB84" s="11">
        <f t="shared" ref="FB84:FK84" si="517">+FB6*0.3/10</f>
        <v>261.3</v>
      </c>
      <c r="FC84" s="11">
        <f t="shared" si="517"/>
        <v>261.3</v>
      </c>
      <c r="FD84" s="11">
        <f t="shared" si="517"/>
        <v>261.3</v>
      </c>
      <c r="FE84" s="11">
        <f t="shared" si="517"/>
        <v>261.3</v>
      </c>
      <c r="FF84" s="11">
        <f t="shared" si="517"/>
        <v>261.3</v>
      </c>
      <c r="FG84" s="11">
        <f t="shared" si="517"/>
        <v>261.3</v>
      </c>
      <c r="FH84" s="11">
        <f t="shared" si="517"/>
        <v>261.3</v>
      </c>
      <c r="FI84" s="11">
        <f t="shared" si="517"/>
        <v>261.3</v>
      </c>
      <c r="FJ84" s="11">
        <f t="shared" si="517"/>
        <v>261.3</v>
      </c>
      <c r="FK84" s="11">
        <f t="shared" si="517"/>
        <v>261.3</v>
      </c>
      <c r="FM84" s="9" t="s">
        <v>41</v>
      </c>
      <c r="FN84" s="12" t="s">
        <v>42</v>
      </c>
      <c r="FO84" s="11">
        <f>+FO6*0.3/10</f>
        <v>276.09000000000003</v>
      </c>
      <c r="FP84" s="11">
        <f t="shared" ref="FP84:FY84" si="518">+FP6*0.3/10</f>
        <v>276.09000000000003</v>
      </c>
      <c r="FQ84" s="11">
        <f t="shared" si="518"/>
        <v>276.09000000000003</v>
      </c>
      <c r="FR84" s="11">
        <f t="shared" si="518"/>
        <v>276.09000000000003</v>
      </c>
      <c r="FS84" s="11">
        <f t="shared" si="518"/>
        <v>276.09000000000003</v>
      </c>
      <c r="FT84" s="11">
        <f t="shared" si="518"/>
        <v>276.09000000000003</v>
      </c>
      <c r="FU84" s="11">
        <f t="shared" si="518"/>
        <v>276.09000000000003</v>
      </c>
      <c r="FV84" s="11">
        <f t="shared" si="518"/>
        <v>276.09000000000003</v>
      </c>
      <c r="FW84" s="11">
        <f t="shared" si="518"/>
        <v>276.09000000000003</v>
      </c>
      <c r="FX84" s="11">
        <f t="shared" si="518"/>
        <v>276.09000000000003</v>
      </c>
      <c r="FY84" s="11">
        <f t="shared" si="518"/>
        <v>276.09000000000003</v>
      </c>
      <c r="GA84" s="9" t="s">
        <v>41</v>
      </c>
      <c r="GB84" s="12" t="s">
        <v>42</v>
      </c>
      <c r="GC84" s="11">
        <f>+GC6*0.3/10</f>
        <v>291.09000000000003</v>
      </c>
      <c r="GD84" s="11">
        <f t="shared" ref="GD84:GM84" si="519">+GD6*0.3/10</f>
        <v>291.09000000000003</v>
      </c>
      <c r="GE84" s="11">
        <f t="shared" si="519"/>
        <v>291.09000000000003</v>
      </c>
      <c r="GF84" s="11">
        <f t="shared" si="519"/>
        <v>291.09000000000003</v>
      </c>
      <c r="GG84" s="11">
        <f t="shared" si="519"/>
        <v>291.09000000000003</v>
      </c>
      <c r="GH84" s="11">
        <f t="shared" si="519"/>
        <v>291.09000000000003</v>
      </c>
      <c r="GI84" s="11">
        <f t="shared" si="519"/>
        <v>291.09000000000003</v>
      </c>
      <c r="GJ84" s="11">
        <f t="shared" si="519"/>
        <v>291.09000000000003</v>
      </c>
      <c r="GK84" s="11">
        <f t="shared" si="519"/>
        <v>291.09000000000003</v>
      </c>
      <c r="GL84" s="11">
        <f t="shared" si="519"/>
        <v>291.09000000000003</v>
      </c>
      <c r="GM84" s="11">
        <f t="shared" si="519"/>
        <v>291.09000000000003</v>
      </c>
      <c r="GO84" s="9" t="s">
        <v>41</v>
      </c>
      <c r="GP84" s="12" t="s">
        <v>42</v>
      </c>
      <c r="GQ84" s="11">
        <f>+GQ6*0.3/10</f>
        <v>322.40999999999997</v>
      </c>
      <c r="GR84" s="11">
        <f t="shared" ref="GR84:HA84" si="520">+GR6*0.3/10</f>
        <v>322.40999999999997</v>
      </c>
      <c r="GS84" s="11">
        <f t="shared" si="520"/>
        <v>322.40999999999997</v>
      </c>
      <c r="GT84" s="11">
        <f t="shared" si="520"/>
        <v>322.40999999999997</v>
      </c>
      <c r="GU84" s="11">
        <f t="shared" si="520"/>
        <v>322.40999999999997</v>
      </c>
      <c r="GV84" s="11">
        <f t="shared" si="520"/>
        <v>322.40999999999997</v>
      </c>
      <c r="GW84" s="11">
        <f t="shared" si="520"/>
        <v>322.40999999999997</v>
      </c>
      <c r="GX84" s="11">
        <f t="shared" si="520"/>
        <v>322.40999999999997</v>
      </c>
      <c r="GY84" s="11">
        <f t="shared" si="520"/>
        <v>322.40999999999997</v>
      </c>
      <c r="GZ84" s="11">
        <f t="shared" si="520"/>
        <v>322.40999999999997</v>
      </c>
      <c r="HA84" s="11">
        <f t="shared" si="520"/>
        <v>322.40999999999997</v>
      </c>
    </row>
    <row r="85" spans="1:209" x14ac:dyDescent="0.2">
      <c r="A85" s="9"/>
      <c r="B85" s="14" t="s">
        <v>24</v>
      </c>
      <c r="C85" s="15">
        <f t="shared" ref="C85:M85" si="521">SUM(C81:C84)</f>
        <v>1014.5160000000001</v>
      </c>
      <c r="D85" s="15">
        <f t="shared" si="521"/>
        <v>1029.2640000000001</v>
      </c>
      <c r="E85" s="15">
        <f t="shared" si="521"/>
        <v>1073.508</v>
      </c>
      <c r="F85" s="15">
        <f t="shared" si="521"/>
        <v>1122.6680000000001</v>
      </c>
      <c r="G85" s="15">
        <f t="shared" si="521"/>
        <v>1176.7440000000001</v>
      </c>
      <c r="H85" s="15">
        <f t="shared" si="521"/>
        <v>1225.904</v>
      </c>
      <c r="I85" s="15">
        <f t="shared" si="521"/>
        <v>1275.0640000000001</v>
      </c>
      <c r="J85" s="15">
        <f t="shared" si="521"/>
        <v>1324.2240000000002</v>
      </c>
      <c r="K85" s="15">
        <f t="shared" si="521"/>
        <v>1427.46</v>
      </c>
      <c r="L85" s="15">
        <f t="shared" si="521"/>
        <v>1476.6200000000001</v>
      </c>
      <c r="M85" s="15">
        <f t="shared" si="521"/>
        <v>1525.78</v>
      </c>
      <c r="O85" s="9"/>
      <c r="P85" s="14" t="s">
        <v>24</v>
      </c>
      <c r="Q85" s="15">
        <f t="shared" ref="Q85:AA85" si="522">SUM(Q81:Q84)</f>
        <v>1072.8620000000001</v>
      </c>
      <c r="R85" s="15">
        <f t="shared" si="522"/>
        <v>1088.348</v>
      </c>
      <c r="S85" s="15">
        <f t="shared" si="522"/>
        <v>1134.806</v>
      </c>
      <c r="T85" s="15">
        <f t="shared" si="522"/>
        <v>1186.4259999999999</v>
      </c>
      <c r="U85" s="15">
        <f t="shared" si="522"/>
        <v>1243.2079999999999</v>
      </c>
      <c r="V85" s="15">
        <f t="shared" si="522"/>
        <v>1294.828</v>
      </c>
      <c r="W85" s="15">
        <f t="shared" si="522"/>
        <v>1346.4480000000001</v>
      </c>
      <c r="X85" s="15">
        <f t="shared" si="522"/>
        <v>1398.068</v>
      </c>
      <c r="Y85" s="15">
        <f t="shared" si="522"/>
        <v>1506.47</v>
      </c>
      <c r="Z85" s="15">
        <f t="shared" si="522"/>
        <v>1558.09</v>
      </c>
      <c r="AA85" s="15">
        <f t="shared" si="522"/>
        <v>1609.7099999999998</v>
      </c>
      <c r="AC85" s="9"/>
      <c r="AD85" s="14" t="s">
        <v>24</v>
      </c>
      <c r="AE85" s="15">
        <f t="shared" ref="AE85:AO85" si="523">SUM(AE81:AE84)</f>
        <v>1107.8589999999999</v>
      </c>
      <c r="AF85" s="15">
        <f t="shared" si="523"/>
        <v>1123.7860000000001</v>
      </c>
      <c r="AG85" s="15">
        <f t="shared" si="523"/>
        <v>1171.567</v>
      </c>
      <c r="AH85" s="15">
        <f t="shared" si="523"/>
        <v>1224.6569999999999</v>
      </c>
      <c r="AI85" s="15">
        <f t="shared" si="523"/>
        <v>1283.056</v>
      </c>
      <c r="AJ85" s="15">
        <f t="shared" si="523"/>
        <v>1336.146</v>
      </c>
      <c r="AK85" s="15">
        <f t="shared" si="523"/>
        <v>1389.2359999999999</v>
      </c>
      <c r="AL85" s="15">
        <f t="shared" si="523"/>
        <v>1442.326</v>
      </c>
      <c r="AM85" s="15">
        <f t="shared" si="523"/>
        <v>1553.8150000000001</v>
      </c>
      <c r="AN85" s="15">
        <f t="shared" si="523"/>
        <v>1606.905</v>
      </c>
      <c r="AO85" s="15">
        <f t="shared" si="523"/>
        <v>1659.9950000000001</v>
      </c>
      <c r="AQ85" s="9"/>
      <c r="AR85" s="14" t="s">
        <v>24</v>
      </c>
      <c r="AS85" s="15">
        <f t="shared" ref="AS85:BC85" si="524">SUM(AS81:AS84)</f>
        <v>1131.308</v>
      </c>
      <c r="AT85" s="15">
        <f t="shared" si="524"/>
        <v>1147.5319999999999</v>
      </c>
      <c r="AU85" s="15">
        <f t="shared" si="524"/>
        <v>1196.204</v>
      </c>
      <c r="AV85" s="15">
        <f t="shared" si="524"/>
        <v>1250.2839999999999</v>
      </c>
      <c r="AW85" s="15">
        <f t="shared" si="524"/>
        <v>1309.7719999999999</v>
      </c>
      <c r="AX85" s="15">
        <f t="shared" si="524"/>
        <v>1363.8519999999999</v>
      </c>
      <c r="AY85" s="15">
        <f t="shared" si="524"/>
        <v>1417.932</v>
      </c>
      <c r="AZ85" s="15">
        <f t="shared" si="524"/>
        <v>1472.0119999999999</v>
      </c>
      <c r="BA85" s="15">
        <f t="shared" si="524"/>
        <v>1585.58</v>
      </c>
      <c r="BB85" s="15">
        <f t="shared" si="524"/>
        <v>1639.6599999999999</v>
      </c>
      <c r="BC85" s="15">
        <f t="shared" si="524"/>
        <v>1693.74</v>
      </c>
      <c r="BE85" s="9"/>
      <c r="BF85" s="14" t="s">
        <v>24</v>
      </c>
      <c r="BG85" s="15">
        <f t="shared" ref="BG85:BQ85" si="525">SUM(BG81:BG84)</f>
        <v>1166.2049999999999</v>
      </c>
      <c r="BH85" s="15">
        <f t="shared" si="525"/>
        <v>1182.8699999999999</v>
      </c>
      <c r="BI85" s="15">
        <f t="shared" si="525"/>
        <v>1232.8650000000002</v>
      </c>
      <c r="BJ85" s="15">
        <f t="shared" si="525"/>
        <v>1288.415</v>
      </c>
      <c r="BK85" s="15">
        <f t="shared" si="525"/>
        <v>1349.52</v>
      </c>
      <c r="BL85" s="15">
        <f t="shared" si="525"/>
        <v>1405.0700000000002</v>
      </c>
      <c r="BM85" s="15">
        <f t="shared" si="525"/>
        <v>1460.62</v>
      </c>
      <c r="BN85" s="15">
        <f t="shared" si="525"/>
        <v>1516.17</v>
      </c>
      <c r="BO85" s="15">
        <f t="shared" si="525"/>
        <v>1632.8250000000003</v>
      </c>
      <c r="BP85" s="15">
        <f t="shared" si="525"/>
        <v>1688.375</v>
      </c>
      <c r="BQ85" s="15">
        <f t="shared" si="525"/>
        <v>1743.9250000000002</v>
      </c>
      <c r="BS85" s="9"/>
      <c r="BT85" s="14" t="s">
        <v>24</v>
      </c>
      <c r="BU85" s="15">
        <f t="shared" ref="BU85:CE85" si="526">SUM(BU81:BU84)</f>
        <v>1189.5029999999999</v>
      </c>
      <c r="BV85" s="15">
        <f t="shared" si="526"/>
        <v>1206.4619999999998</v>
      </c>
      <c r="BW85" s="15">
        <f t="shared" si="526"/>
        <v>1257.3389999999997</v>
      </c>
      <c r="BX85" s="15">
        <f t="shared" si="526"/>
        <v>1313.8689999999999</v>
      </c>
      <c r="BY85" s="15">
        <f t="shared" si="526"/>
        <v>1376.0519999999999</v>
      </c>
      <c r="BZ85" s="15">
        <f t="shared" si="526"/>
        <v>1432.5819999999997</v>
      </c>
      <c r="CA85" s="15">
        <f t="shared" si="526"/>
        <v>1489.1119999999999</v>
      </c>
      <c r="CB85" s="15">
        <f t="shared" si="526"/>
        <v>1545.6419999999996</v>
      </c>
      <c r="CC85" s="15">
        <f t="shared" si="526"/>
        <v>1664.3549999999998</v>
      </c>
      <c r="CD85" s="15">
        <f t="shared" si="526"/>
        <v>1720.885</v>
      </c>
      <c r="CE85" s="15">
        <f t="shared" si="526"/>
        <v>1777.4149999999997</v>
      </c>
      <c r="CG85" s="9"/>
      <c r="CH85" s="14" t="s">
        <v>24</v>
      </c>
      <c r="CI85" s="15">
        <f t="shared" ref="CI85:CS85" si="527">SUM(CI81:CI84)</f>
        <v>1236.25</v>
      </c>
      <c r="CJ85" s="15">
        <f t="shared" si="527"/>
        <v>1253.8</v>
      </c>
      <c r="CK85" s="15">
        <f t="shared" si="527"/>
        <v>1306.4499999999998</v>
      </c>
      <c r="CL85" s="15">
        <f t="shared" si="527"/>
        <v>1364.9499999999998</v>
      </c>
      <c r="CM85" s="15">
        <f t="shared" si="527"/>
        <v>1429.3000000000002</v>
      </c>
      <c r="CN85" s="15">
        <f t="shared" si="527"/>
        <v>1487.8000000000002</v>
      </c>
      <c r="CO85" s="15">
        <f t="shared" si="527"/>
        <v>1546.3</v>
      </c>
      <c r="CP85" s="15">
        <f t="shared" si="527"/>
        <v>1604.8000000000002</v>
      </c>
      <c r="CQ85" s="15">
        <f t="shared" si="527"/>
        <v>1727.65</v>
      </c>
      <c r="CR85" s="15">
        <f t="shared" si="527"/>
        <v>1786.15</v>
      </c>
      <c r="CS85" s="15">
        <f t="shared" si="527"/>
        <v>1844.65</v>
      </c>
      <c r="CU85" s="9"/>
      <c r="CV85" s="14" t="s">
        <v>24</v>
      </c>
      <c r="CW85" s="15">
        <f t="shared" ref="CW85:DG85" si="528">SUM(CW81:CW84)</f>
        <v>1364.741</v>
      </c>
      <c r="CX85" s="15">
        <f t="shared" si="528"/>
        <v>1383.914</v>
      </c>
      <c r="CY85" s="15">
        <f t="shared" si="528"/>
        <v>1441.433</v>
      </c>
      <c r="CZ85" s="15">
        <f t="shared" si="528"/>
        <v>1505.3430000000001</v>
      </c>
      <c r="DA85" s="15">
        <f t="shared" si="528"/>
        <v>1575.644</v>
      </c>
      <c r="DB85" s="15">
        <f t="shared" si="528"/>
        <v>1639.5540000000001</v>
      </c>
      <c r="DC85" s="15">
        <f t="shared" si="528"/>
        <v>1703.4640000000002</v>
      </c>
      <c r="DD85" s="15">
        <f t="shared" si="528"/>
        <v>1767.374</v>
      </c>
      <c r="DE85" s="15">
        <f t="shared" si="528"/>
        <v>1901.5850000000003</v>
      </c>
      <c r="DF85" s="15">
        <f t="shared" si="528"/>
        <v>1965.4950000000001</v>
      </c>
      <c r="DG85" s="15">
        <f t="shared" si="528"/>
        <v>2029.405</v>
      </c>
      <c r="DI85" s="9"/>
      <c r="DJ85" s="14" t="s">
        <v>24</v>
      </c>
      <c r="DK85" s="15">
        <f t="shared" ref="DK85:DU85" si="529">SUM(DK81:DK84)</f>
        <v>1388.039</v>
      </c>
      <c r="DL85" s="15">
        <f t="shared" si="529"/>
        <v>1407.5060000000001</v>
      </c>
      <c r="DM85" s="15">
        <f t="shared" si="529"/>
        <v>1465.9070000000002</v>
      </c>
      <c r="DN85" s="15">
        <f t="shared" si="529"/>
        <v>1530.797</v>
      </c>
      <c r="DO85" s="15">
        <f t="shared" si="529"/>
        <v>1602.1760000000002</v>
      </c>
      <c r="DP85" s="15">
        <f t="shared" si="529"/>
        <v>1667.066</v>
      </c>
      <c r="DQ85" s="15">
        <f t="shared" si="529"/>
        <v>1731.9560000000001</v>
      </c>
      <c r="DR85" s="15">
        <f t="shared" si="529"/>
        <v>1796.846</v>
      </c>
      <c r="DS85" s="15">
        <f t="shared" si="529"/>
        <v>1933.115</v>
      </c>
      <c r="DT85" s="15">
        <f t="shared" si="529"/>
        <v>1998.0049999999999</v>
      </c>
      <c r="DU85" s="15">
        <f t="shared" si="529"/>
        <v>2062.895</v>
      </c>
      <c r="DW85" s="9"/>
      <c r="DX85" s="14" t="s">
        <v>24</v>
      </c>
      <c r="DY85" s="15">
        <f t="shared" ref="DY85:EI85" si="530">SUM(DY81:DY84)</f>
        <v>1585.5509999999999</v>
      </c>
      <c r="DZ85" s="15">
        <f t="shared" si="530"/>
        <v>1608.0539999999999</v>
      </c>
      <c r="EA85" s="15">
        <f t="shared" si="530"/>
        <v>1675.5629999999999</v>
      </c>
      <c r="EB85" s="15">
        <f t="shared" si="530"/>
        <v>1750.5730000000001</v>
      </c>
      <c r="EC85" s="15">
        <f t="shared" si="530"/>
        <v>1833.0840000000001</v>
      </c>
      <c r="ED85" s="15">
        <f t="shared" si="530"/>
        <v>1908.0939999999998</v>
      </c>
      <c r="EE85" s="15">
        <f t="shared" si="530"/>
        <v>1983.104</v>
      </c>
      <c r="EF85" s="15">
        <f t="shared" si="530"/>
        <v>2058.1139999999996</v>
      </c>
      <c r="EG85" s="15">
        <f t="shared" si="530"/>
        <v>2215.6350000000002</v>
      </c>
      <c r="EH85" s="15">
        <f t="shared" si="530"/>
        <v>2290.6450000000004</v>
      </c>
      <c r="EI85" s="15">
        <f t="shared" si="530"/>
        <v>2365.6549999999997</v>
      </c>
      <c r="EK85" s="9"/>
      <c r="EL85" s="14" t="s">
        <v>24</v>
      </c>
      <c r="EM85" s="15">
        <f t="shared" ref="EM85:EW85" si="531">SUM(EM81:EM84)</f>
        <v>1751.739</v>
      </c>
      <c r="EN85" s="15">
        <f t="shared" si="531"/>
        <v>1776.306</v>
      </c>
      <c r="EO85" s="15">
        <f t="shared" si="531"/>
        <v>1850.0070000000001</v>
      </c>
      <c r="EP85" s="15">
        <f t="shared" si="531"/>
        <v>1931.8970000000002</v>
      </c>
      <c r="EQ85" s="15">
        <f t="shared" si="531"/>
        <v>2021.9760000000001</v>
      </c>
      <c r="ER85" s="15">
        <f t="shared" si="531"/>
        <v>2103.866</v>
      </c>
      <c r="ES85" s="15">
        <f t="shared" si="531"/>
        <v>2185.7559999999999</v>
      </c>
      <c r="ET85" s="15">
        <f t="shared" si="531"/>
        <v>2267.6459999999997</v>
      </c>
      <c r="EU85" s="15">
        <f t="shared" si="531"/>
        <v>2439.6149999999998</v>
      </c>
      <c r="EV85" s="15">
        <f t="shared" si="531"/>
        <v>2521.5050000000001</v>
      </c>
      <c r="EW85" s="15">
        <f t="shared" si="531"/>
        <v>2603.3950000000004</v>
      </c>
      <c r="EY85" s="9"/>
      <c r="EZ85" s="14" t="s">
        <v>24</v>
      </c>
      <c r="FA85" s="15">
        <f t="shared" ref="FA85:FK85" si="532">SUM(FA81:FA84)</f>
        <v>1818.11</v>
      </c>
      <c r="FB85" s="15">
        <f t="shared" si="532"/>
        <v>1844.24</v>
      </c>
      <c r="FC85" s="15">
        <f t="shared" si="532"/>
        <v>1922.6299999999999</v>
      </c>
      <c r="FD85" s="15">
        <f t="shared" si="532"/>
        <v>2009.7299999999998</v>
      </c>
      <c r="FE85" s="15">
        <f t="shared" si="532"/>
        <v>2105.5400000000004</v>
      </c>
      <c r="FF85" s="15">
        <f t="shared" si="532"/>
        <v>2192.6400000000003</v>
      </c>
      <c r="FG85" s="15">
        <f t="shared" si="532"/>
        <v>2279.7400000000002</v>
      </c>
      <c r="FH85" s="15">
        <f t="shared" si="532"/>
        <v>2366.84</v>
      </c>
      <c r="FI85" s="15">
        <f t="shared" si="532"/>
        <v>2549.7500000000005</v>
      </c>
      <c r="FJ85" s="15">
        <f t="shared" si="532"/>
        <v>2636.8500000000004</v>
      </c>
      <c r="FK85" s="15">
        <f t="shared" si="532"/>
        <v>2723.9500000000003</v>
      </c>
      <c r="FM85" s="9"/>
      <c r="FN85" s="14" t="s">
        <v>24</v>
      </c>
      <c r="FO85" s="15">
        <f t="shared" ref="FO85:FY85" si="533">SUM(FO81:FO84)</f>
        <v>1937.1529999999998</v>
      </c>
      <c r="FP85" s="15">
        <f t="shared" si="533"/>
        <v>1964.7620000000002</v>
      </c>
      <c r="FQ85" s="15">
        <f t="shared" si="533"/>
        <v>2047.5889999999999</v>
      </c>
      <c r="FR85" s="15">
        <f t="shared" si="533"/>
        <v>2139.6190000000001</v>
      </c>
      <c r="FS85" s="15">
        <f t="shared" si="533"/>
        <v>2240.8519999999999</v>
      </c>
      <c r="FT85" s="15">
        <f t="shared" si="533"/>
        <v>2332.8820000000001</v>
      </c>
      <c r="FU85" s="15">
        <f t="shared" si="533"/>
        <v>2424.9120000000003</v>
      </c>
      <c r="FV85" s="15">
        <f t="shared" si="533"/>
        <v>2516.942</v>
      </c>
      <c r="FW85" s="15">
        <f t="shared" si="533"/>
        <v>2710.2049999999999</v>
      </c>
      <c r="FX85" s="15">
        <f t="shared" si="533"/>
        <v>2802.2349999999997</v>
      </c>
      <c r="FY85" s="15">
        <f t="shared" si="533"/>
        <v>2894.2650000000003</v>
      </c>
      <c r="GA85" s="9"/>
      <c r="GB85" s="14" t="s">
        <v>24</v>
      </c>
      <c r="GC85" s="15">
        <f t="shared" ref="GC85:GM85" si="534">SUM(GC81:GC84)</f>
        <v>2057.953</v>
      </c>
      <c r="GD85" s="15">
        <f t="shared" si="534"/>
        <v>2087.0619999999999</v>
      </c>
      <c r="GE85" s="15">
        <f t="shared" si="534"/>
        <v>2174.3890000000001</v>
      </c>
      <c r="GF85" s="15">
        <f t="shared" si="534"/>
        <v>2271.4189999999999</v>
      </c>
      <c r="GG85" s="15">
        <f t="shared" si="534"/>
        <v>2378.152</v>
      </c>
      <c r="GH85" s="15">
        <f t="shared" si="534"/>
        <v>2475.1819999999998</v>
      </c>
      <c r="GI85" s="15">
        <f t="shared" si="534"/>
        <v>2572.212</v>
      </c>
      <c r="GJ85" s="15">
        <f t="shared" si="534"/>
        <v>2669.2420000000002</v>
      </c>
      <c r="GK85" s="15">
        <f t="shared" si="534"/>
        <v>2873.0050000000001</v>
      </c>
      <c r="GL85" s="15">
        <f t="shared" si="534"/>
        <v>2970.0349999999999</v>
      </c>
      <c r="GM85" s="15">
        <f t="shared" si="534"/>
        <v>3067.0650000000005</v>
      </c>
      <c r="GO85" s="9"/>
      <c r="GP85" s="14" t="s">
        <v>24</v>
      </c>
      <c r="GQ85" s="15">
        <f t="shared" ref="GQ85:HA85" si="535">SUM(GQ81:GQ84)</f>
        <v>2310.1970000000001</v>
      </c>
      <c r="GR85" s="15">
        <f t="shared" si="535"/>
        <v>2342.4380000000001</v>
      </c>
      <c r="GS85" s="15">
        <f t="shared" si="535"/>
        <v>2439.1610000000001</v>
      </c>
      <c r="GT85" s="15">
        <f t="shared" si="535"/>
        <v>2546.6309999999999</v>
      </c>
      <c r="GU85" s="15">
        <f t="shared" si="535"/>
        <v>2664.848</v>
      </c>
      <c r="GV85" s="15">
        <f t="shared" si="535"/>
        <v>2772.3179999999998</v>
      </c>
      <c r="GW85" s="15">
        <f t="shared" si="535"/>
        <v>2879.788</v>
      </c>
      <c r="GX85" s="15">
        <f t="shared" si="535"/>
        <v>2987.2579999999998</v>
      </c>
      <c r="GY85" s="15">
        <f t="shared" si="535"/>
        <v>3212.9450000000002</v>
      </c>
      <c r="GZ85" s="15">
        <f t="shared" si="535"/>
        <v>3320.415</v>
      </c>
      <c r="HA85" s="15">
        <f t="shared" si="535"/>
        <v>3427.8849999999998</v>
      </c>
    </row>
    <row r="86" spans="1:209" x14ac:dyDescent="0.2">
      <c r="A86" s="9"/>
      <c r="B86" s="12" t="s">
        <v>25</v>
      </c>
      <c r="C86" s="11">
        <f>-C85*0.19</f>
        <v>-192.75804000000002</v>
      </c>
      <c r="D86" s="11">
        <f t="shared" ref="D86:L86" si="536">-D85*0.19</f>
        <v>-195.56016000000002</v>
      </c>
      <c r="E86" s="11">
        <f t="shared" si="536"/>
        <v>-203.96652</v>
      </c>
      <c r="F86" s="11">
        <f t="shared" si="536"/>
        <v>-213.30692000000002</v>
      </c>
      <c r="G86" s="11">
        <f t="shared" si="536"/>
        <v>-223.58136000000002</v>
      </c>
      <c r="H86" s="11">
        <f t="shared" si="536"/>
        <v>-232.92176000000001</v>
      </c>
      <c r="I86" s="11">
        <f t="shared" si="536"/>
        <v>-242.26216000000002</v>
      </c>
      <c r="J86" s="11">
        <f t="shared" si="536"/>
        <v>-251.60256000000004</v>
      </c>
      <c r="K86" s="11">
        <f t="shared" si="536"/>
        <v>-271.2174</v>
      </c>
      <c r="L86" s="11">
        <f t="shared" si="536"/>
        <v>-280.55780000000004</v>
      </c>
      <c r="M86" s="11">
        <f>-M85*0.19</f>
        <v>-289.89819999999997</v>
      </c>
      <c r="O86" s="9"/>
      <c r="P86" s="12" t="s">
        <v>25</v>
      </c>
      <c r="Q86" s="11">
        <f>-Q85*0.19</f>
        <v>-203.84378000000001</v>
      </c>
      <c r="R86" s="11">
        <f t="shared" ref="R86:Z86" si="537">-R85*0.19</f>
        <v>-206.78611999999998</v>
      </c>
      <c r="S86" s="11">
        <f t="shared" si="537"/>
        <v>-215.61314000000002</v>
      </c>
      <c r="T86" s="11">
        <f t="shared" si="537"/>
        <v>-225.42094</v>
      </c>
      <c r="U86" s="11">
        <f t="shared" si="537"/>
        <v>-236.20951999999997</v>
      </c>
      <c r="V86" s="11">
        <f t="shared" si="537"/>
        <v>-246.01732000000001</v>
      </c>
      <c r="W86" s="11">
        <f t="shared" si="537"/>
        <v>-255.82512000000003</v>
      </c>
      <c r="X86" s="11">
        <f t="shared" si="537"/>
        <v>-265.63292000000001</v>
      </c>
      <c r="Y86" s="11">
        <f t="shared" si="537"/>
        <v>-286.22930000000002</v>
      </c>
      <c r="Z86" s="11">
        <f t="shared" si="537"/>
        <v>-296.03710000000001</v>
      </c>
      <c r="AA86" s="11">
        <f>-AA85*0.19</f>
        <v>-305.8449</v>
      </c>
      <c r="AC86" s="9"/>
      <c r="AD86" s="12" t="s">
        <v>25</v>
      </c>
      <c r="AE86" s="11">
        <f>-AE85*0.19</f>
        <v>-210.49320999999998</v>
      </c>
      <c r="AF86" s="11">
        <f t="shared" ref="AF86:AN86" si="538">-AF85*0.19</f>
        <v>-213.51934</v>
      </c>
      <c r="AG86" s="11">
        <f t="shared" si="538"/>
        <v>-222.59773000000001</v>
      </c>
      <c r="AH86" s="11">
        <f t="shared" si="538"/>
        <v>-232.68482999999998</v>
      </c>
      <c r="AI86" s="11">
        <f t="shared" si="538"/>
        <v>-243.78064000000001</v>
      </c>
      <c r="AJ86" s="11">
        <f t="shared" si="538"/>
        <v>-253.86774</v>
      </c>
      <c r="AK86" s="11">
        <f t="shared" si="538"/>
        <v>-263.95483999999999</v>
      </c>
      <c r="AL86" s="11">
        <f t="shared" si="538"/>
        <v>-274.04194000000001</v>
      </c>
      <c r="AM86" s="11">
        <f t="shared" si="538"/>
        <v>-295.22485</v>
      </c>
      <c r="AN86" s="11">
        <f t="shared" si="538"/>
        <v>-305.31195000000002</v>
      </c>
      <c r="AO86" s="11">
        <f>-AO85*0.19</f>
        <v>-315.39905000000005</v>
      </c>
      <c r="AQ86" s="9"/>
      <c r="AR86" s="12" t="s">
        <v>25</v>
      </c>
      <c r="AS86" s="11">
        <f>-AS85*0.19</f>
        <v>-214.94852</v>
      </c>
      <c r="AT86" s="11">
        <f t="shared" ref="AT86:BB86" si="539">-AT85*0.19</f>
        <v>-218.03107999999997</v>
      </c>
      <c r="AU86" s="11">
        <f t="shared" si="539"/>
        <v>-227.27876000000001</v>
      </c>
      <c r="AV86" s="11">
        <f t="shared" si="539"/>
        <v>-237.55395999999999</v>
      </c>
      <c r="AW86" s="11">
        <f t="shared" si="539"/>
        <v>-248.85667999999998</v>
      </c>
      <c r="AX86" s="11">
        <f t="shared" si="539"/>
        <v>-259.13187999999997</v>
      </c>
      <c r="AY86" s="11">
        <f t="shared" si="539"/>
        <v>-269.40708000000001</v>
      </c>
      <c r="AZ86" s="11">
        <f t="shared" si="539"/>
        <v>-279.68227999999999</v>
      </c>
      <c r="BA86" s="11">
        <f t="shared" si="539"/>
        <v>-301.2602</v>
      </c>
      <c r="BB86" s="11">
        <f t="shared" si="539"/>
        <v>-311.53539999999998</v>
      </c>
      <c r="BC86" s="11">
        <f>-BC85*0.19</f>
        <v>-321.81060000000002</v>
      </c>
      <c r="BE86" s="9"/>
      <c r="BF86" s="12" t="s">
        <v>25</v>
      </c>
      <c r="BG86" s="11">
        <f>-BG85*0.19</f>
        <v>-221.57894999999999</v>
      </c>
      <c r="BH86" s="11">
        <f t="shared" ref="BH86:BP86" si="540">-BH85*0.19</f>
        <v>-224.74529999999999</v>
      </c>
      <c r="BI86" s="11">
        <f t="shared" si="540"/>
        <v>-234.24435000000005</v>
      </c>
      <c r="BJ86" s="11">
        <f t="shared" si="540"/>
        <v>-244.79884999999999</v>
      </c>
      <c r="BK86" s="11">
        <f t="shared" si="540"/>
        <v>-256.40879999999999</v>
      </c>
      <c r="BL86" s="11">
        <f t="shared" si="540"/>
        <v>-266.96330000000006</v>
      </c>
      <c r="BM86" s="11">
        <f t="shared" si="540"/>
        <v>-277.51779999999997</v>
      </c>
      <c r="BN86" s="11">
        <f t="shared" si="540"/>
        <v>-288.07230000000004</v>
      </c>
      <c r="BO86" s="11">
        <f t="shared" si="540"/>
        <v>-310.23675000000003</v>
      </c>
      <c r="BP86" s="11">
        <f t="shared" si="540"/>
        <v>-320.79124999999999</v>
      </c>
      <c r="BQ86" s="11">
        <f>-BQ85*0.19</f>
        <v>-331.34575000000007</v>
      </c>
      <c r="BS86" s="9"/>
      <c r="BT86" s="12" t="s">
        <v>25</v>
      </c>
      <c r="BU86" s="11">
        <f>-BU85*0.19</f>
        <v>-226.00556999999998</v>
      </c>
      <c r="BV86" s="11">
        <f t="shared" ref="BV86:CD86" si="541">-BV85*0.19</f>
        <v>-229.22777999999997</v>
      </c>
      <c r="BW86" s="11">
        <f t="shared" si="541"/>
        <v>-238.89440999999994</v>
      </c>
      <c r="BX86" s="11">
        <f t="shared" si="541"/>
        <v>-249.63511</v>
      </c>
      <c r="BY86" s="11">
        <f t="shared" si="541"/>
        <v>-261.44988000000001</v>
      </c>
      <c r="BZ86" s="11">
        <f t="shared" si="541"/>
        <v>-272.19057999999995</v>
      </c>
      <c r="CA86" s="11">
        <f t="shared" si="541"/>
        <v>-282.93127999999996</v>
      </c>
      <c r="CB86" s="11">
        <f t="shared" si="541"/>
        <v>-293.67197999999991</v>
      </c>
      <c r="CC86" s="11">
        <f t="shared" si="541"/>
        <v>-316.22744999999998</v>
      </c>
      <c r="CD86" s="11">
        <f t="shared" si="541"/>
        <v>-326.96814999999998</v>
      </c>
      <c r="CE86" s="11">
        <f>-CE85*0.19</f>
        <v>-337.70884999999993</v>
      </c>
      <c r="CG86" s="9"/>
      <c r="CH86" s="12" t="s">
        <v>25</v>
      </c>
      <c r="CI86" s="11">
        <f>-CI85*0.19</f>
        <v>-234.88749999999999</v>
      </c>
      <c r="CJ86" s="11">
        <f t="shared" ref="CJ86:CR86" si="542">-CJ85*0.19</f>
        <v>-238.22199999999998</v>
      </c>
      <c r="CK86" s="11">
        <f t="shared" si="542"/>
        <v>-248.22549999999998</v>
      </c>
      <c r="CL86" s="11">
        <f t="shared" si="542"/>
        <v>-259.34049999999996</v>
      </c>
      <c r="CM86" s="11">
        <f t="shared" si="542"/>
        <v>-271.56700000000006</v>
      </c>
      <c r="CN86" s="11">
        <f t="shared" si="542"/>
        <v>-282.68200000000002</v>
      </c>
      <c r="CO86" s="11">
        <f t="shared" si="542"/>
        <v>-293.79699999999997</v>
      </c>
      <c r="CP86" s="11">
        <f t="shared" si="542"/>
        <v>-304.91200000000003</v>
      </c>
      <c r="CQ86" s="11">
        <f t="shared" si="542"/>
        <v>-328.25350000000003</v>
      </c>
      <c r="CR86" s="11">
        <f t="shared" si="542"/>
        <v>-339.36850000000004</v>
      </c>
      <c r="CS86" s="11">
        <f>-CS85*0.19</f>
        <v>-350.48350000000005</v>
      </c>
      <c r="CU86" s="9"/>
      <c r="CV86" s="12" t="s">
        <v>25</v>
      </c>
      <c r="CW86" s="11">
        <f>-CW85*0.19</f>
        <v>-259.30079000000001</v>
      </c>
      <c r="CX86" s="11">
        <f t="shared" ref="CX86:DF86" si="543">-CX85*0.19</f>
        <v>-262.94366000000002</v>
      </c>
      <c r="CY86" s="11">
        <f t="shared" si="543"/>
        <v>-273.87227000000001</v>
      </c>
      <c r="CZ86" s="11">
        <f t="shared" si="543"/>
        <v>-286.01517000000001</v>
      </c>
      <c r="DA86" s="11">
        <f t="shared" si="543"/>
        <v>-299.37236000000001</v>
      </c>
      <c r="DB86" s="11">
        <f t="shared" si="543"/>
        <v>-311.51526000000001</v>
      </c>
      <c r="DC86" s="11">
        <f t="shared" si="543"/>
        <v>-323.65816000000001</v>
      </c>
      <c r="DD86" s="11">
        <f t="shared" si="543"/>
        <v>-335.80106000000001</v>
      </c>
      <c r="DE86" s="11">
        <f t="shared" si="543"/>
        <v>-361.30115000000006</v>
      </c>
      <c r="DF86" s="11">
        <f t="shared" si="543"/>
        <v>-373.44405</v>
      </c>
      <c r="DG86" s="11">
        <f>-DG85*0.19</f>
        <v>-385.58695</v>
      </c>
      <c r="DI86" s="9"/>
      <c r="DJ86" s="12" t="s">
        <v>25</v>
      </c>
      <c r="DK86" s="11">
        <f>-DK85*0.19</f>
        <v>-263.72741000000002</v>
      </c>
      <c r="DL86" s="11">
        <f t="shared" ref="DL86:DT86" si="544">-DL85*0.19</f>
        <v>-267.42614000000003</v>
      </c>
      <c r="DM86" s="11">
        <f t="shared" si="544"/>
        <v>-278.52233000000001</v>
      </c>
      <c r="DN86" s="11">
        <f t="shared" si="544"/>
        <v>-290.85142999999999</v>
      </c>
      <c r="DO86" s="11">
        <f t="shared" si="544"/>
        <v>-304.41344000000004</v>
      </c>
      <c r="DP86" s="11">
        <f t="shared" si="544"/>
        <v>-316.74254000000002</v>
      </c>
      <c r="DQ86" s="11">
        <f t="shared" si="544"/>
        <v>-329.07164</v>
      </c>
      <c r="DR86" s="11">
        <f t="shared" si="544"/>
        <v>-341.40073999999998</v>
      </c>
      <c r="DS86" s="11">
        <f t="shared" si="544"/>
        <v>-367.29185000000001</v>
      </c>
      <c r="DT86" s="11">
        <f t="shared" si="544"/>
        <v>-379.62094999999999</v>
      </c>
      <c r="DU86" s="11">
        <f>-DU85*0.19</f>
        <v>-391.95004999999998</v>
      </c>
      <c r="DW86" s="9"/>
      <c r="DX86" s="12" t="s">
        <v>25</v>
      </c>
      <c r="DY86" s="11">
        <f>-DY85*0.19</f>
        <v>-301.25468999999998</v>
      </c>
      <c r="DZ86" s="11">
        <f t="shared" ref="DZ86:EH86" si="545">-DZ85*0.19</f>
        <v>-305.53026</v>
      </c>
      <c r="EA86" s="11">
        <f t="shared" si="545"/>
        <v>-318.35696999999999</v>
      </c>
      <c r="EB86" s="11">
        <f t="shared" si="545"/>
        <v>-332.60887000000002</v>
      </c>
      <c r="EC86" s="11">
        <f t="shared" si="545"/>
        <v>-348.28595999999999</v>
      </c>
      <c r="ED86" s="11">
        <f t="shared" si="545"/>
        <v>-362.53785999999997</v>
      </c>
      <c r="EE86" s="11">
        <f t="shared" si="545"/>
        <v>-376.78976</v>
      </c>
      <c r="EF86" s="11">
        <f t="shared" si="545"/>
        <v>-391.04165999999992</v>
      </c>
      <c r="EG86" s="11">
        <f t="shared" si="545"/>
        <v>-420.97065000000003</v>
      </c>
      <c r="EH86" s="11">
        <f t="shared" si="545"/>
        <v>-435.22255000000007</v>
      </c>
      <c r="EI86" s="11">
        <f>-EI85*0.19</f>
        <v>-449.47444999999993</v>
      </c>
      <c r="EK86" s="9"/>
      <c r="EL86" s="12" t="s">
        <v>25</v>
      </c>
      <c r="EM86" s="11">
        <f>-EM85*0.19</f>
        <v>-332.83041000000003</v>
      </c>
      <c r="EN86" s="11">
        <f t="shared" ref="EN86:EV86" si="546">-EN85*0.19</f>
        <v>-337.49814000000003</v>
      </c>
      <c r="EO86" s="11">
        <f t="shared" si="546"/>
        <v>-351.50133</v>
      </c>
      <c r="EP86" s="11">
        <f t="shared" si="546"/>
        <v>-367.06043000000005</v>
      </c>
      <c r="EQ86" s="11">
        <f t="shared" si="546"/>
        <v>-384.17544000000004</v>
      </c>
      <c r="ER86" s="11">
        <f t="shared" si="546"/>
        <v>-399.73453999999998</v>
      </c>
      <c r="ES86" s="11">
        <f t="shared" si="546"/>
        <v>-415.29363999999998</v>
      </c>
      <c r="ET86" s="11">
        <f t="shared" si="546"/>
        <v>-430.85273999999993</v>
      </c>
      <c r="EU86" s="11">
        <f t="shared" si="546"/>
        <v>-463.52684999999997</v>
      </c>
      <c r="EV86" s="11">
        <f t="shared" si="546"/>
        <v>-479.08595000000003</v>
      </c>
      <c r="EW86" s="11">
        <f>-EW85*0.19</f>
        <v>-494.64505000000008</v>
      </c>
      <c r="EY86" s="9"/>
      <c r="EZ86" s="12" t="s">
        <v>25</v>
      </c>
      <c r="FA86" s="11">
        <f>-FA85*0.19</f>
        <v>-345.4409</v>
      </c>
      <c r="FB86" s="11">
        <f t="shared" ref="FB86:FJ86" si="547">-FB85*0.19</f>
        <v>-350.40559999999999</v>
      </c>
      <c r="FC86" s="11">
        <f t="shared" si="547"/>
        <v>-365.29969999999997</v>
      </c>
      <c r="FD86" s="11">
        <f t="shared" si="547"/>
        <v>-381.84869999999995</v>
      </c>
      <c r="FE86" s="11">
        <f t="shared" si="547"/>
        <v>-400.0526000000001</v>
      </c>
      <c r="FF86" s="11">
        <f t="shared" si="547"/>
        <v>-416.60160000000008</v>
      </c>
      <c r="FG86" s="11">
        <f t="shared" si="547"/>
        <v>-433.15060000000005</v>
      </c>
      <c r="FH86" s="11">
        <f t="shared" si="547"/>
        <v>-449.69960000000003</v>
      </c>
      <c r="FI86" s="11">
        <f t="shared" si="547"/>
        <v>-484.4525000000001</v>
      </c>
      <c r="FJ86" s="11">
        <f t="shared" si="547"/>
        <v>-501.00150000000008</v>
      </c>
      <c r="FK86" s="11">
        <f>-FK85*0.19</f>
        <v>-517.55050000000006</v>
      </c>
      <c r="FM86" s="9"/>
      <c r="FN86" s="12" t="s">
        <v>25</v>
      </c>
      <c r="FO86" s="11">
        <f>-FO85*0.19</f>
        <v>-368.05906999999996</v>
      </c>
      <c r="FP86" s="11">
        <f t="shared" ref="FP86:FX86" si="548">-FP85*0.19</f>
        <v>-373.30478000000005</v>
      </c>
      <c r="FQ86" s="11">
        <f t="shared" si="548"/>
        <v>-389.04190999999997</v>
      </c>
      <c r="FR86" s="11">
        <f t="shared" si="548"/>
        <v>-406.52761000000004</v>
      </c>
      <c r="FS86" s="11">
        <f t="shared" si="548"/>
        <v>-425.76187999999996</v>
      </c>
      <c r="FT86" s="11">
        <f t="shared" si="548"/>
        <v>-443.24758000000003</v>
      </c>
      <c r="FU86" s="11">
        <f t="shared" si="548"/>
        <v>-460.73328000000004</v>
      </c>
      <c r="FV86" s="11">
        <f t="shared" si="548"/>
        <v>-478.21897999999999</v>
      </c>
      <c r="FW86" s="11">
        <f t="shared" si="548"/>
        <v>-514.93894999999998</v>
      </c>
      <c r="FX86" s="11">
        <f t="shared" si="548"/>
        <v>-532.42464999999993</v>
      </c>
      <c r="FY86" s="11">
        <f>-FY85*0.19</f>
        <v>-549.91035000000011</v>
      </c>
      <c r="GA86" s="9"/>
      <c r="GB86" s="12" t="s">
        <v>25</v>
      </c>
      <c r="GC86" s="11">
        <f>-GC85*0.19</f>
        <v>-391.01107000000002</v>
      </c>
      <c r="GD86" s="11">
        <f t="shared" ref="GD86:GL86" si="549">-GD85*0.19</f>
        <v>-396.54177999999996</v>
      </c>
      <c r="GE86" s="11">
        <f t="shared" si="549"/>
        <v>-413.13391000000001</v>
      </c>
      <c r="GF86" s="11">
        <f t="shared" si="549"/>
        <v>-431.56960999999995</v>
      </c>
      <c r="GG86" s="11">
        <f t="shared" si="549"/>
        <v>-451.84888000000001</v>
      </c>
      <c r="GH86" s="11">
        <f t="shared" si="549"/>
        <v>-470.28457999999995</v>
      </c>
      <c r="GI86" s="11">
        <f t="shared" si="549"/>
        <v>-488.72028</v>
      </c>
      <c r="GJ86" s="11">
        <f t="shared" si="549"/>
        <v>-507.15598000000006</v>
      </c>
      <c r="GK86" s="11">
        <f t="shared" si="549"/>
        <v>-545.87094999999999</v>
      </c>
      <c r="GL86" s="11">
        <f t="shared" si="549"/>
        <v>-564.30664999999999</v>
      </c>
      <c r="GM86" s="11">
        <f>-GM85*0.19</f>
        <v>-582.7423500000001</v>
      </c>
      <c r="GO86" s="9"/>
      <c r="GP86" s="12" t="s">
        <v>25</v>
      </c>
      <c r="GQ86" s="11">
        <f>-GQ85*0.19</f>
        <v>-438.93743000000001</v>
      </c>
      <c r="GR86" s="11">
        <f t="shared" ref="GR86:GZ86" si="550">-GR85*0.19</f>
        <v>-445.06322</v>
      </c>
      <c r="GS86" s="11">
        <f t="shared" si="550"/>
        <v>-463.44059000000004</v>
      </c>
      <c r="GT86" s="11">
        <f t="shared" si="550"/>
        <v>-483.85988999999995</v>
      </c>
      <c r="GU86" s="11">
        <f t="shared" si="550"/>
        <v>-506.32112000000001</v>
      </c>
      <c r="GV86" s="11">
        <f t="shared" si="550"/>
        <v>-526.74041999999997</v>
      </c>
      <c r="GW86" s="11">
        <f t="shared" si="550"/>
        <v>-547.15971999999999</v>
      </c>
      <c r="GX86" s="11">
        <f t="shared" si="550"/>
        <v>-567.57902000000001</v>
      </c>
      <c r="GY86" s="11">
        <f t="shared" si="550"/>
        <v>-610.45955000000004</v>
      </c>
      <c r="GZ86" s="11">
        <f t="shared" si="550"/>
        <v>-630.87885000000006</v>
      </c>
      <c r="HA86" s="11">
        <f>-HA85*0.19</f>
        <v>-651.29814999999996</v>
      </c>
    </row>
    <row r="87" spans="1:209" x14ac:dyDescent="0.2">
      <c r="A87" s="9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O87" s="9"/>
      <c r="P87" s="12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C87" s="9"/>
      <c r="AD87" s="12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Q87" s="9"/>
      <c r="AR87" s="12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E87" s="9"/>
      <c r="BF87" s="12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S87" s="9"/>
      <c r="BT87" s="12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G87" s="9"/>
      <c r="CH87" s="12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U87" s="9"/>
      <c r="CV87" s="12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I87" s="9"/>
      <c r="DJ87" s="12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W87" s="9"/>
      <c r="DX87" s="12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K87" s="9"/>
      <c r="EL87" s="12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Y87" s="9"/>
      <c r="EZ87" s="12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M87" s="9"/>
      <c r="FN87" s="12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GA87" s="9"/>
      <c r="GB87" s="12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O87" s="9"/>
      <c r="GP87" s="12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</row>
    <row r="88" spans="1:209" x14ac:dyDescent="0.2">
      <c r="A88" s="9"/>
      <c r="B88" s="14" t="s">
        <v>28</v>
      </c>
      <c r="C88" s="15">
        <f t="shared" ref="C88:M88" si="551">SUM(C85:C87)</f>
        <v>821.75796000000003</v>
      </c>
      <c r="D88" s="15">
        <f t="shared" si="551"/>
        <v>833.70384000000013</v>
      </c>
      <c r="E88" s="15">
        <f t="shared" si="551"/>
        <v>869.54148000000009</v>
      </c>
      <c r="F88" s="15">
        <f t="shared" si="551"/>
        <v>909.36108000000013</v>
      </c>
      <c r="G88" s="15">
        <f t="shared" si="551"/>
        <v>953.16264000000012</v>
      </c>
      <c r="H88" s="15">
        <f t="shared" si="551"/>
        <v>992.98224000000005</v>
      </c>
      <c r="I88" s="15">
        <f t="shared" si="551"/>
        <v>1032.8018400000001</v>
      </c>
      <c r="J88" s="15">
        <f t="shared" si="551"/>
        <v>1072.6214400000001</v>
      </c>
      <c r="K88" s="15">
        <f t="shared" si="551"/>
        <v>1156.2426</v>
      </c>
      <c r="L88" s="15">
        <f t="shared" si="551"/>
        <v>1196.0622000000001</v>
      </c>
      <c r="M88" s="15">
        <f t="shared" si="551"/>
        <v>1235.8818000000001</v>
      </c>
      <c r="O88" s="9"/>
      <c r="P88" s="14" t="s">
        <v>28</v>
      </c>
      <c r="Q88" s="15">
        <f t="shared" ref="Q88:AA88" si="552">SUM(Q85:Q87)</f>
        <v>869.01822000000004</v>
      </c>
      <c r="R88" s="15">
        <f t="shared" si="552"/>
        <v>881.56187999999997</v>
      </c>
      <c r="S88" s="15">
        <f t="shared" si="552"/>
        <v>919.19286</v>
      </c>
      <c r="T88" s="15">
        <f t="shared" si="552"/>
        <v>961.00505999999996</v>
      </c>
      <c r="U88" s="15">
        <f t="shared" si="552"/>
        <v>1006.9984799999999</v>
      </c>
      <c r="V88" s="15">
        <f t="shared" si="552"/>
        <v>1048.81068</v>
      </c>
      <c r="W88" s="15">
        <f t="shared" si="552"/>
        <v>1090.6228800000001</v>
      </c>
      <c r="X88" s="15">
        <f t="shared" si="552"/>
        <v>1132.43508</v>
      </c>
      <c r="Y88" s="15">
        <f t="shared" si="552"/>
        <v>1220.2407000000001</v>
      </c>
      <c r="Z88" s="15">
        <f t="shared" si="552"/>
        <v>1262.0528999999999</v>
      </c>
      <c r="AA88" s="15">
        <f t="shared" si="552"/>
        <v>1303.8650999999998</v>
      </c>
      <c r="AC88" s="9"/>
      <c r="AD88" s="14" t="s">
        <v>28</v>
      </c>
      <c r="AE88" s="15">
        <f t="shared" ref="AE88:AO88" si="553">SUM(AE85:AE87)</f>
        <v>897.36578999999995</v>
      </c>
      <c r="AF88" s="15">
        <f t="shared" si="553"/>
        <v>910.26666</v>
      </c>
      <c r="AG88" s="15">
        <f t="shared" si="553"/>
        <v>948.96927000000005</v>
      </c>
      <c r="AH88" s="15">
        <f t="shared" si="553"/>
        <v>991.97217000000001</v>
      </c>
      <c r="AI88" s="15">
        <f t="shared" si="553"/>
        <v>1039.2753600000001</v>
      </c>
      <c r="AJ88" s="15">
        <f t="shared" si="553"/>
        <v>1082.27826</v>
      </c>
      <c r="AK88" s="15">
        <f t="shared" si="553"/>
        <v>1125.28116</v>
      </c>
      <c r="AL88" s="15">
        <f t="shared" si="553"/>
        <v>1168.28406</v>
      </c>
      <c r="AM88" s="15">
        <f t="shared" si="553"/>
        <v>1258.59015</v>
      </c>
      <c r="AN88" s="15">
        <f t="shared" si="553"/>
        <v>1301.5930499999999</v>
      </c>
      <c r="AO88" s="15">
        <f t="shared" si="553"/>
        <v>1344.5959500000001</v>
      </c>
      <c r="AQ88" s="9"/>
      <c r="AR88" s="14" t="s">
        <v>28</v>
      </c>
      <c r="AS88" s="15">
        <f t="shared" ref="AS88:BC88" si="554">SUM(AS85:AS87)</f>
        <v>916.35947999999996</v>
      </c>
      <c r="AT88" s="15">
        <f t="shared" si="554"/>
        <v>929.50091999999995</v>
      </c>
      <c r="AU88" s="15">
        <f t="shared" si="554"/>
        <v>968.92523999999992</v>
      </c>
      <c r="AV88" s="15">
        <f t="shared" si="554"/>
        <v>1012.7300399999999</v>
      </c>
      <c r="AW88" s="15">
        <f t="shared" si="554"/>
        <v>1060.9153200000001</v>
      </c>
      <c r="AX88" s="15">
        <f t="shared" si="554"/>
        <v>1104.72012</v>
      </c>
      <c r="AY88" s="15">
        <f t="shared" si="554"/>
        <v>1148.5249200000001</v>
      </c>
      <c r="AZ88" s="15">
        <f t="shared" si="554"/>
        <v>1192.32972</v>
      </c>
      <c r="BA88" s="15">
        <f t="shared" si="554"/>
        <v>1284.3198</v>
      </c>
      <c r="BB88" s="15">
        <f t="shared" si="554"/>
        <v>1328.1245999999999</v>
      </c>
      <c r="BC88" s="15">
        <f t="shared" si="554"/>
        <v>1371.9294</v>
      </c>
      <c r="BE88" s="9"/>
      <c r="BF88" s="14" t="s">
        <v>28</v>
      </c>
      <c r="BG88" s="15">
        <f t="shared" ref="BG88:BQ88" si="555">SUM(BG85:BG87)</f>
        <v>944.62604999999996</v>
      </c>
      <c r="BH88" s="15">
        <f t="shared" si="555"/>
        <v>958.12469999999985</v>
      </c>
      <c r="BI88" s="15">
        <f t="shared" si="555"/>
        <v>998.62065000000018</v>
      </c>
      <c r="BJ88" s="15">
        <f t="shared" si="555"/>
        <v>1043.6161500000001</v>
      </c>
      <c r="BK88" s="15">
        <f t="shared" si="555"/>
        <v>1093.1112000000001</v>
      </c>
      <c r="BL88" s="15">
        <f t="shared" si="555"/>
        <v>1138.1067</v>
      </c>
      <c r="BM88" s="15">
        <f t="shared" si="555"/>
        <v>1183.1021999999998</v>
      </c>
      <c r="BN88" s="15">
        <f t="shared" si="555"/>
        <v>1228.0977</v>
      </c>
      <c r="BO88" s="15">
        <f t="shared" si="555"/>
        <v>1322.5882500000002</v>
      </c>
      <c r="BP88" s="15">
        <f t="shared" si="555"/>
        <v>1367.58375</v>
      </c>
      <c r="BQ88" s="15">
        <f t="shared" si="555"/>
        <v>1412.5792500000002</v>
      </c>
      <c r="BS88" s="9"/>
      <c r="BT88" s="14" t="s">
        <v>28</v>
      </c>
      <c r="BU88" s="15">
        <f t="shared" ref="BU88:CE88" si="556">SUM(BU85:BU87)</f>
        <v>963.49742999999989</v>
      </c>
      <c r="BV88" s="15">
        <f t="shared" si="556"/>
        <v>977.23421999999982</v>
      </c>
      <c r="BW88" s="15">
        <f t="shared" si="556"/>
        <v>1018.4445899999998</v>
      </c>
      <c r="BX88" s="15">
        <f t="shared" si="556"/>
        <v>1064.23389</v>
      </c>
      <c r="BY88" s="15">
        <f t="shared" si="556"/>
        <v>1114.60212</v>
      </c>
      <c r="BZ88" s="15">
        <f t="shared" si="556"/>
        <v>1160.3914199999997</v>
      </c>
      <c r="CA88" s="15">
        <f t="shared" si="556"/>
        <v>1206.1807199999998</v>
      </c>
      <c r="CB88" s="15">
        <f t="shared" si="556"/>
        <v>1251.9700199999997</v>
      </c>
      <c r="CC88" s="15">
        <f t="shared" si="556"/>
        <v>1348.1275499999997</v>
      </c>
      <c r="CD88" s="15">
        <f t="shared" si="556"/>
        <v>1393.9168500000001</v>
      </c>
      <c r="CE88" s="15">
        <f t="shared" si="556"/>
        <v>1439.7061499999998</v>
      </c>
      <c r="CG88" s="9"/>
      <c r="CH88" s="14" t="s">
        <v>28</v>
      </c>
      <c r="CI88" s="15">
        <f t="shared" ref="CI88:CS88" si="557">SUM(CI85:CI87)</f>
        <v>1001.3625</v>
      </c>
      <c r="CJ88" s="15">
        <f t="shared" si="557"/>
        <v>1015.578</v>
      </c>
      <c r="CK88" s="15">
        <f t="shared" si="557"/>
        <v>1058.2244999999998</v>
      </c>
      <c r="CL88" s="15">
        <f t="shared" si="557"/>
        <v>1105.6094999999998</v>
      </c>
      <c r="CM88" s="15">
        <f t="shared" si="557"/>
        <v>1157.7330000000002</v>
      </c>
      <c r="CN88" s="15">
        <f t="shared" si="557"/>
        <v>1205.1180000000002</v>
      </c>
      <c r="CO88" s="15">
        <f t="shared" si="557"/>
        <v>1252.5029999999999</v>
      </c>
      <c r="CP88" s="15">
        <f t="shared" si="557"/>
        <v>1299.8880000000001</v>
      </c>
      <c r="CQ88" s="15">
        <f t="shared" si="557"/>
        <v>1399.3965000000001</v>
      </c>
      <c r="CR88" s="15">
        <f t="shared" si="557"/>
        <v>1446.7815000000001</v>
      </c>
      <c r="CS88" s="15">
        <f t="shared" si="557"/>
        <v>1494.1665</v>
      </c>
      <c r="CU88" s="9"/>
      <c r="CV88" s="14" t="s">
        <v>28</v>
      </c>
      <c r="CW88" s="15">
        <f t="shared" ref="CW88:DG88" si="558">SUM(CW85:CW87)</f>
        <v>1105.44021</v>
      </c>
      <c r="CX88" s="15">
        <f t="shared" si="558"/>
        <v>1120.9703399999999</v>
      </c>
      <c r="CY88" s="15">
        <f t="shared" si="558"/>
        <v>1167.5607299999999</v>
      </c>
      <c r="CZ88" s="15">
        <f t="shared" si="558"/>
        <v>1219.3278300000002</v>
      </c>
      <c r="DA88" s="15">
        <f t="shared" si="558"/>
        <v>1276.2716399999999</v>
      </c>
      <c r="DB88" s="15">
        <f t="shared" si="558"/>
        <v>1328.03874</v>
      </c>
      <c r="DC88" s="15">
        <f t="shared" si="558"/>
        <v>1379.8058400000002</v>
      </c>
      <c r="DD88" s="15">
        <f t="shared" si="558"/>
        <v>1431.57294</v>
      </c>
      <c r="DE88" s="15">
        <f t="shared" si="558"/>
        <v>1540.2838500000003</v>
      </c>
      <c r="DF88" s="15">
        <f t="shared" si="558"/>
        <v>1592.0509500000001</v>
      </c>
      <c r="DG88" s="15">
        <f t="shared" si="558"/>
        <v>1643.8180499999999</v>
      </c>
      <c r="DI88" s="9"/>
      <c r="DJ88" s="14" t="s">
        <v>28</v>
      </c>
      <c r="DK88" s="15">
        <f t="shared" ref="DK88:DU88" si="559">SUM(DK85:DK87)</f>
        <v>1124.31159</v>
      </c>
      <c r="DL88" s="15">
        <f t="shared" si="559"/>
        <v>1140.0798600000001</v>
      </c>
      <c r="DM88" s="15">
        <f t="shared" si="559"/>
        <v>1187.3846700000001</v>
      </c>
      <c r="DN88" s="15">
        <f t="shared" si="559"/>
        <v>1239.9455700000001</v>
      </c>
      <c r="DO88" s="15">
        <f t="shared" si="559"/>
        <v>1297.7625600000001</v>
      </c>
      <c r="DP88" s="15">
        <f t="shared" si="559"/>
        <v>1350.3234600000001</v>
      </c>
      <c r="DQ88" s="15">
        <f t="shared" si="559"/>
        <v>1402.88436</v>
      </c>
      <c r="DR88" s="15">
        <f t="shared" si="559"/>
        <v>1455.44526</v>
      </c>
      <c r="DS88" s="15">
        <f t="shared" si="559"/>
        <v>1565.8231499999999</v>
      </c>
      <c r="DT88" s="15">
        <f t="shared" si="559"/>
        <v>1618.3840499999999</v>
      </c>
      <c r="DU88" s="15">
        <f t="shared" si="559"/>
        <v>1670.9449500000001</v>
      </c>
      <c r="DW88" s="9"/>
      <c r="DX88" s="14" t="s">
        <v>28</v>
      </c>
      <c r="DY88" s="15">
        <f t="shared" ref="DY88:EI88" si="560">SUM(DY85:DY87)</f>
        <v>1284.2963099999999</v>
      </c>
      <c r="DZ88" s="15">
        <f t="shared" si="560"/>
        <v>1302.5237399999999</v>
      </c>
      <c r="EA88" s="15">
        <f t="shared" si="560"/>
        <v>1357.2060299999998</v>
      </c>
      <c r="EB88" s="15">
        <f t="shared" si="560"/>
        <v>1417.9641300000001</v>
      </c>
      <c r="EC88" s="15">
        <f t="shared" si="560"/>
        <v>1484.7980400000001</v>
      </c>
      <c r="ED88" s="15">
        <f t="shared" si="560"/>
        <v>1545.5561399999999</v>
      </c>
      <c r="EE88" s="15">
        <f t="shared" si="560"/>
        <v>1606.3142400000002</v>
      </c>
      <c r="EF88" s="15">
        <f t="shared" si="560"/>
        <v>1667.0723399999997</v>
      </c>
      <c r="EG88" s="15">
        <f t="shared" si="560"/>
        <v>1794.6643500000002</v>
      </c>
      <c r="EH88" s="15">
        <f t="shared" si="560"/>
        <v>1855.4224500000005</v>
      </c>
      <c r="EI88" s="15">
        <f t="shared" si="560"/>
        <v>1916.1805499999998</v>
      </c>
      <c r="EK88" s="9"/>
      <c r="EL88" s="14" t="s">
        <v>28</v>
      </c>
      <c r="EM88" s="15">
        <f t="shared" ref="EM88:EW88" si="561">SUM(EM85:EM87)</f>
        <v>1418.90859</v>
      </c>
      <c r="EN88" s="15">
        <f t="shared" si="561"/>
        <v>1438.8078599999999</v>
      </c>
      <c r="EO88" s="15">
        <f t="shared" si="561"/>
        <v>1498.50567</v>
      </c>
      <c r="EP88" s="15">
        <f t="shared" si="561"/>
        <v>1564.8365700000002</v>
      </c>
      <c r="EQ88" s="15">
        <f t="shared" si="561"/>
        <v>1637.8005600000001</v>
      </c>
      <c r="ER88" s="15">
        <f t="shared" si="561"/>
        <v>1704.1314600000001</v>
      </c>
      <c r="ES88" s="15">
        <f t="shared" si="561"/>
        <v>1770.46236</v>
      </c>
      <c r="ET88" s="15">
        <f t="shared" si="561"/>
        <v>1836.7932599999999</v>
      </c>
      <c r="EU88" s="15">
        <f t="shared" si="561"/>
        <v>1976.0881499999998</v>
      </c>
      <c r="EV88" s="15">
        <f t="shared" si="561"/>
        <v>2042.41905</v>
      </c>
      <c r="EW88" s="15">
        <f t="shared" si="561"/>
        <v>2108.7499500000004</v>
      </c>
      <c r="EY88" s="9"/>
      <c r="EZ88" s="14" t="s">
        <v>28</v>
      </c>
      <c r="FA88" s="15">
        <f t="shared" ref="FA88:FK88" si="562">SUM(FA85:FA87)</f>
        <v>1472.6690999999998</v>
      </c>
      <c r="FB88" s="15">
        <f t="shared" si="562"/>
        <v>1493.8344</v>
      </c>
      <c r="FC88" s="15">
        <f t="shared" si="562"/>
        <v>1557.3302999999999</v>
      </c>
      <c r="FD88" s="15">
        <f t="shared" si="562"/>
        <v>1627.8812999999998</v>
      </c>
      <c r="FE88" s="15">
        <f t="shared" si="562"/>
        <v>1705.4874000000004</v>
      </c>
      <c r="FF88" s="15">
        <f t="shared" si="562"/>
        <v>1776.0384000000004</v>
      </c>
      <c r="FG88" s="15">
        <f t="shared" si="562"/>
        <v>1846.5894000000003</v>
      </c>
      <c r="FH88" s="15">
        <f t="shared" si="562"/>
        <v>1917.1404000000002</v>
      </c>
      <c r="FI88" s="15">
        <f t="shared" si="562"/>
        <v>2065.2975000000006</v>
      </c>
      <c r="FJ88" s="15">
        <f t="shared" si="562"/>
        <v>2135.8485000000001</v>
      </c>
      <c r="FK88" s="15">
        <f t="shared" si="562"/>
        <v>2206.3995000000004</v>
      </c>
      <c r="FM88" s="9"/>
      <c r="FN88" s="14" t="s">
        <v>28</v>
      </c>
      <c r="FO88" s="15">
        <f t="shared" ref="FO88:FY88" si="563">SUM(FO85:FO87)</f>
        <v>1569.0939299999998</v>
      </c>
      <c r="FP88" s="15">
        <f t="shared" si="563"/>
        <v>1591.4572200000002</v>
      </c>
      <c r="FQ88" s="15">
        <f t="shared" si="563"/>
        <v>1658.54709</v>
      </c>
      <c r="FR88" s="15">
        <f t="shared" si="563"/>
        <v>1733.09139</v>
      </c>
      <c r="FS88" s="15">
        <f t="shared" si="563"/>
        <v>1815.0901199999998</v>
      </c>
      <c r="FT88" s="15">
        <f t="shared" si="563"/>
        <v>1889.6344200000001</v>
      </c>
      <c r="FU88" s="15">
        <f t="shared" si="563"/>
        <v>1964.1787200000003</v>
      </c>
      <c r="FV88" s="15">
        <f t="shared" si="563"/>
        <v>2038.7230199999999</v>
      </c>
      <c r="FW88" s="15">
        <f t="shared" si="563"/>
        <v>2195.2660500000002</v>
      </c>
      <c r="FX88" s="15">
        <f t="shared" si="563"/>
        <v>2269.8103499999997</v>
      </c>
      <c r="FY88" s="15">
        <f t="shared" si="563"/>
        <v>2344.3546500000002</v>
      </c>
      <c r="GA88" s="9"/>
      <c r="GB88" s="14" t="s">
        <v>28</v>
      </c>
      <c r="GC88" s="15">
        <f t="shared" ref="GC88:GM88" si="564">SUM(GC85:GC87)</f>
        <v>1666.94193</v>
      </c>
      <c r="GD88" s="15">
        <f t="shared" si="564"/>
        <v>1690.5202199999999</v>
      </c>
      <c r="GE88" s="15">
        <f t="shared" si="564"/>
        <v>1761.2550900000001</v>
      </c>
      <c r="GF88" s="15">
        <f t="shared" si="564"/>
        <v>1839.8493899999999</v>
      </c>
      <c r="GG88" s="15">
        <f t="shared" si="564"/>
        <v>1926.30312</v>
      </c>
      <c r="GH88" s="15">
        <f t="shared" si="564"/>
        <v>2004.8974199999998</v>
      </c>
      <c r="GI88" s="15">
        <f t="shared" si="564"/>
        <v>2083.49172</v>
      </c>
      <c r="GJ88" s="15">
        <f t="shared" si="564"/>
        <v>2162.0860200000002</v>
      </c>
      <c r="GK88" s="15">
        <f t="shared" si="564"/>
        <v>2327.1340500000001</v>
      </c>
      <c r="GL88" s="15">
        <f t="shared" si="564"/>
        <v>2405.7283499999999</v>
      </c>
      <c r="GM88" s="15">
        <f t="shared" si="564"/>
        <v>2484.3226500000005</v>
      </c>
      <c r="GO88" s="9"/>
      <c r="GP88" s="14" t="s">
        <v>28</v>
      </c>
      <c r="GQ88" s="15">
        <f t="shared" ref="GQ88:HA88" si="565">SUM(GQ85:GQ87)</f>
        <v>1871.2595700000002</v>
      </c>
      <c r="GR88" s="15">
        <f t="shared" si="565"/>
        <v>1897.3747800000001</v>
      </c>
      <c r="GS88" s="15">
        <f t="shared" si="565"/>
        <v>1975.7204099999999</v>
      </c>
      <c r="GT88" s="15">
        <f t="shared" si="565"/>
        <v>2062.7711099999997</v>
      </c>
      <c r="GU88" s="15">
        <f t="shared" si="565"/>
        <v>2158.5268799999999</v>
      </c>
      <c r="GV88" s="15">
        <f t="shared" si="565"/>
        <v>2245.5775799999997</v>
      </c>
      <c r="GW88" s="15">
        <f t="shared" si="565"/>
        <v>2332.6282799999999</v>
      </c>
      <c r="GX88" s="15">
        <f t="shared" si="565"/>
        <v>2419.6789799999997</v>
      </c>
      <c r="GY88" s="15">
        <f t="shared" si="565"/>
        <v>2602.4854500000001</v>
      </c>
      <c r="GZ88" s="15">
        <f t="shared" si="565"/>
        <v>2689.5361499999999</v>
      </c>
      <c r="HA88" s="15">
        <f t="shared" si="565"/>
        <v>2776.5868499999997</v>
      </c>
    </row>
    <row r="89" spans="1:209" x14ac:dyDescent="0.2">
      <c r="A89" s="9"/>
      <c r="B89" s="12" t="s">
        <v>29</v>
      </c>
      <c r="C89" s="11">
        <v>121</v>
      </c>
      <c r="D89" s="11">
        <v>121</v>
      </c>
      <c r="E89" s="11">
        <v>121</v>
      </c>
      <c r="F89" s="11">
        <v>121</v>
      </c>
      <c r="G89" s="11">
        <v>121</v>
      </c>
      <c r="H89" s="11">
        <v>121</v>
      </c>
      <c r="I89" s="11">
        <v>121</v>
      </c>
      <c r="J89" s="11">
        <v>121</v>
      </c>
      <c r="K89" s="11">
        <v>121</v>
      </c>
      <c r="L89" s="11">
        <v>121</v>
      </c>
      <c r="M89" s="11">
        <v>121</v>
      </c>
      <c r="O89" s="9"/>
      <c r="P89" s="12" t="s">
        <v>29</v>
      </c>
      <c r="Q89" s="11">
        <v>121</v>
      </c>
      <c r="R89" s="11">
        <v>121</v>
      </c>
      <c r="S89" s="11">
        <v>121</v>
      </c>
      <c r="T89" s="11">
        <v>121</v>
      </c>
      <c r="U89" s="11">
        <v>121</v>
      </c>
      <c r="V89" s="11">
        <v>121</v>
      </c>
      <c r="W89" s="11">
        <v>121</v>
      </c>
      <c r="X89" s="11">
        <v>121</v>
      </c>
      <c r="Y89" s="11">
        <v>121</v>
      </c>
      <c r="Z89" s="11">
        <v>121</v>
      </c>
      <c r="AA89" s="11">
        <v>121</v>
      </c>
      <c r="AC89" s="9"/>
      <c r="AD89" s="12" t="s">
        <v>29</v>
      </c>
      <c r="AE89" s="11">
        <v>121</v>
      </c>
      <c r="AF89" s="11">
        <v>121</v>
      </c>
      <c r="AG89" s="11">
        <v>121</v>
      </c>
      <c r="AH89" s="11">
        <v>121</v>
      </c>
      <c r="AI89" s="11">
        <v>121</v>
      </c>
      <c r="AJ89" s="11">
        <v>121</v>
      </c>
      <c r="AK89" s="11">
        <v>121</v>
      </c>
      <c r="AL89" s="11">
        <v>121</v>
      </c>
      <c r="AM89" s="11">
        <v>121</v>
      </c>
      <c r="AN89" s="11">
        <v>121</v>
      </c>
      <c r="AO89" s="11">
        <v>121</v>
      </c>
      <c r="AQ89" s="9"/>
      <c r="AR89" s="12" t="s">
        <v>29</v>
      </c>
      <c r="AS89" s="11">
        <v>121</v>
      </c>
      <c r="AT89" s="11">
        <v>121</v>
      </c>
      <c r="AU89" s="11">
        <v>121</v>
      </c>
      <c r="AV89" s="11">
        <v>121</v>
      </c>
      <c r="AW89" s="11">
        <v>121</v>
      </c>
      <c r="AX89" s="11">
        <v>121</v>
      </c>
      <c r="AY89" s="11">
        <v>121</v>
      </c>
      <c r="AZ89" s="11">
        <v>121</v>
      </c>
      <c r="BA89" s="11">
        <v>121</v>
      </c>
      <c r="BB89" s="11">
        <v>121</v>
      </c>
      <c r="BC89" s="11">
        <v>121</v>
      </c>
      <c r="BE89" s="9"/>
      <c r="BF89" s="12" t="s">
        <v>29</v>
      </c>
      <c r="BG89" s="11">
        <v>121</v>
      </c>
      <c r="BH89" s="11">
        <v>121</v>
      </c>
      <c r="BI89" s="11">
        <v>121</v>
      </c>
      <c r="BJ89" s="11">
        <v>121</v>
      </c>
      <c r="BK89" s="11">
        <v>121</v>
      </c>
      <c r="BL89" s="11">
        <v>121</v>
      </c>
      <c r="BM89" s="11">
        <v>121</v>
      </c>
      <c r="BN89" s="11">
        <v>121</v>
      </c>
      <c r="BO89" s="11">
        <v>121</v>
      </c>
      <c r="BP89" s="11">
        <v>121</v>
      </c>
      <c r="BQ89" s="11">
        <v>121</v>
      </c>
      <c r="BS89" s="9"/>
      <c r="BT89" s="12" t="s">
        <v>29</v>
      </c>
      <c r="BU89" s="11">
        <v>121</v>
      </c>
      <c r="BV89" s="11">
        <v>121</v>
      </c>
      <c r="BW89" s="11">
        <v>121</v>
      </c>
      <c r="BX89" s="11">
        <v>121</v>
      </c>
      <c r="BY89" s="11">
        <v>121</v>
      </c>
      <c r="BZ89" s="11">
        <v>121</v>
      </c>
      <c r="CA89" s="11">
        <v>121</v>
      </c>
      <c r="CB89" s="11">
        <v>121</v>
      </c>
      <c r="CC89" s="11">
        <v>121</v>
      </c>
      <c r="CD89" s="11">
        <v>121</v>
      </c>
      <c r="CE89" s="11">
        <v>121</v>
      </c>
      <c r="CG89" s="9"/>
      <c r="CH89" s="12" t="s">
        <v>29</v>
      </c>
      <c r="CI89" s="11">
        <v>121</v>
      </c>
      <c r="CJ89" s="11">
        <v>121</v>
      </c>
      <c r="CK89" s="11">
        <v>121</v>
      </c>
      <c r="CL89" s="11">
        <v>121</v>
      </c>
      <c r="CM89" s="11">
        <v>121</v>
      </c>
      <c r="CN89" s="11">
        <v>121</v>
      </c>
      <c r="CO89" s="11">
        <v>121</v>
      </c>
      <c r="CP89" s="11">
        <v>121</v>
      </c>
      <c r="CQ89" s="11">
        <v>121</v>
      </c>
      <c r="CR89" s="11">
        <v>121</v>
      </c>
      <c r="CS89" s="11">
        <v>121</v>
      </c>
      <c r="CU89" s="9"/>
      <c r="CV89" s="12" t="s">
        <v>29</v>
      </c>
      <c r="CW89" s="11">
        <v>121</v>
      </c>
      <c r="CX89" s="11">
        <v>121</v>
      </c>
      <c r="CY89" s="11">
        <v>121</v>
      </c>
      <c r="CZ89" s="11">
        <v>121</v>
      </c>
      <c r="DA89" s="11">
        <v>121</v>
      </c>
      <c r="DB89" s="11">
        <v>121</v>
      </c>
      <c r="DC89" s="11">
        <v>121</v>
      </c>
      <c r="DD89" s="11">
        <v>121</v>
      </c>
      <c r="DE89" s="11">
        <v>121</v>
      </c>
      <c r="DF89" s="11">
        <v>121</v>
      </c>
      <c r="DG89" s="11">
        <v>121</v>
      </c>
      <c r="DI89" s="9"/>
      <c r="DJ89" s="12" t="s">
        <v>29</v>
      </c>
      <c r="DK89" s="11">
        <v>121</v>
      </c>
      <c r="DL89" s="11">
        <v>121</v>
      </c>
      <c r="DM89" s="11">
        <v>121</v>
      </c>
      <c r="DN89" s="11">
        <v>121</v>
      </c>
      <c r="DO89" s="11">
        <v>121</v>
      </c>
      <c r="DP89" s="11">
        <v>121</v>
      </c>
      <c r="DQ89" s="11">
        <v>121</v>
      </c>
      <c r="DR89" s="11">
        <v>121</v>
      </c>
      <c r="DS89" s="11">
        <v>121</v>
      </c>
      <c r="DT89" s="11">
        <v>121</v>
      </c>
      <c r="DU89" s="11">
        <v>121</v>
      </c>
      <c r="DW89" s="9"/>
      <c r="DX89" s="12" t="s">
        <v>29</v>
      </c>
      <c r="DY89" s="11">
        <v>121</v>
      </c>
      <c r="DZ89" s="11">
        <v>121</v>
      </c>
      <c r="EA89" s="11">
        <v>121</v>
      </c>
      <c r="EB89" s="11">
        <v>121</v>
      </c>
      <c r="EC89" s="11">
        <v>121</v>
      </c>
      <c r="ED89" s="11">
        <v>121</v>
      </c>
      <c r="EE89" s="11">
        <v>121</v>
      </c>
      <c r="EF89" s="11">
        <v>121</v>
      </c>
      <c r="EG89" s="11">
        <v>121</v>
      </c>
      <c r="EH89" s="11">
        <v>121</v>
      </c>
      <c r="EI89" s="11">
        <v>121</v>
      </c>
      <c r="EK89" s="9"/>
      <c r="EL89" s="12" t="s">
        <v>29</v>
      </c>
      <c r="EM89" s="11">
        <v>121</v>
      </c>
      <c r="EN89" s="11">
        <v>121</v>
      </c>
      <c r="EO89" s="11">
        <v>121</v>
      </c>
      <c r="EP89" s="11">
        <v>121</v>
      </c>
      <c r="EQ89" s="11">
        <v>121</v>
      </c>
      <c r="ER89" s="11">
        <v>121</v>
      </c>
      <c r="ES89" s="11">
        <v>121</v>
      </c>
      <c r="ET89" s="11">
        <v>121</v>
      </c>
      <c r="EU89" s="11">
        <v>121</v>
      </c>
      <c r="EV89" s="11">
        <v>121</v>
      </c>
      <c r="EW89" s="11">
        <v>121</v>
      </c>
      <c r="EY89" s="9"/>
      <c r="EZ89" s="12" t="s">
        <v>29</v>
      </c>
      <c r="FA89" s="11">
        <v>121</v>
      </c>
      <c r="FB89" s="11">
        <v>121</v>
      </c>
      <c r="FC89" s="11">
        <v>121</v>
      </c>
      <c r="FD89" s="11">
        <v>121</v>
      </c>
      <c r="FE89" s="11">
        <v>121</v>
      </c>
      <c r="FF89" s="11">
        <v>121</v>
      </c>
      <c r="FG89" s="11">
        <v>121</v>
      </c>
      <c r="FH89" s="11">
        <v>121</v>
      </c>
      <c r="FI89" s="11">
        <v>121</v>
      </c>
      <c r="FJ89" s="11">
        <v>121</v>
      </c>
      <c r="FK89" s="11">
        <v>121</v>
      </c>
      <c r="FM89" s="9"/>
      <c r="FN89" s="12" t="s">
        <v>29</v>
      </c>
      <c r="FO89" s="11">
        <v>121</v>
      </c>
      <c r="FP89" s="11">
        <v>121</v>
      </c>
      <c r="FQ89" s="11">
        <v>121</v>
      </c>
      <c r="FR89" s="11">
        <v>121</v>
      </c>
      <c r="FS89" s="11">
        <v>121</v>
      </c>
      <c r="FT89" s="11">
        <v>121</v>
      </c>
      <c r="FU89" s="11">
        <v>121</v>
      </c>
      <c r="FV89" s="11">
        <v>121</v>
      </c>
      <c r="FW89" s="11">
        <v>121</v>
      </c>
      <c r="FX89" s="11">
        <v>121</v>
      </c>
      <c r="FY89" s="11">
        <v>121</v>
      </c>
      <c r="GA89" s="9"/>
      <c r="GB89" s="12" t="s">
        <v>29</v>
      </c>
      <c r="GC89" s="11">
        <v>121</v>
      </c>
      <c r="GD89" s="11">
        <v>121</v>
      </c>
      <c r="GE89" s="11">
        <v>121</v>
      </c>
      <c r="GF89" s="11">
        <v>121</v>
      </c>
      <c r="GG89" s="11">
        <v>121</v>
      </c>
      <c r="GH89" s="11">
        <v>121</v>
      </c>
      <c r="GI89" s="11">
        <v>121</v>
      </c>
      <c r="GJ89" s="11">
        <v>121</v>
      </c>
      <c r="GK89" s="11">
        <v>121</v>
      </c>
      <c r="GL89" s="11">
        <v>121</v>
      </c>
      <c r="GM89" s="11">
        <v>121</v>
      </c>
      <c r="GO89" s="9"/>
      <c r="GP89" s="12" t="s">
        <v>29</v>
      </c>
      <c r="GQ89" s="11">
        <v>121</v>
      </c>
      <c r="GR89" s="11">
        <v>121</v>
      </c>
      <c r="GS89" s="11">
        <v>121</v>
      </c>
      <c r="GT89" s="11">
        <v>121</v>
      </c>
      <c r="GU89" s="11">
        <v>121</v>
      </c>
      <c r="GV89" s="11">
        <v>121</v>
      </c>
      <c r="GW89" s="11">
        <v>121</v>
      </c>
      <c r="GX89" s="11">
        <v>121</v>
      </c>
      <c r="GY89" s="11">
        <v>121</v>
      </c>
      <c r="GZ89" s="11">
        <v>121</v>
      </c>
      <c r="HA89" s="11">
        <v>121</v>
      </c>
    </row>
    <row r="90" spans="1:209" x14ac:dyDescent="0.2">
      <c r="A90" s="9"/>
      <c r="B90" s="19" t="s">
        <v>30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O90" s="9"/>
      <c r="P90" s="19" t="s">
        <v>30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C90" s="9"/>
      <c r="AD90" s="19" t="s">
        <v>30</v>
      </c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Q90" s="9"/>
      <c r="AR90" s="19" t="s">
        <v>30</v>
      </c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E90" s="9"/>
      <c r="BF90" s="19" t="s">
        <v>30</v>
      </c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S90" s="9"/>
      <c r="BT90" s="19" t="s">
        <v>30</v>
      </c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G90" s="9"/>
      <c r="CH90" s="19" t="s">
        <v>30</v>
      </c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U90" s="9"/>
      <c r="CV90" s="19" t="s">
        <v>30</v>
      </c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I90" s="9"/>
      <c r="DJ90" s="19" t="s">
        <v>30</v>
      </c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W90" s="9"/>
      <c r="DX90" s="19" t="s">
        <v>30</v>
      </c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K90" s="9"/>
      <c r="EL90" s="19" t="s">
        <v>30</v>
      </c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Y90" s="9"/>
      <c r="EZ90" s="19" t="s">
        <v>30</v>
      </c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M90" s="9"/>
      <c r="FN90" s="19" t="s">
        <v>30</v>
      </c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GA90" s="9"/>
      <c r="GB90" s="19" t="s">
        <v>30</v>
      </c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O90" s="9"/>
      <c r="GP90" s="19" t="s">
        <v>30</v>
      </c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</row>
    <row r="91" spans="1:209" x14ac:dyDescent="0.2">
      <c r="A91" s="20"/>
      <c r="B91" s="21" t="s">
        <v>31</v>
      </c>
      <c r="C91" s="22">
        <f>SUM(C88:C89)</f>
        <v>942.75796000000003</v>
      </c>
      <c r="D91" s="22">
        <f t="shared" ref="D91:M91" si="566">SUM(D88:D89)</f>
        <v>954.70384000000013</v>
      </c>
      <c r="E91" s="22">
        <f t="shared" si="566"/>
        <v>990.54148000000009</v>
      </c>
      <c r="F91" s="22">
        <f t="shared" si="566"/>
        <v>1030.3610800000001</v>
      </c>
      <c r="G91" s="22">
        <f t="shared" si="566"/>
        <v>1074.16264</v>
      </c>
      <c r="H91" s="22">
        <f t="shared" si="566"/>
        <v>1113.98224</v>
      </c>
      <c r="I91" s="22">
        <f t="shared" si="566"/>
        <v>1153.8018400000001</v>
      </c>
      <c r="J91" s="22">
        <f t="shared" si="566"/>
        <v>1193.6214400000001</v>
      </c>
      <c r="K91" s="22">
        <f t="shared" si="566"/>
        <v>1277.2426</v>
      </c>
      <c r="L91" s="22">
        <f t="shared" si="566"/>
        <v>1317.0622000000001</v>
      </c>
      <c r="M91" s="22">
        <f t="shared" si="566"/>
        <v>1356.8818000000001</v>
      </c>
      <c r="O91" s="20"/>
      <c r="P91" s="21" t="s">
        <v>31</v>
      </c>
      <c r="Q91" s="22">
        <f>SUM(Q88:Q89)</f>
        <v>990.01822000000004</v>
      </c>
      <c r="R91" s="22">
        <f t="shared" ref="R91:AA91" si="567">SUM(R88:R89)</f>
        <v>1002.56188</v>
      </c>
      <c r="S91" s="22">
        <f t="shared" si="567"/>
        <v>1040.1928600000001</v>
      </c>
      <c r="T91" s="22">
        <f t="shared" si="567"/>
        <v>1082.00506</v>
      </c>
      <c r="U91" s="22">
        <f t="shared" si="567"/>
        <v>1127.9984799999997</v>
      </c>
      <c r="V91" s="22">
        <f t="shared" si="567"/>
        <v>1169.81068</v>
      </c>
      <c r="W91" s="22">
        <f t="shared" si="567"/>
        <v>1211.6228800000001</v>
      </c>
      <c r="X91" s="22">
        <f t="shared" si="567"/>
        <v>1253.43508</v>
      </c>
      <c r="Y91" s="22">
        <f t="shared" si="567"/>
        <v>1341.2407000000001</v>
      </c>
      <c r="Z91" s="22">
        <f t="shared" si="567"/>
        <v>1383.0528999999999</v>
      </c>
      <c r="AA91" s="22">
        <f t="shared" si="567"/>
        <v>1424.8650999999998</v>
      </c>
      <c r="AC91" s="20"/>
      <c r="AD91" s="21" t="s">
        <v>31</v>
      </c>
      <c r="AE91" s="22">
        <f>SUM(AE88:AE89)</f>
        <v>1018.3657899999999</v>
      </c>
      <c r="AF91" s="22">
        <f t="shared" ref="AF91:AO91" si="568">SUM(AF88:AF89)</f>
        <v>1031.26666</v>
      </c>
      <c r="AG91" s="22">
        <f t="shared" si="568"/>
        <v>1069.9692700000001</v>
      </c>
      <c r="AH91" s="22">
        <f t="shared" si="568"/>
        <v>1112.97217</v>
      </c>
      <c r="AI91" s="22">
        <f t="shared" si="568"/>
        <v>1160.2753600000001</v>
      </c>
      <c r="AJ91" s="22">
        <f t="shared" si="568"/>
        <v>1203.27826</v>
      </c>
      <c r="AK91" s="22">
        <f t="shared" si="568"/>
        <v>1246.28116</v>
      </c>
      <c r="AL91" s="22">
        <f t="shared" si="568"/>
        <v>1289.28406</v>
      </c>
      <c r="AM91" s="22">
        <f t="shared" si="568"/>
        <v>1379.59015</v>
      </c>
      <c r="AN91" s="22">
        <f t="shared" si="568"/>
        <v>1422.5930499999999</v>
      </c>
      <c r="AO91" s="22">
        <f t="shared" si="568"/>
        <v>1465.5959500000001</v>
      </c>
      <c r="AQ91" s="20"/>
      <c r="AR91" s="21" t="s">
        <v>31</v>
      </c>
      <c r="AS91" s="22">
        <f>SUM(AS88:AS89)</f>
        <v>1037.3594800000001</v>
      </c>
      <c r="AT91" s="22">
        <f t="shared" ref="AT91:BC91" si="569">SUM(AT88:AT89)</f>
        <v>1050.50092</v>
      </c>
      <c r="AU91" s="22">
        <f t="shared" si="569"/>
        <v>1089.92524</v>
      </c>
      <c r="AV91" s="22">
        <f t="shared" si="569"/>
        <v>1133.7300399999999</v>
      </c>
      <c r="AW91" s="22">
        <f t="shared" si="569"/>
        <v>1181.9153200000001</v>
      </c>
      <c r="AX91" s="22">
        <f t="shared" si="569"/>
        <v>1225.72012</v>
      </c>
      <c r="AY91" s="22">
        <f t="shared" si="569"/>
        <v>1269.5249200000001</v>
      </c>
      <c r="AZ91" s="22">
        <f t="shared" si="569"/>
        <v>1313.32972</v>
      </c>
      <c r="BA91" s="22">
        <f t="shared" si="569"/>
        <v>1405.3198</v>
      </c>
      <c r="BB91" s="22">
        <f t="shared" si="569"/>
        <v>1449.1245999999999</v>
      </c>
      <c r="BC91" s="22">
        <f t="shared" si="569"/>
        <v>1492.9294</v>
      </c>
      <c r="BE91" s="20"/>
      <c r="BF91" s="21" t="s">
        <v>31</v>
      </c>
      <c r="BG91" s="22">
        <f>SUM(BG88:BG89)</f>
        <v>1065.6260499999999</v>
      </c>
      <c r="BH91" s="22">
        <f t="shared" ref="BH91:BQ91" si="570">SUM(BH88:BH89)</f>
        <v>1079.1246999999998</v>
      </c>
      <c r="BI91" s="22">
        <f t="shared" si="570"/>
        <v>1119.6206500000003</v>
      </c>
      <c r="BJ91" s="22">
        <f t="shared" si="570"/>
        <v>1164.6161500000001</v>
      </c>
      <c r="BK91" s="22">
        <f t="shared" si="570"/>
        <v>1214.1112000000001</v>
      </c>
      <c r="BL91" s="22">
        <f t="shared" si="570"/>
        <v>1259.1067</v>
      </c>
      <c r="BM91" s="22">
        <f t="shared" si="570"/>
        <v>1304.1021999999998</v>
      </c>
      <c r="BN91" s="22">
        <f t="shared" si="570"/>
        <v>1349.0977</v>
      </c>
      <c r="BO91" s="22">
        <f t="shared" si="570"/>
        <v>1443.5882500000002</v>
      </c>
      <c r="BP91" s="22">
        <f t="shared" si="570"/>
        <v>1488.58375</v>
      </c>
      <c r="BQ91" s="22">
        <f t="shared" si="570"/>
        <v>1533.5792500000002</v>
      </c>
      <c r="BS91" s="20"/>
      <c r="BT91" s="21" t="s">
        <v>31</v>
      </c>
      <c r="BU91" s="22">
        <f>SUM(BU88:BU89)</f>
        <v>1084.4974299999999</v>
      </c>
      <c r="BV91" s="22">
        <f t="shared" ref="BV91:CE91" si="571">SUM(BV88:BV89)</f>
        <v>1098.2342199999998</v>
      </c>
      <c r="BW91" s="22">
        <f t="shared" si="571"/>
        <v>1139.4445899999998</v>
      </c>
      <c r="BX91" s="22">
        <f t="shared" si="571"/>
        <v>1185.23389</v>
      </c>
      <c r="BY91" s="22">
        <f t="shared" si="571"/>
        <v>1235.60212</v>
      </c>
      <c r="BZ91" s="22">
        <f t="shared" si="571"/>
        <v>1281.3914199999997</v>
      </c>
      <c r="CA91" s="22">
        <f t="shared" si="571"/>
        <v>1327.1807199999998</v>
      </c>
      <c r="CB91" s="22">
        <f t="shared" si="571"/>
        <v>1372.9700199999997</v>
      </c>
      <c r="CC91" s="22">
        <f t="shared" si="571"/>
        <v>1469.1275499999997</v>
      </c>
      <c r="CD91" s="22">
        <f t="shared" si="571"/>
        <v>1514.9168500000001</v>
      </c>
      <c r="CE91" s="22">
        <f t="shared" si="571"/>
        <v>1560.7061499999998</v>
      </c>
      <c r="CG91" s="20"/>
      <c r="CH91" s="21" t="s">
        <v>31</v>
      </c>
      <c r="CI91" s="22">
        <f>SUM(CI88:CI89)</f>
        <v>1122.3625</v>
      </c>
      <c r="CJ91" s="22">
        <f t="shared" ref="CJ91:CS91" si="572">SUM(CJ88:CJ89)</f>
        <v>1136.578</v>
      </c>
      <c r="CK91" s="22">
        <f t="shared" si="572"/>
        <v>1179.2244999999998</v>
      </c>
      <c r="CL91" s="22">
        <f t="shared" si="572"/>
        <v>1226.6094999999998</v>
      </c>
      <c r="CM91" s="22">
        <f t="shared" si="572"/>
        <v>1278.7330000000002</v>
      </c>
      <c r="CN91" s="22">
        <f t="shared" si="572"/>
        <v>1326.1180000000002</v>
      </c>
      <c r="CO91" s="22">
        <f t="shared" si="572"/>
        <v>1373.5029999999999</v>
      </c>
      <c r="CP91" s="22">
        <f t="shared" si="572"/>
        <v>1420.8880000000001</v>
      </c>
      <c r="CQ91" s="22">
        <f t="shared" si="572"/>
        <v>1520.3965000000001</v>
      </c>
      <c r="CR91" s="22">
        <f t="shared" si="572"/>
        <v>1567.7815000000001</v>
      </c>
      <c r="CS91" s="22">
        <f t="shared" si="572"/>
        <v>1615.1665</v>
      </c>
      <c r="CU91" s="20"/>
      <c r="CV91" s="21" t="s">
        <v>31</v>
      </c>
      <c r="CW91" s="22">
        <f>SUM(CW88:CW89)</f>
        <v>1226.44021</v>
      </c>
      <c r="CX91" s="22">
        <f t="shared" ref="CX91:DG91" si="573">SUM(CX88:CX89)</f>
        <v>1241.9703399999999</v>
      </c>
      <c r="CY91" s="22">
        <f t="shared" si="573"/>
        <v>1288.5607299999999</v>
      </c>
      <c r="CZ91" s="22">
        <f t="shared" si="573"/>
        <v>1340.3278300000002</v>
      </c>
      <c r="DA91" s="22">
        <f t="shared" si="573"/>
        <v>1397.2716399999999</v>
      </c>
      <c r="DB91" s="22">
        <f t="shared" si="573"/>
        <v>1449.03874</v>
      </c>
      <c r="DC91" s="22">
        <f t="shared" si="573"/>
        <v>1500.8058400000002</v>
      </c>
      <c r="DD91" s="22">
        <f t="shared" si="573"/>
        <v>1552.57294</v>
      </c>
      <c r="DE91" s="22">
        <f t="shared" si="573"/>
        <v>1661.2838500000003</v>
      </c>
      <c r="DF91" s="22">
        <f t="shared" si="573"/>
        <v>1713.0509500000001</v>
      </c>
      <c r="DG91" s="22">
        <f t="shared" si="573"/>
        <v>1764.8180499999999</v>
      </c>
      <c r="DI91" s="20"/>
      <c r="DJ91" s="21" t="s">
        <v>31</v>
      </c>
      <c r="DK91" s="22">
        <f>SUM(DK88:DK89)</f>
        <v>1245.31159</v>
      </c>
      <c r="DL91" s="22">
        <f t="shared" ref="DL91:DU91" si="574">SUM(DL88:DL89)</f>
        <v>1261.0798600000001</v>
      </c>
      <c r="DM91" s="22">
        <f t="shared" si="574"/>
        <v>1308.3846700000001</v>
      </c>
      <c r="DN91" s="22">
        <f t="shared" si="574"/>
        <v>1360.9455700000001</v>
      </c>
      <c r="DO91" s="22">
        <f t="shared" si="574"/>
        <v>1418.7625600000001</v>
      </c>
      <c r="DP91" s="22">
        <f t="shared" si="574"/>
        <v>1471.3234600000001</v>
      </c>
      <c r="DQ91" s="22">
        <f t="shared" si="574"/>
        <v>1523.88436</v>
      </c>
      <c r="DR91" s="22">
        <f t="shared" si="574"/>
        <v>1576.44526</v>
      </c>
      <c r="DS91" s="22">
        <f t="shared" si="574"/>
        <v>1686.8231499999999</v>
      </c>
      <c r="DT91" s="22">
        <f t="shared" si="574"/>
        <v>1739.3840499999999</v>
      </c>
      <c r="DU91" s="22">
        <f t="shared" si="574"/>
        <v>1791.9449500000001</v>
      </c>
      <c r="DW91" s="20"/>
      <c r="DX91" s="21" t="s">
        <v>31</v>
      </c>
      <c r="DY91" s="22">
        <f>SUM(DY88:DY89)</f>
        <v>1405.2963099999999</v>
      </c>
      <c r="DZ91" s="22">
        <f t="shared" ref="DZ91:EI91" si="575">SUM(DZ88:DZ89)</f>
        <v>1423.5237399999999</v>
      </c>
      <c r="EA91" s="22">
        <f t="shared" si="575"/>
        <v>1478.2060299999998</v>
      </c>
      <c r="EB91" s="22">
        <f t="shared" si="575"/>
        <v>1538.9641300000001</v>
      </c>
      <c r="EC91" s="22">
        <f t="shared" si="575"/>
        <v>1605.7980400000001</v>
      </c>
      <c r="ED91" s="22">
        <f t="shared" si="575"/>
        <v>1666.5561399999999</v>
      </c>
      <c r="EE91" s="22">
        <f t="shared" si="575"/>
        <v>1727.3142400000002</v>
      </c>
      <c r="EF91" s="22">
        <f t="shared" si="575"/>
        <v>1788.0723399999997</v>
      </c>
      <c r="EG91" s="22">
        <f t="shared" si="575"/>
        <v>1915.6643500000002</v>
      </c>
      <c r="EH91" s="22">
        <f t="shared" si="575"/>
        <v>1976.4224500000005</v>
      </c>
      <c r="EI91" s="22">
        <f t="shared" si="575"/>
        <v>2037.1805499999998</v>
      </c>
      <c r="EK91" s="20"/>
      <c r="EL91" s="21" t="s">
        <v>31</v>
      </c>
      <c r="EM91" s="22">
        <f>SUM(EM88:EM89)</f>
        <v>1539.90859</v>
      </c>
      <c r="EN91" s="22">
        <f t="shared" ref="EN91:EW91" si="576">SUM(EN88:EN89)</f>
        <v>1559.8078599999999</v>
      </c>
      <c r="EO91" s="22">
        <f t="shared" si="576"/>
        <v>1619.50567</v>
      </c>
      <c r="EP91" s="22">
        <f t="shared" si="576"/>
        <v>1685.8365700000002</v>
      </c>
      <c r="EQ91" s="22">
        <f t="shared" si="576"/>
        <v>1758.8005600000001</v>
      </c>
      <c r="ER91" s="22">
        <f t="shared" si="576"/>
        <v>1825.1314600000001</v>
      </c>
      <c r="ES91" s="22">
        <f t="shared" si="576"/>
        <v>1891.46236</v>
      </c>
      <c r="ET91" s="22">
        <f t="shared" si="576"/>
        <v>1957.7932599999999</v>
      </c>
      <c r="EU91" s="22">
        <f t="shared" si="576"/>
        <v>2097.0881499999996</v>
      </c>
      <c r="EV91" s="22">
        <f t="shared" si="576"/>
        <v>2163.41905</v>
      </c>
      <c r="EW91" s="22">
        <f t="shared" si="576"/>
        <v>2229.7499500000004</v>
      </c>
      <c r="EY91" s="20"/>
      <c r="EZ91" s="21" t="s">
        <v>31</v>
      </c>
      <c r="FA91" s="22">
        <f>SUM(FA88:FA89)</f>
        <v>1593.6690999999998</v>
      </c>
      <c r="FB91" s="22">
        <f t="shared" ref="FB91:FK91" si="577">SUM(FB88:FB89)</f>
        <v>1614.8344</v>
      </c>
      <c r="FC91" s="22">
        <f t="shared" si="577"/>
        <v>1678.3302999999999</v>
      </c>
      <c r="FD91" s="22">
        <f t="shared" si="577"/>
        <v>1748.8812999999998</v>
      </c>
      <c r="FE91" s="22">
        <f t="shared" si="577"/>
        <v>1826.4874000000004</v>
      </c>
      <c r="FF91" s="22">
        <f t="shared" si="577"/>
        <v>1897.0384000000004</v>
      </c>
      <c r="FG91" s="22">
        <f t="shared" si="577"/>
        <v>1967.5894000000003</v>
      </c>
      <c r="FH91" s="22">
        <f t="shared" si="577"/>
        <v>2038.1404000000002</v>
      </c>
      <c r="FI91" s="22">
        <f t="shared" si="577"/>
        <v>2186.2975000000006</v>
      </c>
      <c r="FJ91" s="22">
        <f t="shared" si="577"/>
        <v>2256.8485000000001</v>
      </c>
      <c r="FK91" s="22">
        <f t="shared" si="577"/>
        <v>2327.3995000000004</v>
      </c>
      <c r="FM91" s="20"/>
      <c r="FN91" s="21" t="s">
        <v>31</v>
      </c>
      <c r="FO91" s="22">
        <f>SUM(FO88:FO89)</f>
        <v>1690.0939299999998</v>
      </c>
      <c r="FP91" s="22">
        <f t="shared" ref="FP91:FY91" si="578">SUM(FP88:FP89)</f>
        <v>1712.4572200000002</v>
      </c>
      <c r="FQ91" s="22">
        <f t="shared" si="578"/>
        <v>1779.54709</v>
      </c>
      <c r="FR91" s="22">
        <f t="shared" si="578"/>
        <v>1854.09139</v>
      </c>
      <c r="FS91" s="22">
        <f t="shared" si="578"/>
        <v>1936.0901199999998</v>
      </c>
      <c r="FT91" s="22">
        <f t="shared" si="578"/>
        <v>2010.6344200000001</v>
      </c>
      <c r="FU91" s="22">
        <f t="shared" si="578"/>
        <v>2085.1787200000003</v>
      </c>
      <c r="FV91" s="22">
        <f t="shared" si="578"/>
        <v>2159.7230199999999</v>
      </c>
      <c r="FW91" s="22">
        <f t="shared" si="578"/>
        <v>2316.2660500000002</v>
      </c>
      <c r="FX91" s="22">
        <f t="shared" si="578"/>
        <v>2390.8103499999997</v>
      </c>
      <c r="FY91" s="22">
        <f t="shared" si="578"/>
        <v>2465.3546500000002</v>
      </c>
      <c r="GA91" s="20"/>
      <c r="GB91" s="21" t="s">
        <v>31</v>
      </c>
      <c r="GC91" s="22">
        <f>SUM(GC88:GC89)</f>
        <v>1787.94193</v>
      </c>
      <c r="GD91" s="22">
        <f t="shared" ref="GD91:GM91" si="579">SUM(GD88:GD89)</f>
        <v>1811.5202199999999</v>
      </c>
      <c r="GE91" s="22">
        <f t="shared" si="579"/>
        <v>1882.2550900000001</v>
      </c>
      <c r="GF91" s="22">
        <f t="shared" si="579"/>
        <v>1960.8493899999999</v>
      </c>
      <c r="GG91" s="22">
        <f t="shared" si="579"/>
        <v>2047.30312</v>
      </c>
      <c r="GH91" s="22">
        <f t="shared" si="579"/>
        <v>2125.8974199999998</v>
      </c>
      <c r="GI91" s="22">
        <f t="shared" si="579"/>
        <v>2204.49172</v>
      </c>
      <c r="GJ91" s="22">
        <f t="shared" si="579"/>
        <v>2283.0860200000002</v>
      </c>
      <c r="GK91" s="22">
        <f t="shared" si="579"/>
        <v>2448.1340500000001</v>
      </c>
      <c r="GL91" s="22">
        <f t="shared" si="579"/>
        <v>2526.7283499999999</v>
      </c>
      <c r="GM91" s="22">
        <f t="shared" si="579"/>
        <v>2605.3226500000005</v>
      </c>
      <c r="GO91" s="20"/>
      <c r="GP91" s="21" t="s">
        <v>31</v>
      </c>
      <c r="GQ91" s="22">
        <f>SUM(GQ88:GQ89)</f>
        <v>1992.2595700000002</v>
      </c>
      <c r="GR91" s="22">
        <f t="shared" ref="GR91:HA91" si="580">SUM(GR88:GR89)</f>
        <v>2018.3747800000001</v>
      </c>
      <c r="GS91" s="22">
        <f t="shared" si="580"/>
        <v>2096.7204099999999</v>
      </c>
      <c r="GT91" s="22">
        <f t="shared" si="580"/>
        <v>2183.7711099999997</v>
      </c>
      <c r="GU91" s="22">
        <f t="shared" si="580"/>
        <v>2279.5268799999999</v>
      </c>
      <c r="GV91" s="22">
        <f t="shared" si="580"/>
        <v>2366.5775799999997</v>
      </c>
      <c r="GW91" s="22">
        <f t="shared" si="580"/>
        <v>2453.6282799999999</v>
      </c>
      <c r="GX91" s="22">
        <f t="shared" si="580"/>
        <v>2540.6789799999997</v>
      </c>
      <c r="GY91" s="22">
        <f t="shared" si="580"/>
        <v>2723.4854500000001</v>
      </c>
      <c r="GZ91" s="22">
        <f t="shared" si="580"/>
        <v>2810.5361499999999</v>
      </c>
      <c r="HA91" s="22">
        <f t="shared" si="580"/>
        <v>2897.5868499999997</v>
      </c>
    </row>
    <row r="92" spans="1:209" ht="15" x14ac:dyDescent="0.2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G92" s="129" t="s">
        <v>111</v>
      </c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U92" s="129" t="s">
        <v>111</v>
      </c>
      <c r="CV92" s="129"/>
      <c r="CW92" s="129"/>
      <c r="CX92" s="129"/>
      <c r="CY92" s="129"/>
      <c r="CZ92" s="129"/>
      <c r="DA92" s="129"/>
      <c r="DB92" s="129"/>
      <c r="DC92" s="129"/>
      <c r="DD92" s="129"/>
      <c r="DE92" s="129"/>
      <c r="DF92" s="129"/>
      <c r="DG92" s="129"/>
      <c r="DI92" s="129" t="s">
        <v>111</v>
      </c>
      <c r="DJ92" s="129"/>
      <c r="DK92" s="129"/>
      <c r="DL92" s="129"/>
      <c r="DM92" s="129"/>
      <c r="DN92" s="129"/>
      <c r="DO92" s="129"/>
      <c r="DP92" s="129"/>
      <c r="DQ92" s="129"/>
      <c r="DR92" s="129"/>
      <c r="DS92" s="129"/>
      <c r="DT92" s="129"/>
      <c r="DU92" s="129"/>
      <c r="DW92" s="129" t="s">
        <v>130</v>
      </c>
      <c r="DX92" s="129"/>
      <c r="DY92" s="129"/>
      <c r="DZ92" s="129"/>
      <c r="EA92" s="129"/>
      <c r="EB92" s="129"/>
      <c r="EC92" s="129"/>
      <c r="ED92" s="129"/>
      <c r="EE92" s="129"/>
      <c r="EF92" s="129"/>
      <c r="EG92" s="129"/>
      <c r="EH92" s="129"/>
      <c r="EI92" s="129"/>
      <c r="EK92" s="129" t="s">
        <v>132</v>
      </c>
      <c r="EL92" s="129"/>
      <c r="EM92" s="129"/>
      <c r="EN92" s="129"/>
      <c r="EO92" s="129"/>
      <c r="EP92" s="129"/>
      <c r="EQ92" s="129"/>
      <c r="ER92" s="129"/>
      <c r="ES92" s="129"/>
      <c r="ET92" s="129"/>
      <c r="EU92" s="129"/>
      <c r="EV92" s="129"/>
      <c r="EW92" s="129"/>
      <c r="EY92" s="129" t="s">
        <v>132</v>
      </c>
      <c r="EZ92" s="129"/>
      <c r="FA92" s="129"/>
      <c r="FB92" s="129"/>
      <c r="FC92" s="129"/>
      <c r="FD92" s="129"/>
      <c r="FE92" s="129"/>
      <c r="FF92" s="129"/>
      <c r="FG92" s="129"/>
      <c r="FH92" s="129"/>
      <c r="FI92" s="129"/>
      <c r="FJ92" s="129"/>
      <c r="FK92" s="129"/>
      <c r="FM92" s="129" t="s">
        <v>132</v>
      </c>
      <c r="FN92" s="129"/>
      <c r="FO92" s="129"/>
      <c r="FP92" s="129"/>
      <c r="FQ92" s="129"/>
      <c r="FR92" s="129"/>
      <c r="FS92" s="129"/>
      <c r="FT92" s="129"/>
      <c r="FU92" s="129"/>
      <c r="FV92" s="129"/>
      <c r="FW92" s="129"/>
      <c r="FX92" s="129"/>
      <c r="FY92" s="129"/>
      <c r="GA92" s="129" t="s">
        <v>132</v>
      </c>
      <c r="GB92" s="129"/>
      <c r="GC92" s="129"/>
      <c r="GD92" s="129"/>
      <c r="GE92" s="129"/>
      <c r="GF92" s="129"/>
      <c r="GG92" s="129"/>
      <c r="GH92" s="129"/>
      <c r="GI92" s="129"/>
      <c r="GJ92" s="129"/>
      <c r="GK92" s="129"/>
      <c r="GL92" s="129"/>
      <c r="GM92" s="129"/>
      <c r="GO92" s="129" t="s">
        <v>132</v>
      </c>
      <c r="GP92" s="129"/>
      <c r="GQ92" s="129"/>
      <c r="GR92" s="129"/>
      <c r="GS92" s="129"/>
      <c r="GT92" s="129"/>
      <c r="GU92" s="129"/>
      <c r="GV92" s="129"/>
      <c r="GW92" s="129"/>
      <c r="GX92" s="129"/>
      <c r="GY92" s="129"/>
      <c r="GZ92" s="129"/>
      <c r="HA92" s="129"/>
    </row>
    <row r="93" spans="1:209" x14ac:dyDescent="0.2">
      <c r="EI93" s="1">
        <f>+EH91*24</f>
        <v>47434.138800000015</v>
      </c>
      <c r="EW93" s="1">
        <f>+EV91*24</f>
        <v>51922.057199999996</v>
      </c>
      <c r="FK93" s="1">
        <f>+FJ91*24</f>
        <v>54164.364000000001</v>
      </c>
      <c r="FY93" s="1">
        <f>+FX91*24</f>
        <v>57379.448399999994</v>
      </c>
    </row>
    <row r="94" spans="1:209" ht="15" x14ac:dyDescent="0.2">
      <c r="A94" s="130" t="s">
        <v>44</v>
      </c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2"/>
      <c r="O94" s="130" t="s">
        <v>44</v>
      </c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2"/>
      <c r="AC94" s="130" t="s">
        <v>44</v>
      </c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2"/>
      <c r="AQ94" s="130" t="s">
        <v>44</v>
      </c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2"/>
      <c r="BE94" s="130" t="s">
        <v>44</v>
      </c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2"/>
      <c r="BS94" s="130" t="s">
        <v>44</v>
      </c>
      <c r="BT94" s="131"/>
      <c r="BU94" s="131"/>
      <c r="BV94" s="131"/>
      <c r="BW94" s="131"/>
      <c r="BX94" s="131"/>
      <c r="BY94" s="131"/>
      <c r="BZ94" s="131"/>
      <c r="CA94" s="131"/>
      <c r="CB94" s="131"/>
      <c r="CC94" s="131"/>
      <c r="CD94" s="131"/>
      <c r="CE94" s="132"/>
      <c r="CG94" s="130" t="s">
        <v>44</v>
      </c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2"/>
      <c r="CU94" s="130" t="s">
        <v>44</v>
      </c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2"/>
      <c r="DI94" s="130" t="s">
        <v>44</v>
      </c>
      <c r="DJ94" s="131"/>
      <c r="DK94" s="131"/>
      <c r="DL94" s="131"/>
      <c r="DM94" s="131"/>
      <c r="DN94" s="131"/>
      <c r="DO94" s="131"/>
      <c r="DP94" s="131"/>
      <c r="DQ94" s="131"/>
      <c r="DR94" s="131"/>
      <c r="DS94" s="131"/>
      <c r="DT94" s="131"/>
      <c r="DU94" s="132"/>
      <c r="DW94" s="130" t="s">
        <v>44</v>
      </c>
      <c r="DX94" s="131"/>
      <c r="DY94" s="131"/>
      <c r="DZ94" s="131"/>
      <c r="EA94" s="131"/>
      <c r="EB94" s="131"/>
      <c r="EC94" s="131"/>
      <c r="ED94" s="131"/>
      <c r="EE94" s="131"/>
      <c r="EF94" s="131"/>
      <c r="EG94" s="131"/>
      <c r="EH94" s="131"/>
      <c r="EI94" s="132"/>
      <c r="EK94" s="130" t="s">
        <v>44</v>
      </c>
      <c r="EL94" s="131"/>
      <c r="EM94" s="131"/>
      <c r="EN94" s="131"/>
      <c r="EO94" s="131"/>
      <c r="EP94" s="131"/>
      <c r="EQ94" s="131"/>
      <c r="ER94" s="131"/>
      <c r="ES94" s="131"/>
      <c r="ET94" s="131"/>
      <c r="EU94" s="131"/>
      <c r="EV94" s="131"/>
      <c r="EW94" s="132"/>
      <c r="EY94" s="130" t="s">
        <v>44</v>
      </c>
      <c r="EZ94" s="131"/>
      <c r="FA94" s="131"/>
      <c r="FB94" s="131"/>
      <c r="FC94" s="131"/>
      <c r="FD94" s="131"/>
      <c r="FE94" s="131"/>
      <c r="FF94" s="131"/>
      <c r="FG94" s="131"/>
      <c r="FH94" s="131"/>
      <c r="FI94" s="131"/>
      <c r="FJ94" s="131"/>
      <c r="FK94" s="132"/>
      <c r="FM94" s="130" t="s">
        <v>44</v>
      </c>
      <c r="FN94" s="131"/>
      <c r="FO94" s="131"/>
      <c r="FP94" s="131"/>
      <c r="FQ94" s="131"/>
      <c r="FR94" s="131"/>
      <c r="FS94" s="131"/>
      <c r="FT94" s="131"/>
      <c r="FU94" s="131"/>
      <c r="FV94" s="131"/>
      <c r="FW94" s="131"/>
      <c r="FX94" s="131"/>
      <c r="FY94" s="132"/>
      <c r="GA94" s="130" t="s">
        <v>44</v>
      </c>
      <c r="GB94" s="131"/>
      <c r="GC94" s="131"/>
      <c r="GD94" s="131"/>
      <c r="GE94" s="131"/>
      <c r="GF94" s="131"/>
      <c r="GG94" s="131"/>
      <c r="GH94" s="131"/>
      <c r="GI94" s="131"/>
      <c r="GJ94" s="131"/>
      <c r="GK94" s="131"/>
      <c r="GL94" s="131"/>
      <c r="GM94" s="132"/>
      <c r="GO94" s="130" t="s">
        <v>44</v>
      </c>
      <c r="GP94" s="131"/>
      <c r="GQ94" s="131"/>
      <c r="GR94" s="131"/>
      <c r="GS94" s="131"/>
      <c r="GT94" s="131"/>
      <c r="GU94" s="131"/>
      <c r="GV94" s="131"/>
      <c r="GW94" s="131"/>
      <c r="GX94" s="131"/>
      <c r="GY94" s="131"/>
      <c r="GZ94" s="131"/>
      <c r="HA94" s="132"/>
    </row>
    <row r="95" spans="1:209" x14ac:dyDescent="0.2">
      <c r="A95" s="96"/>
      <c r="B95" s="97"/>
      <c r="C95" s="98" t="s">
        <v>2</v>
      </c>
      <c r="D95" s="98" t="s">
        <v>3</v>
      </c>
      <c r="E95" s="97" t="s">
        <v>4</v>
      </c>
      <c r="F95" s="98" t="s">
        <v>5</v>
      </c>
      <c r="G95" s="97" t="s">
        <v>6</v>
      </c>
      <c r="H95" s="98" t="s">
        <v>7</v>
      </c>
      <c r="I95" s="97" t="s">
        <v>8</v>
      </c>
      <c r="J95" s="98" t="s">
        <v>9</v>
      </c>
      <c r="K95" s="97" t="s">
        <v>10</v>
      </c>
      <c r="L95" s="98" t="s">
        <v>11</v>
      </c>
      <c r="M95" s="97" t="s">
        <v>12</v>
      </c>
      <c r="O95" s="96"/>
      <c r="P95" s="97"/>
      <c r="Q95" s="98" t="s">
        <v>2</v>
      </c>
      <c r="R95" s="98" t="s">
        <v>3</v>
      </c>
      <c r="S95" s="97" t="s">
        <v>4</v>
      </c>
      <c r="T95" s="98" t="s">
        <v>5</v>
      </c>
      <c r="U95" s="97" t="s">
        <v>6</v>
      </c>
      <c r="V95" s="98" t="s">
        <v>7</v>
      </c>
      <c r="W95" s="97" t="s">
        <v>8</v>
      </c>
      <c r="X95" s="98" t="s">
        <v>9</v>
      </c>
      <c r="Y95" s="97" t="s">
        <v>10</v>
      </c>
      <c r="Z95" s="98" t="s">
        <v>11</v>
      </c>
      <c r="AA95" s="97" t="s">
        <v>12</v>
      </c>
      <c r="AC95" s="96"/>
      <c r="AD95" s="97"/>
      <c r="AE95" s="98" t="s">
        <v>2</v>
      </c>
      <c r="AF95" s="98" t="s">
        <v>3</v>
      </c>
      <c r="AG95" s="97" t="s">
        <v>4</v>
      </c>
      <c r="AH95" s="98" t="s">
        <v>5</v>
      </c>
      <c r="AI95" s="97" t="s">
        <v>6</v>
      </c>
      <c r="AJ95" s="98" t="s">
        <v>7</v>
      </c>
      <c r="AK95" s="97" t="s">
        <v>8</v>
      </c>
      <c r="AL95" s="98" t="s">
        <v>9</v>
      </c>
      <c r="AM95" s="97" t="s">
        <v>10</v>
      </c>
      <c r="AN95" s="98" t="s">
        <v>11</v>
      </c>
      <c r="AO95" s="97" t="s">
        <v>12</v>
      </c>
      <c r="AQ95" s="96"/>
      <c r="AR95" s="97"/>
      <c r="AS95" s="98" t="s">
        <v>2</v>
      </c>
      <c r="AT95" s="98" t="s">
        <v>3</v>
      </c>
      <c r="AU95" s="97" t="s">
        <v>4</v>
      </c>
      <c r="AV95" s="98" t="s">
        <v>5</v>
      </c>
      <c r="AW95" s="97" t="s">
        <v>6</v>
      </c>
      <c r="AX95" s="98" t="s">
        <v>7</v>
      </c>
      <c r="AY95" s="97" t="s">
        <v>8</v>
      </c>
      <c r="AZ95" s="98" t="s">
        <v>9</v>
      </c>
      <c r="BA95" s="97" t="s">
        <v>10</v>
      </c>
      <c r="BB95" s="98" t="s">
        <v>11</v>
      </c>
      <c r="BC95" s="97" t="s">
        <v>12</v>
      </c>
      <c r="BE95" s="96"/>
      <c r="BF95" s="97"/>
      <c r="BG95" s="98" t="s">
        <v>2</v>
      </c>
      <c r="BH95" s="98" t="s">
        <v>3</v>
      </c>
      <c r="BI95" s="97" t="s">
        <v>4</v>
      </c>
      <c r="BJ95" s="98" t="s">
        <v>5</v>
      </c>
      <c r="BK95" s="97" t="s">
        <v>6</v>
      </c>
      <c r="BL95" s="98" t="s">
        <v>7</v>
      </c>
      <c r="BM95" s="97" t="s">
        <v>8</v>
      </c>
      <c r="BN95" s="98" t="s">
        <v>9</v>
      </c>
      <c r="BO95" s="97" t="s">
        <v>10</v>
      </c>
      <c r="BP95" s="98" t="s">
        <v>11</v>
      </c>
      <c r="BQ95" s="97" t="s">
        <v>12</v>
      </c>
      <c r="BS95" s="96"/>
      <c r="BT95" s="97"/>
      <c r="BU95" s="98" t="s">
        <v>2</v>
      </c>
      <c r="BV95" s="98" t="s">
        <v>3</v>
      </c>
      <c r="BW95" s="97" t="s">
        <v>4</v>
      </c>
      <c r="BX95" s="98" t="s">
        <v>5</v>
      </c>
      <c r="BY95" s="97" t="s">
        <v>6</v>
      </c>
      <c r="BZ95" s="98" t="s">
        <v>7</v>
      </c>
      <c r="CA95" s="97" t="s">
        <v>8</v>
      </c>
      <c r="CB95" s="98" t="s">
        <v>9</v>
      </c>
      <c r="CC95" s="97" t="s">
        <v>10</v>
      </c>
      <c r="CD95" s="98" t="s">
        <v>11</v>
      </c>
      <c r="CE95" s="97" t="s">
        <v>12</v>
      </c>
      <c r="CG95" s="96"/>
      <c r="CH95" s="97"/>
      <c r="CI95" s="98" t="s">
        <v>2</v>
      </c>
      <c r="CJ95" s="98" t="s">
        <v>3</v>
      </c>
      <c r="CK95" s="97" t="s">
        <v>4</v>
      </c>
      <c r="CL95" s="98" t="s">
        <v>5</v>
      </c>
      <c r="CM95" s="97" t="s">
        <v>6</v>
      </c>
      <c r="CN95" s="98" t="s">
        <v>7</v>
      </c>
      <c r="CO95" s="97" t="s">
        <v>8</v>
      </c>
      <c r="CP95" s="98" t="s">
        <v>9</v>
      </c>
      <c r="CQ95" s="97" t="s">
        <v>10</v>
      </c>
      <c r="CR95" s="98" t="s">
        <v>11</v>
      </c>
      <c r="CS95" s="97" t="s">
        <v>12</v>
      </c>
      <c r="CU95" s="96"/>
      <c r="CV95" s="97"/>
      <c r="CW95" s="98" t="s">
        <v>2</v>
      </c>
      <c r="CX95" s="98" t="s">
        <v>3</v>
      </c>
      <c r="CY95" s="97" t="s">
        <v>4</v>
      </c>
      <c r="CZ95" s="98" t="s">
        <v>5</v>
      </c>
      <c r="DA95" s="97" t="s">
        <v>6</v>
      </c>
      <c r="DB95" s="98" t="s">
        <v>7</v>
      </c>
      <c r="DC95" s="97" t="s">
        <v>8</v>
      </c>
      <c r="DD95" s="98" t="s">
        <v>9</v>
      </c>
      <c r="DE95" s="97" t="s">
        <v>10</v>
      </c>
      <c r="DF95" s="98" t="s">
        <v>11</v>
      </c>
      <c r="DG95" s="97" t="s">
        <v>12</v>
      </c>
      <c r="DI95" s="96"/>
      <c r="DJ95" s="97"/>
      <c r="DK95" s="98" t="s">
        <v>2</v>
      </c>
      <c r="DL95" s="98" t="s">
        <v>3</v>
      </c>
      <c r="DM95" s="97" t="s">
        <v>4</v>
      </c>
      <c r="DN95" s="98" t="s">
        <v>5</v>
      </c>
      <c r="DO95" s="97" t="s">
        <v>6</v>
      </c>
      <c r="DP95" s="98" t="s">
        <v>7</v>
      </c>
      <c r="DQ95" s="97" t="s">
        <v>8</v>
      </c>
      <c r="DR95" s="98" t="s">
        <v>9</v>
      </c>
      <c r="DS95" s="97" t="s">
        <v>10</v>
      </c>
      <c r="DT95" s="98" t="s">
        <v>11</v>
      </c>
      <c r="DU95" s="97" t="s">
        <v>12</v>
      </c>
      <c r="DW95" s="96"/>
      <c r="DX95" s="97"/>
      <c r="DY95" s="98" t="s">
        <v>2</v>
      </c>
      <c r="DZ95" s="98" t="s">
        <v>3</v>
      </c>
      <c r="EA95" s="97" t="s">
        <v>4</v>
      </c>
      <c r="EB95" s="98" t="s">
        <v>5</v>
      </c>
      <c r="EC95" s="97" t="s">
        <v>6</v>
      </c>
      <c r="ED95" s="98" t="s">
        <v>7</v>
      </c>
      <c r="EE95" s="97" t="s">
        <v>8</v>
      </c>
      <c r="EF95" s="98" t="s">
        <v>9</v>
      </c>
      <c r="EG95" s="97" t="s">
        <v>10</v>
      </c>
      <c r="EH95" s="98" t="s">
        <v>11</v>
      </c>
      <c r="EI95" s="97" t="s">
        <v>12</v>
      </c>
      <c r="EK95" s="96"/>
      <c r="EL95" s="97"/>
      <c r="EM95" s="98" t="s">
        <v>2</v>
      </c>
      <c r="EN95" s="98" t="s">
        <v>3</v>
      </c>
      <c r="EO95" s="97" t="s">
        <v>4</v>
      </c>
      <c r="EP95" s="98" t="s">
        <v>5</v>
      </c>
      <c r="EQ95" s="97" t="s">
        <v>6</v>
      </c>
      <c r="ER95" s="98" t="s">
        <v>7</v>
      </c>
      <c r="ES95" s="97" t="s">
        <v>8</v>
      </c>
      <c r="ET95" s="98" t="s">
        <v>9</v>
      </c>
      <c r="EU95" s="97" t="s">
        <v>10</v>
      </c>
      <c r="EV95" s="98" t="s">
        <v>11</v>
      </c>
      <c r="EW95" s="97" t="s">
        <v>12</v>
      </c>
      <c r="EY95" s="96"/>
      <c r="EZ95" s="97"/>
      <c r="FA95" s="98" t="s">
        <v>2</v>
      </c>
      <c r="FB95" s="98" t="s">
        <v>3</v>
      </c>
      <c r="FC95" s="97" t="s">
        <v>4</v>
      </c>
      <c r="FD95" s="98" t="s">
        <v>5</v>
      </c>
      <c r="FE95" s="97" t="s">
        <v>6</v>
      </c>
      <c r="FF95" s="98" t="s">
        <v>7</v>
      </c>
      <c r="FG95" s="97" t="s">
        <v>8</v>
      </c>
      <c r="FH95" s="98" t="s">
        <v>9</v>
      </c>
      <c r="FI95" s="97" t="s">
        <v>10</v>
      </c>
      <c r="FJ95" s="98" t="s">
        <v>11</v>
      </c>
      <c r="FK95" s="97" t="s">
        <v>12</v>
      </c>
      <c r="FM95" s="96"/>
      <c r="FN95" s="97"/>
      <c r="FO95" s="98" t="s">
        <v>2</v>
      </c>
      <c r="FP95" s="98" t="s">
        <v>3</v>
      </c>
      <c r="FQ95" s="97" t="s">
        <v>4</v>
      </c>
      <c r="FR95" s="98" t="s">
        <v>5</v>
      </c>
      <c r="FS95" s="97" t="s">
        <v>6</v>
      </c>
      <c r="FT95" s="98" t="s">
        <v>7</v>
      </c>
      <c r="FU95" s="97" t="s">
        <v>8</v>
      </c>
      <c r="FV95" s="98" t="s">
        <v>9</v>
      </c>
      <c r="FW95" s="97" t="s">
        <v>10</v>
      </c>
      <c r="FX95" s="98" t="s">
        <v>11</v>
      </c>
      <c r="FY95" s="97" t="s">
        <v>12</v>
      </c>
      <c r="GA95" s="96"/>
      <c r="GB95" s="97"/>
      <c r="GC95" s="98" t="s">
        <v>2</v>
      </c>
      <c r="GD95" s="98" t="s">
        <v>3</v>
      </c>
      <c r="GE95" s="97" t="s">
        <v>4</v>
      </c>
      <c r="GF95" s="98" t="s">
        <v>5</v>
      </c>
      <c r="GG95" s="97" t="s">
        <v>6</v>
      </c>
      <c r="GH95" s="98" t="s">
        <v>7</v>
      </c>
      <c r="GI95" s="97" t="s">
        <v>8</v>
      </c>
      <c r="GJ95" s="98" t="s">
        <v>9</v>
      </c>
      <c r="GK95" s="97" t="s">
        <v>10</v>
      </c>
      <c r="GL95" s="98" t="s">
        <v>11</v>
      </c>
      <c r="GM95" s="97" t="s">
        <v>12</v>
      </c>
      <c r="GO95" s="96"/>
      <c r="GP95" s="97"/>
      <c r="GQ95" s="98" t="s">
        <v>2</v>
      </c>
      <c r="GR95" s="98" t="s">
        <v>3</v>
      </c>
      <c r="GS95" s="97" t="s">
        <v>4</v>
      </c>
      <c r="GT95" s="98" t="s">
        <v>5</v>
      </c>
      <c r="GU95" s="97" t="s">
        <v>6</v>
      </c>
      <c r="GV95" s="98" t="s">
        <v>7</v>
      </c>
      <c r="GW95" s="97" t="s">
        <v>8</v>
      </c>
      <c r="GX95" s="98" t="s">
        <v>9</v>
      </c>
      <c r="GY95" s="97" t="s">
        <v>10</v>
      </c>
      <c r="GZ95" s="98" t="s">
        <v>11</v>
      </c>
      <c r="HA95" s="97" t="s">
        <v>12</v>
      </c>
    </row>
    <row r="96" spans="1:209" x14ac:dyDescent="0.2">
      <c r="A96" s="99" t="s">
        <v>13</v>
      </c>
      <c r="B96" s="100" t="s">
        <v>14</v>
      </c>
      <c r="C96" s="101">
        <v>0.21</v>
      </c>
      <c r="D96" s="101">
        <v>0.24</v>
      </c>
      <c r="E96" s="102">
        <v>0.33</v>
      </c>
      <c r="F96" s="101">
        <v>0.43</v>
      </c>
      <c r="G96" s="102">
        <v>0.54</v>
      </c>
      <c r="H96" s="101">
        <v>0.64</v>
      </c>
      <c r="I96" s="102">
        <v>0.74</v>
      </c>
      <c r="J96" s="101">
        <v>0.84</v>
      </c>
      <c r="K96" s="102">
        <v>1.05</v>
      </c>
      <c r="L96" s="101">
        <v>1.1499999999999999</v>
      </c>
      <c r="M96" s="102">
        <v>1.25</v>
      </c>
      <c r="O96" s="99" t="s">
        <v>13</v>
      </c>
      <c r="P96" s="100" t="s">
        <v>14</v>
      </c>
      <c r="Q96" s="101">
        <v>0.21</v>
      </c>
      <c r="R96" s="101">
        <v>0.24</v>
      </c>
      <c r="S96" s="102">
        <v>0.33</v>
      </c>
      <c r="T96" s="101">
        <v>0.43</v>
      </c>
      <c r="U96" s="102">
        <v>0.54</v>
      </c>
      <c r="V96" s="101">
        <v>0.64</v>
      </c>
      <c r="W96" s="102">
        <v>0.74</v>
      </c>
      <c r="X96" s="101">
        <v>0.84</v>
      </c>
      <c r="Y96" s="102">
        <v>1.05</v>
      </c>
      <c r="Z96" s="101">
        <v>1.1499999999999999</v>
      </c>
      <c r="AA96" s="102">
        <v>1.25</v>
      </c>
      <c r="AC96" s="99" t="s">
        <v>13</v>
      </c>
      <c r="AD96" s="100" t="s">
        <v>14</v>
      </c>
      <c r="AE96" s="101">
        <v>0.21</v>
      </c>
      <c r="AF96" s="101">
        <v>0.24</v>
      </c>
      <c r="AG96" s="102">
        <v>0.33</v>
      </c>
      <c r="AH96" s="101">
        <v>0.43</v>
      </c>
      <c r="AI96" s="102">
        <v>0.54</v>
      </c>
      <c r="AJ96" s="101">
        <v>0.64</v>
      </c>
      <c r="AK96" s="102">
        <v>0.74</v>
      </c>
      <c r="AL96" s="101">
        <v>0.84</v>
      </c>
      <c r="AM96" s="102">
        <v>1.05</v>
      </c>
      <c r="AN96" s="101">
        <v>1.1499999999999999</v>
      </c>
      <c r="AO96" s="102">
        <v>1.25</v>
      </c>
      <c r="AQ96" s="99" t="s">
        <v>13</v>
      </c>
      <c r="AR96" s="100" t="s">
        <v>14</v>
      </c>
      <c r="AS96" s="101">
        <v>0.21</v>
      </c>
      <c r="AT96" s="101">
        <v>0.24</v>
      </c>
      <c r="AU96" s="102">
        <v>0.33</v>
      </c>
      <c r="AV96" s="101">
        <v>0.43</v>
      </c>
      <c r="AW96" s="102">
        <v>0.54</v>
      </c>
      <c r="AX96" s="101">
        <v>0.64</v>
      </c>
      <c r="AY96" s="102">
        <v>0.74</v>
      </c>
      <c r="AZ96" s="101">
        <v>0.84</v>
      </c>
      <c r="BA96" s="102">
        <v>1.05</v>
      </c>
      <c r="BB96" s="101">
        <v>1.1499999999999999</v>
      </c>
      <c r="BC96" s="102">
        <v>1.25</v>
      </c>
      <c r="BE96" s="99" t="s">
        <v>13</v>
      </c>
      <c r="BF96" s="100" t="s">
        <v>14</v>
      </c>
      <c r="BG96" s="101">
        <v>0.21</v>
      </c>
      <c r="BH96" s="101">
        <v>0.24</v>
      </c>
      <c r="BI96" s="102">
        <v>0.33</v>
      </c>
      <c r="BJ96" s="101">
        <v>0.43</v>
      </c>
      <c r="BK96" s="102">
        <v>0.54</v>
      </c>
      <c r="BL96" s="101">
        <v>0.64</v>
      </c>
      <c r="BM96" s="102">
        <v>0.74</v>
      </c>
      <c r="BN96" s="101">
        <v>0.84</v>
      </c>
      <c r="BO96" s="102">
        <v>1.05</v>
      </c>
      <c r="BP96" s="101">
        <v>1.1499999999999999</v>
      </c>
      <c r="BQ96" s="102">
        <v>1.25</v>
      </c>
      <c r="BS96" s="99" t="s">
        <v>13</v>
      </c>
      <c r="BT96" s="100" t="s">
        <v>14</v>
      </c>
      <c r="BU96" s="101">
        <v>0.21</v>
      </c>
      <c r="BV96" s="101">
        <v>0.24</v>
      </c>
      <c r="BW96" s="102">
        <v>0.33</v>
      </c>
      <c r="BX96" s="101">
        <v>0.43</v>
      </c>
      <c r="BY96" s="102">
        <v>0.54</v>
      </c>
      <c r="BZ96" s="101">
        <v>0.64</v>
      </c>
      <c r="CA96" s="102">
        <v>0.74</v>
      </c>
      <c r="CB96" s="101">
        <v>0.84</v>
      </c>
      <c r="CC96" s="102">
        <v>1.05</v>
      </c>
      <c r="CD96" s="101">
        <v>1.1499999999999999</v>
      </c>
      <c r="CE96" s="102">
        <v>1.25</v>
      </c>
      <c r="CG96" s="99" t="s">
        <v>13</v>
      </c>
      <c r="CH96" s="100" t="s">
        <v>14</v>
      </c>
      <c r="CI96" s="101">
        <v>0.21</v>
      </c>
      <c r="CJ96" s="101">
        <v>0.24</v>
      </c>
      <c r="CK96" s="102">
        <v>0.33</v>
      </c>
      <c r="CL96" s="101">
        <v>0.43</v>
      </c>
      <c r="CM96" s="102">
        <v>0.54</v>
      </c>
      <c r="CN96" s="101">
        <v>0.64</v>
      </c>
      <c r="CO96" s="102">
        <v>0.74</v>
      </c>
      <c r="CP96" s="101">
        <v>0.84</v>
      </c>
      <c r="CQ96" s="102">
        <v>1.05</v>
      </c>
      <c r="CR96" s="101">
        <v>1.1499999999999999</v>
      </c>
      <c r="CS96" s="102">
        <v>1.25</v>
      </c>
      <c r="CU96" s="99" t="s">
        <v>13</v>
      </c>
      <c r="CV96" s="100" t="s">
        <v>14</v>
      </c>
      <c r="CW96" s="101">
        <v>0.21</v>
      </c>
      <c r="CX96" s="101">
        <v>0.24</v>
      </c>
      <c r="CY96" s="102">
        <v>0.33</v>
      </c>
      <c r="CZ96" s="101">
        <v>0.43</v>
      </c>
      <c r="DA96" s="102">
        <v>0.54</v>
      </c>
      <c r="DB96" s="101">
        <v>0.64</v>
      </c>
      <c r="DC96" s="102">
        <v>0.74</v>
      </c>
      <c r="DD96" s="101">
        <v>0.84</v>
      </c>
      <c r="DE96" s="102">
        <v>1.05</v>
      </c>
      <c r="DF96" s="101">
        <v>1.1499999999999999</v>
      </c>
      <c r="DG96" s="102">
        <v>1.25</v>
      </c>
      <c r="DI96" s="99" t="s">
        <v>13</v>
      </c>
      <c r="DJ96" s="100" t="s">
        <v>14</v>
      </c>
      <c r="DK96" s="101">
        <v>0.21</v>
      </c>
      <c r="DL96" s="101">
        <v>0.24</v>
      </c>
      <c r="DM96" s="102">
        <v>0.33</v>
      </c>
      <c r="DN96" s="101">
        <v>0.43</v>
      </c>
      <c r="DO96" s="102">
        <v>0.54</v>
      </c>
      <c r="DP96" s="101">
        <v>0.64</v>
      </c>
      <c r="DQ96" s="102">
        <v>0.74</v>
      </c>
      <c r="DR96" s="101">
        <v>0.84</v>
      </c>
      <c r="DS96" s="102">
        <v>1.05</v>
      </c>
      <c r="DT96" s="101">
        <v>1.1499999999999999</v>
      </c>
      <c r="DU96" s="102">
        <v>1.25</v>
      </c>
      <c r="DW96" s="99" t="s">
        <v>13</v>
      </c>
      <c r="DX96" s="100" t="s">
        <v>14</v>
      </c>
      <c r="DY96" s="101">
        <v>0.21</v>
      </c>
      <c r="DZ96" s="101">
        <v>0.24</v>
      </c>
      <c r="EA96" s="102">
        <v>0.33</v>
      </c>
      <c r="EB96" s="101">
        <v>0.43</v>
      </c>
      <c r="EC96" s="102">
        <v>0.54</v>
      </c>
      <c r="ED96" s="101">
        <v>0.64</v>
      </c>
      <c r="EE96" s="102">
        <v>0.74</v>
      </c>
      <c r="EF96" s="101">
        <v>0.84</v>
      </c>
      <c r="EG96" s="102">
        <v>1.05</v>
      </c>
      <c r="EH96" s="101">
        <v>1.1499999999999999</v>
      </c>
      <c r="EI96" s="102">
        <v>1.25</v>
      </c>
      <c r="EK96" s="99" t="s">
        <v>13</v>
      </c>
      <c r="EL96" s="100" t="s">
        <v>14</v>
      </c>
      <c r="EM96" s="101">
        <v>0.21</v>
      </c>
      <c r="EN96" s="101">
        <v>0.24</v>
      </c>
      <c r="EO96" s="102">
        <v>0.33</v>
      </c>
      <c r="EP96" s="101">
        <v>0.43</v>
      </c>
      <c r="EQ96" s="102">
        <v>0.54</v>
      </c>
      <c r="ER96" s="101">
        <v>0.64</v>
      </c>
      <c r="ES96" s="102">
        <v>0.74</v>
      </c>
      <c r="ET96" s="101">
        <v>0.84</v>
      </c>
      <c r="EU96" s="102">
        <v>1.05</v>
      </c>
      <c r="EV96" s="101">
        <v>1.1499999999999999</v>
      </c>
      <c r="EW96" s="102">
        <v>1.25</v>
      </c>
      <c r="EY96" s="99" t="s">
        <v>13</v>
      </c>
      <c r="EZ96" s="100" t="s">
        <v>14</v>
      </c>
      <c r="FA96" s="101">
        <v>0.21</v>
      </c>
      <c r="FB96" s="101">
        <v>0.24</v>
      </c>
      <c r="FC96" s="102">
        <v>0.33</v>
      </c>
      <c r="FD96" s="101">
        <v>0.43</v>
      </c>
      <c r="FE96" s="102">
        <v>0.54</v>
      </c>
      <c r="FF96" s="101">
        <v>0.64</v>
      </c>
      <c r="FG96" s="102">
        <v>0.74</v>
      </c>
      <c r="FH96" s="101">
        <v>0.84</v>
      </c>
      <c r="FI96" s="102">
        <v>1.05</v>
      </c>
      <c r="FJ96" s="101">
        <v>1.1499999999999999</v>
      </c>
      <c r="FK96" s="102">
        <v>1.25</v>
      </c>
      <c r="FM96" s="99" t="s">
        <v>13</v>
      </c>
      <c r="FN96" s="100" t="s">
        <v>14</v>
      </c>
      <c r="FO96" s="101">
        <v>0.21</v>
      </c>
      <c r="FP96" s="101">
        <v>0.24</v>
      </c>
      <c r="FQ96" s="102">
        <v>0.33</v>
      </c>
      <c r="FR96" s="101">
        <v>0.43</v>
      </c>
      <c r="FS96" s="102">
        <v>0.54</v>
      </c>
      <c r="FT96" s="101">
        <v>0.64</v>
      </c>
      <c r="FU96" s="102">
        <v>0.74</v>
      </c>
      <c r="FV96" s="101">
        <v>0.84</v>
      </c>
      <c r="FW96" s="102">
        <v>1.05</v>
      </c>
      <c r="FX96" s="101">
        <v>1.1499999999999999</v>
      </c>
      <c r="FY96" s="102">
        <v>1.25</v>
      </c>
      <c r="GA96" s="99" t="s">
        <v>13</v>
      </c>
      <c r="GB96" s="100" t="s">
        <v>14</v>
      </c>
      <c r="GC96" s="101">
        <v>0.21</v>
      </c>
      <c r="GD96" s="101">
        <v>0.24</v>
      </c>
      <c r="GE96" s="102">
        <v>0.33</v>
      </c>
      <c r="GF96" s="101">
        <v>0.43</v>
      </c>
      <c r="GG96" s="102">
        <v>0.54</v>
      </c>
      <c r="GH96" s="101">
        <v>0.64</v>
      </c>
      <c r="GI96" s="102">
        <v>0.74</v>
      </c>
      <c r="GJ96" s="101">
        <v>0.84</v>
      </c>
      <c r="GK96" s="102">
        <v>1.05</v>
      </c>
      <c r="GL96" s="101">
        <v>1.1499999999999999</v>
      </c>
      <c r="GM96" s="102">
        <v>1.25</v>
      </c>
      <c r="GO96" s="99" t="s">
        <v>13</v>
      </c>
      <c r="GP96" s="100" t="s">
        <v>14</v>
      </c>
      <c r="GQ96" s="101">
        <v>0.21</v>
      </c>
      <c r="GR96" s="101">
        <v>0.24</v>
      </c>
      <c r="GS96" s="102">
        <v>0.33</v>
      </c>
      <c r="GT96" s="101">
        <v>0.43</v>
      </c>
      <c r="GU96" s="102">
        <v>0.54</v>
      </c>
      <c r="GV96" s="101">
        <v>0.64</v>
      </c>
      <c r="GW96" s="102">
        <v>0.74</v>
      </c>
      <c r="GX96" s="101">
        <v>0.84</v>
      </c>
      <c r="GY96" s="102">
        <v>1.05</v>
      </c>
      <c r="GZ96" s="101">
        <v>1.1499999999999999</v>
      </c>
      <c r="HA96" s="102">
        <v>1.25</v>
      </c>
    </row>
    <row r="97" spans="1:209" x14ac:dyDescent="0.2">
      <c r="A97" s="9" t="s">
        <v>15</v>
      </c>
      <c r="B97" s="10" t="s">
        <v>16</v>
      </c>
      <c r="C97" s="11">
        <f>+C6/12</f>
        <v>409.66666666666669</v>
      </c>
      <c r="D97" s="11">
        <f t="shared" ref="D97:M97" si="581">+D6/12</f>
        <v>409.66666666666669</v>
      </c>
      <c r="E97" s="11">
        <f t="shared" si="581"/>
        <v>409.66666666666669</v>
      </c>
      <c r="F97" s="11">
        <f t="shared" si="581"/>
        <v>409.66666666666669</v>
      </c>
      <c r="G97" s="11">
        <f t="shared" si="581"/>
        <v>409.66666666666669</v>
      </c>
      <c r="H97" s="11">
        <f t="shared" si="581"/>
        <v>409.66666666666669</v>
      </c>
      <c r="I97" s="11">
        <f t="shared" si="581"/>
        <v>409.66666666666669</v>
      </c>
      <c r="J97" s="11">
        <f t="shared" si="581"/>
        <v>409.66666666666669</v>
      </c>
      <c r="K97" s="11">
        <f t="shared" si="581"/>
        <v>409.66666666666669</v>
      </c>
      <c r="L97" s="11">
        <f t="shared" si="581"/>
        <v>409.66666666666669</v>
      </c>
      <c r="M97" s="11">
        <f t="shared" si="581"/>
        <v>409.66666666666669</v>
      </c>
      <c r="O97" s="9" t="s">
        <v>15</v>
      </c>
      <c r="P97" s="10" t="s">
        <v>16</v>
      </c>
      <c r="Q97" s="11">
        <f>+Q6/12</f>
        <v>430.16666666666669</v>
      </c>
      <c r="R97" s="11">
        <f t="shared" ref="R97:AA97" si="582">+R6/12</f>
        <v>430.16666666666669</v>
      </c>
      <c r="S97" s="11">
        <f t="shared" si="582"/>
        <v>430.16666666666669</v>
      </c>
      <c r="T97" s="11">
        <f t="shared" si="582"/>
        <v>430.16666666666669</v>
      </c>
      <c r="U97" s="11">
        <f t="shared" si="582"/>
        <v>430.16666666666669</v>
      </c>
      <c r="V97" s="11">
        <f t="shared" si="582"/>
        <v>430.16666666666669</v>
      </c>
      <c r="W97" s="11">
        <f t="shared" si="582"/>
        <v>430.16666666666669</v>
      </c>
      <c r="X97" s="11">
        <f t="shared" si="582"/>
        <v>430.16666666666669</v>
      </c>
      <c r="Y97" s="11">
        <f t="shared" si="582"/>
        <v>430.16666666666669</v>
      </c>
      <c r="Z97" s="11">
        <f t="shared" si="582"/>
        <v>430.16666666666669</v>
      </c>
      <c r="AA97" s="11">
        <f t="shared" si="582"/>
        <v>430.16666666666669</v>
      </c>
      <c r="AC97" s="9" t="s">
        <v>15</v>
      </c>
      <c r="AD97" s="10" t="s">
        <v>16</v>
      </c>
      <c r="AE97" s="11">
        <f>+AE6/12</f>
        <v>442.41666666666669</v>
      </c>
      <c r="AF97" s="11">
        <f t="shared" ref="AF97:AO97" si="583">+AF6/12</f>
        <v>442.41666666666669</v>
      </c>
      <c r="AG97" s="11">
        <f t="shared" si="583"/>
        <v>442.41666666666669</v>
      </c>
      <c r="AH97" s="11">
        <f t="shared" si="583"/>
        <v>442.41666666666669</v>
      </c>
      <c r="AI97" s="11">
        <f t="shared" si="583"/>
        <v>442.41666666666669</v>
      </c>
      <c r="AJ97" s="11">
        <f t="shared" si="583"/>
        <v>442.41666666666669</v>
      </c>
      <c r="AK97" s="11">
        <f t="shared" si="583"/>
        <v>442.41666666666669</v>
      </c>
      <c r="AL97" s="11">
        <f t="shared" si="583"/>
        <v>442.41666666666669</v>
      </c>
      <c r="AM97" s="11">
        <f t="shared" si="583"/>
        <v>442.41666666666669</v>
      </c>
      <c r="AN97" s="11">
        <f t="shared" si="583"/>
        <v>442.41666666666669</v>
      </c>
      <c r="AO97" s="11">
        <f t="shared" si="583"/>
        <v>442.41666666666669</v>
      </c>
      <c r="AQ97" s="9" t="s">
        <v>15</v>
      </c>
      <c r="AR97" s="10" t="s">
        <v>16</v>
      </c>
      <c r="AS97" s="11">
        <f>+AS6/12</f>
        <v>450.66666666666669</v>
      </c>
      <c r="AT97" s="11">
        <f t="shared" ref="AT97:BC97" si="584">+AT6/12</f>
        <v>450.66666666666669</v>
      </c>
      <c r="AU97" s="11">
        <f t="shared" si="584"/>
        <v>450.66666666666669</v>
      </c>
      <c r="AV97" s="11">
        <f t="shared" si="584"/>
        <v>450.66666666666669</v>
      </c>
      <c r="AW97" s="11">
        <f t="shared" si="584"/>
        <v>450.66666666666669</v>
      </c>
      <c r="AX97" s="11">
        <f t="shared" si="584"/>
        <v>450.66666666666669</v>
      </c>
      <c r="AY97" s="11">
        <f t="shared" si="584"/>
        <v>450.66666666666669</v>
      </c>
      <c r="AZ97" s="11">
        <f t="shared" si="584"/>
        <v>450.66666666666669</v>
      </c>
      <c r="BA97" s="11">
        <f t="shared" si="584"/>
        <v>450.66666666666669</v>
      </c>
      <c r="BB97" s="11">
        <f t="shared" si="584"/>
        <v>450.66666666666669</v>
      </c>
      <c r="BC97" s="11">
        <f t="shared" si="584"/>
        <v>450.66666666666669</v>
      </c>
      <c r="BE97" s="9" t="s">
        <v>15</v>
      </c>
      <c r="BF97" s="10" t="s">
        <v>16</v>
      </c>
      <c r="BG97" s="11">
        <f>+BG6/12</f>
        <v>462.91666666666669</v>
      </c>
      <c r="BH97" s="11">
        <f t="shared" ref="BH97:BQ97" si="585">+BH6/12</f>
        <v>462.91666666666669</v>
      </c>
      <c r="BI97" s="11">
        <f t="shared" si="585"/>
        <v>462.91666666666669</v>
      </c>
      <c r="BJ97" s="11">
        <f t="shared" si="585"/>
        <v>462.91666666666669</v>
      </c>
      <c r="BK97" s="11">
        <f t="shared" si="585"/>
        <v>462.91666666666669</v>
      </c>
      <c r="BL97" s="11">
        <f t="shared" si="585"/>
        <v>462.91666666666669</v>
      </c>
      <c r="BM97" s="11">
        <f t="shared" si="585"/>
        <v>462.91666666666669</v>
      </c>
      <c r="BN97" s="11">
        <f t="shared" si="585"/>
        <v>462.91666666666669</v>
      </c>
      <c r="BO97" s="11">
        <f t="shared" si="585"/>
        <v>462.91666666666669</v>
      </c>
      <c r="BP97" s="11">
        <f t="shared" si="585"/>
        <v>462.91666666666669</v>
      </c>
      <c r="BQ97" s="11">
        <f t="shared" si="585"/>
        <v>462.91666666666669</v>
      </c>
      <c r="BS97" s="9" t="s">
        <v>15</v>
      </c>
      <c r="BT97" s="10" t="s">
        <v>16</v>
      </c>
      <c r="BU97" s="11">
        <f>+BU6/12</f>
        <v>471.08333333333331</v>
      </c>
      <c r="BV97" s="11">
        <f t="shared" ref="BV97:CE97" si="586">+BV6/12</f>
        <v>471.08333333333331</v>
      </c>
      <c r="BW97" s="11">
        <f t="shared" si="586"/>
        <v>471.08333333333331</v>
      </c>
      <c r="BX97" s="11">
        <f t="shared" si="586"/>
        <v>471.08333333333331</v>
      </c>
      <c r="BY97" s="11">
        <f t="shared" si="586"/>
        <v>471.08333333333331</v>
      </c>
      <c r="BZ97" s="11">
        <f t="shared" si="586"/>
        <v>471.08333333333331</v>
      </c>
      <c r="CA97" s="11">
        <f t="shared" si="586"/>
        <v>471.08333333333331</v>
      </c>
      <c r="CB97" s="11">
        <f t="shared" si="586"/>
        <v>471.08333333333331</v>
      </c>
      <c r="CC97" s="11">
        <f t="shared" si="586"/>
        <v>471.08333333333331</v>
      </c>
      <c r="CD97" s="11">
        <f t="shared" si="586"/>
        <v>471.08333333333331</v>
      </c>
      <c r="CE97" s="11">
        <f t="shared" si="586"/>
        <v>471.08333333333331</v>
      </c>
      <c r="CG97" s="9" t="s">
        <v>15</v>
      </c>
      <c r="CH97" s="10" t="s">
        <v>16</v>
      </c>
      <c r="CI97" s="11">
        <f>+CI6/12</f>
        <v>487.5</v>
      </c>
      <c r="CJ97" s="11">
        <f t="shared" ref="CJ97:CS97" si="587">+CJ6/12</f>
        <v>487.5</v>
      </c>
      <c r="CK97" s="11">
        <f t="shared" si="587"/>
        <v>487.5</v>
      </c>
      <c r="CL97" s="11">
        <f t="shared" si="587"/>
        <v>487.5</v>
      </c>
      <c r="CM97" s="11">
        <f t="shared" si="587"/>
        <v>487.5</v>
      </c>
      <c r="CN97" s="11">
        <f t="shared" si="587"/>
        <v>487.5</v>
      </c>
      <c r="CO97" s="11">
        <f t="shared" si="587"/>
        <v>487.5</v>
      </c>
      <c r="CP97" s="11">
        <f t="shared" si="587"/>
        <v>487.5</v>
      </c>
      <c r="CQ97" s="11">
        <f t="shared" si="587"/>
        <v>487.5</v>
      </c>
      <c r="CR97" s="11">
        <f t="shared" si="587"/>
        <v>487.5</v>
      </c>
      <c r="CS97" s="11">
        <f t="shared" si="587"/>
        <v>487.5</v>
      </c>
      <c r="CU97" s="9" t="s">
        <v>15</v>
      </c>
      <c r="CV97" s="10" t="s">
        <v>16</v>
      </c>
      <c r="CW97" s="11">
        <f>+CW6/12</f>
        <v>532.58333333333337</v>
      </c>
      <c r="CX97" s="11">
        <f t="shared" ref="CX97:DG97" si="588">+CX6/12</f>
        <v>532.58333333333337</v>
      </c>
      <c r="CY97" s="11">
        <f t="shared" si="588"/>
        <v>532.58333333333337</v>
      </c>
      <c r="CZ97" s="11">
        <f t="shared" si="588"/>
        <v>532.58333333333337</v>
      </c>
      <c r="DA97" s="11">
        <f t="shared" si="588"/>
        <v>532.58333333333337</v>
      </c>
      <c r="DB97" s="11">
        <f t="shared" si="588"/>
        <v>532.58333333333337</v>
      </c>
      <c r="DC97" s="11">
        <f t="shared" si="588"/>
        <v>532.58333333333337</v>
      </c>
      <c r="DD97" s="11">
        <f t="shared" si="588"/>
        <v>532.58333333333337</v>
      </c>
      <c r="DE97" s="11">
        <f t="shared" si="588"/>
        <v>532.58333333333337</v>
      </c>
      <c r="DF97" s="11">
        <f t="shared" si="588"/>
        <v>532.58333333333337</v>
      </c>
      <c r="DG97" s="11">
        <f t="shared" si="588"/>
        <v>532.58333333333337</v>
      </c>
      <c r="DI97" s="9" t="s">
        <v>15</v>
      </c>
      <c r="DJ97" s="10" t="s">
        <v>16</v>
      </c>
      <c r="DK97" s="11">
        <f>+DK6/12</f>
        <v>540.75</v>
      </c>
      <c r="DL97" s="11">
        <f t="shared" ref="DL97:DU97" si="589">+DL6/12</f>
        <v>540.75</v>
      </c>
      <c r="DM97" s="11">
        <f t="shared" si="589"/>
        <v>540.75</v>
      </c>
      <c r="DN97" s="11">
        <f t="shared" si="589"/>
        <v>540.75</v>
      </c>
      <c r="DO97" s="11">
        <f t="shared" si="589"/>
        <v>540.75</v>
      </c>
      <c r="DP97" s="11">
        <f t="shared" si="589"/>
        <v>540.75</v>
      </c>
      <c r="DQ97" s="11">
        <f t="shared" si="589"/>
        <v>540.75</v>
      </c>
      <c r="DR97" s="11">
        <f t="shared" si="589"/>
        <v>540.75</v>
      </c>
      <c r="DS97" s="11">
        <f t="shared" si="589"/>
        <v>540.75</v>
      </c>
      <c r="DT97" s="11">
        <f t="shared" si="589"/>
        <v>540.75</v>
      </c>
      <c r="DU97" s="11">
        <f t="shared" si="589"/>
        <v>540.75</v>
      </c>
      <c r="DW97" s="9" t="s">
        <v>15</v>
      </c>
      <c r="DX97" s="10" t="s">
        <v>16</v>
      </c>
      <c r="DY97" s="11">
        <f>+DY6/12</f>
        <v>625.08333333333337</v>
      </c>
      <c r="DZ97" s="11">
        <f t="shared" ref="DZ97:EI97" si="590">+DZ6/12</f>
        <v>625.08333333333337</v>
      </c>
      <c r="EA97" s="11">
        <f t="shared" si="590"/>
        <v>625.08333333333337</v>
      </c>
      <c r="EB97" s="11">
        <f t="shared" si="590"/>
        <v>625.08333333333337</v>
      </c>
      <c r="EC97" s="11">
        <f t="shared" si="590"/>
        <v>625.08333333333337</v>
      </c>
      <c r="ED97" s="11">
        <f t="shared" si="590"/>
        <v>625.08333333333337</v>
      </c>
      <c r="EE97" s="11">
        <f t="shared" si="590"/>
        <v>625.08333333333337</v>
      </c>
      <c r="EF97" s="11">
        <f t="shared" si="590"/>
        <v>625.08333333333337</v>
      </c>
      <c r="EG97" s="11">
        <f t="shared" si="590"/>
        <v>625.08333333333337</v>
      </c>
      <c r="EH97" s="11">
        <f t="shared" si="590"/>
        <v>625.08333333333337</v>
      </c>
      <c r="EI97" s="11">
        <f t="shared" si="590"/>
        <v>625.08333333333337</v>
      </c>
      <c r="EK97" s="9" t="s">
        <v>15</v>
      </c>
      <c r="EL97" s="10" t="s">
        <v>16</v>
      </c>
      <c r="EM97" s="11">
        <f>+EM6/12</f>
        <v>682.41666666666663</v>
      </c>
      <c r="EN97" s="11">
        <f t="shared" ref="EN97:EW97" si="591">+EN6/12</f>
        <v>682.41666666666663</v>
      </c>
      <c r="EO97" s="11">
        <f t="shared" si="591"/>
        <v>682.41666666666663</v>
      </c>
      <c r="EP97" s="11">
        <f t="shared" si="591"/>
        <v>682.41666666666663</v>
      </c>
      <c r="EQ97" s="11">
        <f t="shared" si="591"/>
        <v>682.41666666666663</v>
      </c>
      <c r="ER97" s="11">
        <f t="shared" si="591"/>
        <v>682.41666666666663</v>
      </c>
      <c r="ES97" s="11">
        <f t="shared" si="591"/>
        <v>682.41666666666663</v>
      </c>
      <c r="ET97" s="11">
        <f t="shared" si="591"/>
        <v>682.41666666666663</v>
      </c>
      <c r="EU97" s="11">
        <f t="shared" si="591"/>
        <v>682.41666666666663</v>
      </c>
      <c r="EV97" s="11">
        <f t="shared" si="591"/>
        <v>682.41666666666663</v>
      </c>
      <c r="EW97" s="11">
        <f t="shared" si="591"/>
        <v>682.41666666666663</v>
      </c>
      <c r="EY97" s="9" t="s">
        <v>15</v>
      </c>
      <c r="EZ97" s="10" t="s">
        <v>16</v>
      </c>
      <c r="FA97" s="11">
        <f>+FA6/12</f>
        <v>725.83333333333337</v>
      </c>
      <c r="FB97" s="11">
        <f t="shared" ref="FB97:FK97" si="592">+FB6/12</f>
        <v>725.83333333333337</v>
      </c>
      <c r="FC97" s="11">
        <f t="shared" si="592"/>
        <v>725.83333333333337</v>
      </c>
      <c r="FD97" s="11">
        <f t="shared" si="592"/>
        <v>725.83333333333337</v>
      </c>
      <c r="FE97" s="11">
        <f t="shared" si="592"/>
        <v>725.83333333333337</v>
      </c>
      <c r="FF97" s="11">
        <f t="shared" si="592"/>
        <v>725.83333333333337</v>
      </c>
      <c r="FG97" s="11">
        <f t="shared" si="592"/>
        <v>725.83333333333337</v>
      </c>
      <c r="FH97" s="11">
        <f t="shared" si="592"/>
        <v>725.83333333333337</v>
      </c>
      <c r="FI97" s="11">
        <f t="shared" si="592"/>
        <v>725.83333333333337</v>
      </c>
      <c r="FJ97" s="11">
        <f t="shared" si="592"/>
        <v>725.83333333333337</v>
      </c>
      <c r="FK97" s="11">
        <f t="shared" si="592"/>
        <v>725.83333333333337</v>
      </c>
      <c r="FM97" s="9" t="s">
        <v>15</v>
      </c>
      <c r="FN97" s="10" t="s">
        <v>16</v>
      </c>
      <c r="FO97" s="11">
        <f>+FO6/12</f>
        <v>766.91666666666663</v>
      </c>
      <c r="FP97" s="11">
        <f t="shared" ref="FP97:FY97" si="593">+FP6/12</f>
        <v>766.91666666666663</v>
      </c>
      <c r="FQ97" s="11">
        <f t="shared" si="593"/>
        <v>766.91666666666663</v>
      </c>
      <c r="FR97" s="11">
        <f t="shared" si="593"/>
        <v>766.91666666666663</v>
      </c>
      <c r="FS97" s="11">
        <f t="shared" si="593"/>
        <v>766.91666666666663</v>
      </c>
      <c r="FT97" s="11">
        <f t="shared" si="593"/>
        <v>766.91666666666663</v>
      </c>
      <c r="FU97" s="11">
        <f t="shared" si="593"/>
        <v>766.91666666666663</v>
      </c>
      <c r="FV97" s="11">
        <f t="shared" si="593"/>
        <v>766.91666666666663</v>
      </c>
      <c r="FW97" s="11">
        <f t="shared" si="593"/>
        <v>766.91666666666663</v>
      </c>
      <c r="FX97" s="11">
        <f t="shared" si="593"/>
        <v>766.91666666666663</v>
      </c>
      <c r="FY97" s="11">
        <f t="shared" si="593"/>
        <v>766.91666666666663</v>
      </c>
      <c r="GA97" s="9" t="s">
        <v>15</v>
      </c>
      <c r="GB97" s="10" t="s">
        <v>16</v>
      </c>
      <c r="GC97" s="11">
        <f>+GC6/12</f>
        <v>808.58333333333337</v>
      </c>
      <c r="GD97" s="11">
        <f t="shared" ref="GD97:GM97" si="594">+GD6/12</f>
        <v>808.58333333333337</v>
      </c>
      <c r="GE97" s="11">
        <f t="shared" si="594"/>
        <v>808.58333333333337</v>
      </c>
      <c r="GF97" s="11">
        <f t="shared" si="594"/>
        <v>808.58333333333337</v>
      </c>
      <c r="GG97" s="11">
        <f t="shared" si="594"/>
        <v>808.58333333333337</v>
      </c>
      <c r="GH97" s="11">
        <f t="shared" si="594"/>
        <v>808.58333333333337</v>
      </c>
      <c r="GI97" s="11">
        <f t="shared" si="594"/>
        <v>808.58333333333337</v>
      </c>
      <c r="GJ97" s="11">
        <f t="shared" si="594"/>
        <v>808.58333333333337</v>
      </c>
      <c r="GK97" s="11">
        <f t="shared" si="594"/>
        <v>808.58333333333337</v>
      </c>
      <c r="GL97" s="11">
        <f t="shared" si="594"/>
        <v>808.58333333333337</v>
      </c>
      <c r="GM97" s="11">
        <f t="shared" si="594"/>
        <v>808.58333333333337</v>
      </c>
      <c r="GO97" s="9" t="s">
        <v>15</v>
      </c>
      <c r="GP97" s="10" t="s">
        <v>16</v>
      </c>
      <c r="GQ97" s="11">
        <f>+GQ6/12</f>
        <v>895.58333333333337</v>
      </c>
      <c r="GR97" s="11">
        <f t="shared" ref="GR97:HA97" si="595">+GR6/12</f>
        <v>895.58333333333337</v>
      </c>
      <c r="GS97" s="11">
        <f t="shared" si="595"/>
        <v>895.58333333333337</v>
      </c>
      <c r="GT97" s="11">
        <f t="shared" si="595"/>
        <v>895.58333333333337</v>
      </c>
      <c r="GU97" s="11">
        <f t="shared" si="595"/>
        <v>895.58333333333337</v>
      </c>
      <c r="GV97" s="11">
        <f t="shared" si="595"/>
        <v>895.58333333333337</v>
      </c>
      <c r="GW97" s="11">
        <f t="shared" si="595"/>
        <v>895.58333333333337</v>
      </c>
      <c r="GX97" s="11">
        <f t="shared" si="595"/>
        <v>895.58333333333337</v>
      </c>
      <c r="GY97" s="11">
        <f t="shared" si="595"/>
        <v>895.58333333333337</v>
      </c>
      <c r="GZ97" s="11">
        <f t="shared" si="595"/>
        <v>895.58333333333337</v>
      </c>
      <c r="HA97" s="11">
        <f t="shared" si="595"/>
        <v>895.58333333333337</v>
      </c>
    </row>
    <row r="98" spans="1:209" x14ac:dyDescent="0.2">
      <c r="A98" s="9" t="s">
        <v>17</v>
      </c>
      <c r="B98" s="12" t="s">
        <v>18</v>
      </c>
      <c r="C98" s="11">
        <f t="shared" ref="C98:M98" si="596">+C97*C96</f>
        <v>86.03</v>
      </c>
      <c r="D98" s="11">
        <f t="shared" si="596"/>
        <v>98.320000000000007</v>
      </c>
      <c r="E98" s="11">
        <f t="shared" si="596"/>
        <v>135.19000000000003</v>
      </c>
      <c r="F98" s="11">
        <f t="shared" si="596"/>
        <v>176.15666666666667</v>
      </c>
      <c r="G98" s="11">
        <f t="shared" si="596"/>
        <v>221.22000000000003</v>
      </c>
      <c r="H98" s="11">
        <f t="shared" si="596"/>
        <v>262.18666666666667</v>
      </c>
      <c r="I98" s="11">
        <f t="shared" si="596"/>
        <v>303.15333333333336</v>
      </c>
      <c r="J98" s="11">
        <f t="shared" si="596"/>
        <v>344.12</v>
      </c>
      <c r="K98" s="11">
        <f t="shared" si="596"/>
        <v>430.15000000000003</v>
      </c>
      <c r="L98" s="11">
        <f t="shared" si="596"/>
        <v>471.11666666666667</v>
      </c>
      <c r="M98" s="11">
        <f t="shared" si="596"/>
        <v>512.08333333333337</v>
      </c>
      <c r="O98" s="9" t="s">
        <v>17</v>
      </c>
      <c r="P98" s="12" t="s">
        <v>18</v>
      </c>
      <c r="Q98" s="11">
        <f t="shared" ref="Q98:AA98" si="597">+Q97*Q96</f>
        <v>90.334999999999994</v>
      </c>
      <c r="R98" s="11">
        <f t="shared" si="597"/>
        <v>103.24</v>
      </c>
      <c r="S98" s="11">
        <f t="shared" si="597"/>
        <v>141.95500000000001</v>
      </c>
      <c r="T98" s="11">
        <f t="shared" si="597"/>
        <v>184.97166666666666</v>
      </c>
      <c r="U98" s="11">
        <f t="shared" si="597"/>
        <v>232.29000000000002</v>
      </c>
      <c r="V98" s="11">
        <f t="shared" si="597"/>
        <v>275.30666666666667</v>
      </c>
      <c r="W98" s="11">
        <f t="shared" si="597"/>
        <v>318.32333333333332</v>
      </c>
      <c r="X98" s="11">
        <f t="shared" si="597"/>
        <v>361.34</v>
      </c>
      <c r="Y98" s="11">
        <f t="shared" si="597"/>
        <v>451.67500000000001</v>
      </c>
      <c r="Z98" s="11">
        <f t="shared" si="597"/>
        <v>494.69166666666666</v>
      </c>
      <c r="AA98" s="11">
        <f t="shared" si="597"/>
        <v>537.70833333333337</v>
      </c>
      <c r="AC98" s="9" t="s">
        <v>17</v>
      </c>
      <c r="AD98" s="12" t="s">
        <v>18</v>
      </c>
      <c r="AE98" s="11">
        <f t="shared" ref="AE98:AO98" si="598">+AE97*AE96</f>
        <v>92.907499999999999</v>
      </c>
      <c r="AF98" s="11">
        <f t="shared" si="598"/>
        <v>106.18</v>
      </c>
      <c r="AG98" s="11">
        <f t="shared" si="598"/>
        <v>145.9975</v>
      </c>
      <c r="AH98" s="11">
        <f t="shared" si="598"/>
        <v>190.23916666666668</v>
      </c>
      <c r="AI98" s="11">
        <f t="shared" si="598"/>
        <v>238.90500000000003</v>
      </c>
      <c r="AJ98" s="11">
        <f t="shared" si="598"/>
        <v>283.1466666666667</v>
      </c>
      <c r="AK98" s="11">
        <f t="shared" si="598"/>
        <v>327.38833333333332</v>
      </c>
      <c r="AL98" s="11">
        <f t="shared" si="598"/>
        <v>371.63</v>
      </c>
      <c r="AM98" s="11">
        <f t="shared" si="598"/>
        <v>464.53750000000002</v>
      </c>
      <c r="AN98" s="11">
        <f t="shared" si="598"/>
        <v>508.77916666666664</v>
      </c>
      <c r="AO98" s="11">
        <f t="shared" si="598"/>
        <v>553.02083333333337</v>
      </c>
      <c r="AQ98" s="9" t="s">
        <v>17</v>
      </c>
      <c r="AR98" s="12" t="s">
        <v>18</v>
      </c>
      <c r="AS98" s="11">
        <f t="shared" ref="AS98:BC98" si="599">+AS97*AS96</f>
        <v>94.64</v>
      </c>
      <c r="AT98" s="11">
        <f t="shared" si="599"/>
        <v>108.16</v>
      </c>
      <c r="AU98" s="11">
        <f t="shared" si="599"/>
        <v>148.72000000000003</v>
      </c>
      <c r="AV98" s="11">
        <f t="shared" si="599"/>
        <v>193.78666666666666</v>
      </c>
      <c r="AW98" s="11">
        <f t="shared" si="599"/>
        <v>243.36</v>
      </c>
      <c r="AX98" s="11">
        <f t="shared" si="599"/>
        <v>288.42666666666668</v>
      </c>
      <c r="AY98" s="11">
        <f t="shared" si="599"/>
        <v>333.49333333333334</v>
      </c>
      <c r="AZ98" s="11">
        <f t="shared" si="599"/>
        <v>378.56</v>
      </c>
      <c r="BA98" s="11">
        <f t="shared" si="599"/>
        <v>473.20000000000005</v>
      </c>
      <c r="BB98" s="11">
        <f t="shared" si="599"/>
        <v>518.26666666666665</v>
      </c>
      <c r="BC98" s="11">
        <f t="shared" si="599"/>
        <v>563.33333333333337</v>
      </c>
      <c r="BE98" s="9" t="s">
        <v>17</v>
      </c>
      <c r="BF98" s="12" t="s">
        <v>18</v>
      </c>
      <c r="BG98" s="11">
        <f t="shared" ref="BG98:BQ98" si="600">+BG97*BG96</f>
        <v>97.212500000000006</v>
      </c>
      <c r="BH98" s="11">
        <f t="shared" si="600"/>
        <v>111.1</v>
      </c>
      <c r="BI98" s="11">
        <f t="shared" si="600"/>
        <v>152.76250000000002</v>
      </c>
      <c r="BJ98" s="11">
        <f t="shared" si="600"/>
        <v>199.05416666666667</v>
      </c>
      <c r="BK98" s="11">
        <f t="shared" si="600"/>
        <v>249.97500000000002</v>
      </c>
      <c r="BL98" s="11">
        <f t="shared" si="600"/>
        <v>296.26666666666671</v>
      </c>
      <c r="BM98" s="11">
        <f t="shared" si="600"/>
        <v>342.55833333333334</v>
      </c>
      <c r="BN98" s="11">
        <f t="shared" si="600"/>
        <v>388.85</v>
      </c>
      <c r="BO98" s="11">
        <f t="shared" si="600"/>
        <v>486.06250000000006</v>
      </c>
      <c r="BP98" s="11">
        <f t="shared" si="600"/>
        <v>532.35416666666663</v>
      </c>
      <c r="BQ98" s="11">
        <f t="shared" si="600"/>
        <v>578.64583333333337</v>
      </c>
      <c r="BS98" s="9" t="s">
        <v>17</v>
      </c>
      <c r="BT98" s="12" t="s">
        <v>18</v>
      </c>
      <c r="BU98" s="11">
        <f t="shared" ref="BU98:CE98" si="601">+BU97*BU96</f>
        <v>98.927499999999995</v>
      </c>
      <c r="BV98" s="11">
        <f t="shared" si="601"/>
        <v>113.05999999999999</v>
      </c>
      <c r="BW98" s="11">
        <f t="shared" si="601"/>
        <v>155.45750000000001</v>
      </c>
      <c r="BX98" s="11">
        <f t="shared" si="601"/>
        <v>202.56583333333333</v>
      </c>
      <c r="BY98" s="11">
        <f t="shared" si="601"/>
        <v>254.38500000000002</v>
      </c>
      <c r="BZ98" s="11">
        <f t="shared" si="601"/>
        <v>301.49333333333334</v>
      </c>
      <c r="CA98" s="11">
        <f t="shared" si="601"/>
        <v>348.60166666666663</v>
      </c>
      <c r="CB98" s="11">
        <f t="shared" si="601"/>
        <v>395.71</v>
      </c>
      <c r="CC98" s="11">
        <f t="shared" si="601"/>
        <v>494.63749999999999</v>
      </c>
      <c r="CD98" s="11">
        <f t="shared" si="601"/>
        <v>541.74583333333328</v>
      </c>
      <c r="CE98" s="11">
        <f t="shared" si="601"/>
        <v>588.85416666666663</v>
      </c>
      <c r="CG98" s="9" t="s">
        <v>17</v>
      </c>
      <c r="CH98" s="12" t="s">
        <v>18</v>
      </c>
      <c r="CI98" s="11">
        <f t="shared" ref="CI98:CS98" si="602">+CI97*CI96</f>
        <v>102.375</v>
      </c>
      <c r="CJ98" s="11">
        <f t="shared" si="602"/>
        <v>117</v>
      </c>
      <c r="CK98" s="11">
        <f t="shared" si="602"/>
        <v>160.875</v>
      </c>
      <c r="CL98" s="11">
        <f t="shared" si="602"/>
        <v>209.625</v>
      </c>
      <c r="CM98" s="11">
        <f t="shared" si="602"/>
        <v>263.25</v>
      </c>
      <c r="CN98" s="11">
        <f t="shared" si="602"/>
        <v>312</v>
      </c>
      <c r="CO98" s="11">
        <f t="shared" si="602"/>
        <v>360.75</v>
      </c>
      <c r="CP98" s="11">
        <f t="shared" si="602"/>
        <v>409.5</v>
      </c>
      <c r="CQ98" s="11">
        <f t="shared" si="602"/>
        <v>511.875</v>
      </c>
      <c r="CR98" s="11">
        <f t="shared" si="602"/>
        <v>560.625</v>
      </c>
      <c r="CS98" s="11">
        <f t="shared" si="602"/>
        <v>609.375</v>
      </c>
      <c r="CU98" s="9" t="s">
        <v>17</v>
      </c>
      <c r="CV98" s="12" t="s">
        <v>18</v>
      </c>
      <c r="CW98" s="11">
        <f t="shared" ref="CW98:DG98" si="603">+CW97*CW96</f>
        <v>111.8425</v>
      </c>
      <c r="CX98" s="11">
        <f t="shared" si="603"/>
        <v>127.82000000000001</v>
      </c>
      <c r="CY98" s="11">
        <f t="shared" si="603"/>
        <v>175.75250000000003</v>
      </c>
      <c r="CZ98" s="11">
        <f t="shared" si="603"/>
        <v>229.01083333333335</v>
      </c>
      <c r="DA98" s="11">
        <f t="shared" si="603"/>
        <v>287.59500000000003</v>
      </c>
      <c r="DB98" s="11">
        <f t="shared" si="603"/>
        <v>340.85333333333335</v>
      </c>
      <c r="DC98" s="11">
        <f t="shared" si="603"/>
        <v>394.11166666666668</v>
      </c>
      <c r="DD98" s="11">
        <f t="shared" si="603"/>
        <v>447.37</v>
      </c>
      <c r="DE98" s="11">
        <f t="shared" si="603"/>
        <v>559.21250000000009</v>
      </c>
      <c r="DF98" s="11">
        <f t="shared" si="603"/>
        <v>612.4708333333333</v>
      </c>
      <c r="DG98" s="11">
        <f t="shared" si="603"/>
        <v>665.72916666666674</v>
      </c>
      <c r="DI98" s="9" t="s">
        <v>17</v>
      </c>
      <c r="DJ98" s="12" t="s">
        <v>18</v>
      </c>
      <c r="DK98" s="11">
        <f t="shared" ref="DK98:DU98" si="604">+DK97*DK96</f>
        <v>113.55749999999999</v>
      </c>
      <c r="DL98" s="11">
        <f t="shared" si="604"/>
        <v>129.78</v>
      </c>
      <c r="DM98" s="11">
        <f t="shared" si="604"/>
        <v>178.44750000000002</v>
      </c>
      <c r="DN98" s="11">
        <f t="shared" si="604"/>
        <v>232.52250000000001</v>
      </c>
      <c r="DO98" s="11">
        <f t="shared" si="604"/>
        <v>292.005</v>
      </c>
      <c r="DP98" s="11">
        <f t="shared" si="604"/>
        <v>346.08</v>
      </c>
      <c r="DQ98" s="11">
        <f t="shared" si="604"/>
        <v>400.15499999999997</v>
      </c>
      <c r="DR98" s="11">
        <f t="shared" si="604"/>
        <v>454.22999999999996</v>
      </c>
      <c r="DS98" s="11">
        <f t="shared" si="604"/>
        <v>567.78750000000002</v>
      </c>
      <c r="DT98" s="11">
        <f t="shared" si="604"/>
        <v>621.86249999999995</v>
      </c>
      <c r="DU98" s="11">
        <f t="shared" si="604"/>
        <v>675.9375</v>
      </c>
      <c r="DW98" s="9" t="s">
        <v>17</v>
      </c>
      <c r="DX98" s="12" t="s">
        <v>18</v>
      </c>
      <c r="DY98" s="11">
        <f t="shared" ref="DY98:EI98" si="605">+DY97*DY96</f>
        <v>131.26750000000001</v>
      </c>
      <c r="DZ98" s="11">
        <f t="shared" si="605"/>
        <v>150.02000000000001</v>
      </c>
      <c r="EA98" s="11">
        <f t="shared" si="605"/>
        <v>206.27750000000003</v>
      </c>
      <c r="EB98" s="11">
        <f t="shared" si="605"/>
        <v>268.78583333333336</v>
      </c>
      <c r="EC98" s="11">
        <f t="shared" si="605"/>
        <v>337.54500000000002</v>
      </c>
      <c r="ED98" s="11">
        <f t="shared" si="605"/>
        <v>400.05333333333334</v>
      </c>
      <c r="EE98" s="11">
        <f t="shared" si="605"/>
        <v>462.56166666666667</v>
      </c>
      <c r="EF98" s="11">
        <f t="shared" si="605"/>
        <v>525.07000000000005</v>
      </c>
      <c r="EG98" s="11">
        <f t="shared" si="605"/>
        <v>656.33750000000009</v>
      </c>
      <c r="EH98" s="11">
        <f t="shared" si="605"/>
        <v>718.8458333333333</v>
      </c>
      <c r="EI98" s="11">
        <f t="shared" si="605"/>
        <v>781.35416666666674</v>
      </c>
      <c r="EK98" s="9" t="s">
        <v>17</v>
      </c>
      <c r="EL98" s="12" t="s">
        <v>18</v>
      </c>
      <c r="EM98" s="11">
        <f t="shared" ref="EM98:EW98" si="606">+EM97*EM96</f>
        <v>143.30749999999998</v>
      </c>
      <c r="EN98" s="11">
        <f t="shared" si="606"/>
        <v>163.77999999999997</v>
      </c>
      <c r="EO98" s="11">
        <f t="shared" si="606"/>
        <v>225.19749999999999</v>
      </c>
      <c r="EP98" s="11">
        <f t="shared" si="606"/>
        <v>293.43916666666667</v>
      </c>
      <c r="EQ98" s="11">
        <f t="shared" si="606"/>
        <v>368.505</v>
      </c>
      <c r="ER98" s="11">
        <f t="shared" si="606"/>
        <v>436.74666666666667</v>
      </c>
      <c r="ES98" s="11">
        <f t="shared" si="606"/>
        <v>504.98833333333329</v>
      </c>
      <c r="ET98" s="11">
        <f t="shared" si="606"/>
        <v>573.2299999999999</v>
      </c>
      <c r="EU98" s="11">
        <f t="shared" si="606"/>
        <v>716.53750000000002</v>
      </c>
      <c r="EV98" s="11">
        <f t="shared" si="606"/>
        <v>784.77916666666658</v>
      </c>
      <c r="EW98" s="11">
        <f t="shared" si="606"/>
        <v>853.02083333333326</v>
      </c>
      <c r="EY98" s="9" t="s">
        <v>17</v>
      </c>
      <c r="EZ98" s="12" t="s">
        <v>18</v>
      </c>
      <c r="FA98" s="11">
        <f t="shared" ref="FA98:FK98" si="607">+FA97*FA96</f>
        <v>152.42500000000001</v>
      </c>
      <c r="FB98" s="11">
        <f t="shared" si="607"/>
        <v>174.2</v>
      </c>
      <c r="FC98" s="11">
        <f t="shared" si="607"/>
        <v>239.52500000000003</v>
      </c>
      <c r="FD98" s="11">
        <f t="shared" si="607"/>
        <v>312.10833333333335</v>
      </c>
      <c r="FE98" s="11">
        <f t="shared" si="607"/>
        <v>391.95000000000005</v>
      </c>
      <c r="FF98" s="11">
        <f t="shared" si="607"/>
        <v>464.53333333333336</v>
      </c>
      <c r="FG98" s="11">
        <f t="shared" si="607"/>
        <v>537.11666666666667</v>
      </c>
      <c r="FH98" s="11">
        <f t="shared" si="607"/>
        <v>609.70000000000005</v>
      </c>
      <c r="FI98" s="11">
        <f t="shared" si="607"/>
        <v>762.12500000000011</v>
      </c>
      <c r="FJ98" s="11">
        <f t="shared" si="607"/>
        <v>834.70833333333326</v>
      </c>
      <c r="FK98" s="11">
        <f t="shared" si="607"/>
        <v>907.29166666666674</v>
      </c>
      <c r="FM98" s="9" t="s">
        <v>17</v>
      </c>
      <c r="FN98" s="12" t="s">
        <v>18</v>
      </c>
      <c r="FO98" s="11">
        <f t="shared" ref="FO98:FY98" si="608">+FO97*FO96</f>
        <v>161.05249999999998</v>
      </c>
      <c r="FP98" s="11">
        <f t="shared" si="608"/>
        <v>184.05999999999997</v>
      </c>
      <c r="FQ98" s="11">
        <f t="shared" si="608"/>
        <v>253.08250000000001</v>
      </c>
      <c r="FR98" s="11">
        <f t="shared" si="608"/>
        <v>329.77416666666664</v>
      </c>
      <c r="FS98" s="11">
        <f t="shared" si="608"/>
        <v>414.13499999999999</v>
      </c>
      <c r="FT98" s="11">
        <f t="shared" si="608"/>
        <v>490.82666666666665</v>
      </c>
      <c r="FU98" s="11">
        <f t="shared" si="608"/>
        <v>567.51833333333332</v>
      </c>
      <c r="FV98" s="11">
        <f t="shared" si="608"/>
        <v>644.20999999999992</v>
      </c>
      <c r="FW98" s="11">
        <f t="shared" si="608"/>
        <v>805.26250000000005</v>
      </c>
      <c r="FX98" s="11">
        <f t="shared" si="608"/>
        <v>881.95416666666654</v>
      </c>
      <c r="FY98" s="11">
        <f t="shared" si="608"/>
        <v>958.64583333333326</v>
      </c>
      <c r="GA98" s="9" t="s">
        <v>17</v>
      </c>
      <c r="GB98" s="12" t="s">
        <v>18</v>
      </c>
      <c r="GC98" s="11">
        <f t="shared" ref="GC98:GM98" si="609">+GC97*GC96</f>
        <v>169.80250000000001</v>
      </c>
      <c r="GD98" s="11">
        <f t="shared" si="609"/>
        <v>194.06</v>
      </c>
      <c r="GE98" s="11">
        <f t="shared" si="609"/>
        <v>266.83250000000004</v>
      </c>
      <c r="GF98" s="11">
        <f t="shared" si="609"/>
        <v>347.69083333333333</v>
      </c>
      <c r="GG98" s="11">
        <f t="shared" si="609"/>
        <v>436.63500000000005</v>
      </c>
      <c r="GH98" s="11">
        <f t="shared" si="609"/>
        <v>517.49333333333334</v>
      </c>
      <c r="GI98" s="11">
        <f t="shared" si="609"/>
        <v>598.35166666666669</v>
      </c>
      <c r="GJ98" s="11">
        <f t="shared" si="609"/>
        <v>679.21</v>
      </c>
      <c r="GK98" s="11">
        <f t="shared" si="609"/>
        <v>849.01250000000005</v>
      </c>
      <c r="GL98" s="11">
        <f t="shared" si="609"/>
        <v>929.87083333333328</v>
      </c>
      <c r="GM98" s="11">
        <f t="shared" si="609"/>
        <v>1010.7291666666667</v>
      </c>
      <c r="GO98" s="9" t="s">
        <v>17</v>
      </c>
      <c r="GP98" s="12" t="s">
        <v>18</v>
      </c>
      <c r="GQ98" s="11">
        <f t="shared" ref="GQ98:HA98" si="610">+GQ97*GQ96</f>
        <v>188.07249999999999</v>
      </c>
      <c r="GR98" s="11">
        <f t="shared" si="610"/>
        <v>214.94</v>
      </c>
      <c r="GS98" s="11">
        <f t="shared" si="610"/>
        <v>295.54250000000002</v>
      </c>
      <c r="GT98" s="11">
        <f t="shared" si="610"/>
        <v>385.10083333333336</v>
      </c>
      <c r="GU98" s="11">
        <f t="shared" si="610"/>
        <v>483.61500000000007</v>
      </c>
      <c r="GV98" s="11">
        <f t="shared" si="610"/>
        <v>573.1733333333334</v>
      </c>
      <c r="GW98" s="11">
        <f t="shared" si="610"/>
        <v>662.73166666666668</v>
      </c>
      <c r="GX98" s="11">
        <f t="shared" si="610"/>
        <v>752.29</v>
      </c>
      <c r="GY98" s="11">
        <f t="shared" si="610"/>
        <v>940.36250000000007</v>
      </c>
      <c r="GZ98" s="11">
        <f t="shared" si="610"/>
        <v>1029.9208333333333</v>
      </c>
      <c r="HA98" s="11">
        <f t="shared" si="610"/>
        <v>1119.4791666666667</v>
      </c>
    </row>
    <row r="99" spans="1:209" x14ac:dyDescent="0.2">
      <c r="A99" s="9" t="s">
        <v>19</v>
      </c>
      <c r="B99" s="12" t="s">
        <v>20</v>
      </c>
      <c r="C99" s="11">
        <f>+C8/12</f>
        <v>226.83333333333334</v>
      </c>
      <c r="D99" s="11">
        <f t="shared" ref="D99:M99" si="611">+D8/12</f>
        <v>226.83333333333334</v>
      </c>
      <c r="E99" s="11">
        <f t="shared" si="611"/>
        <v>226.83333333333334</v>
      </c>
      <c r="F99" s="11">
        <f t="shared" si="611"/>
        <v>226.83333333333334</v>
      </c>
      <c r="G99" s="11">
        <f t="shared" si="611"/>
        <v>226.83333333333334</v>
      </c>
      <c r="H99" s="11">
        <f t="shared" si="611"/>
        <v>226.83333333333334</v>
      </c>
      <c r="I99" s="11">
        <f t="shared" si="611"/>
        <v>226.83333333333334</v>
      </c>
      <c r="J99" s="11">
        <f t="shared" si="611"/>
        <v>226.83333333333334</v>
      </c>
      <c r="K99" s="11">
        <f t="shared" si="611"/>
        <v>226.83333333333334</v>
      </c>
      <c r="L99" s="11">
        <f t="shared" si="611"/>
        <v>226.83333333333334</v>
      </c>
      <c r="M99" s="11">
        <f t="shared" si="611"/>
        <v>226.83333333333334</v>
      </c>
      <c r="O99" s="9" t="s">
        <v>19</v>
      </c>
      <c r="P99" s="12" t="s">
        <v>20</v>
      </c>
      <c r="Q99" s="11">
        <f>+Q8/12</f>
        <v>244.5</v>
      </c>
      <c r="R99" s="11">
        <f t="shared" ref="R99:AA99" si="612">+R8/12</f>
        <v>244.5</v>
      </c>
      <c r="S99" s="11">
        <f t="shared" si="612"/>
        <v>244.5</v>
      </c>
      <c r="T99" s="11">
        <f t="shared" si="612"/>
        <v>244.5</v>
      </c>
      <c r="U99" s="11">
        <f t="shared" si="612"/>
        <v>244.5</v>
      </c>
      <c r="V99" s="11">
        <f t="shared" si="612"/>
        <v>244.5</v>
      </c>
      <c r="W99" s="11">
        <f t="shared" si="612"/>
        <v>244.5</v>
      </c>
      <c r="X99" s="11">
        <f t="shared" si="612"/>
        <v>244.5</v>
      </c>
      <c r="Y99" s="11">
        <f t="shared" si="612"/>
        <v>244.5</v>
      </c>
      <c r="Z99" s="11">
        <f t="shared" si="612"/>
        <v>244.5</v>
      </c>
      <c r="AA99" s="11">
        <f t="shared" si="612"/>
        <v>244.5</v>
      </c>
      <c r="AC99" s="9" t="s">
        <v>19</v>
      </c>
      <c r="AD99" s="12" t="s">
        <v>20</v>
      </c>
      <c r="AE99" s="11">
        <f>+AE8/12</f>
        <v>255.16666666666666</v>
      </c>
      <c r="AF99" s="11">
        <f t="shared" ref="AF99:AO99" si="613">+AF8/12</f>
        <v>255.16666666666666</v>
      </c>
      <c r="AG99" s="11">
        <f t="shared" si="613"/>
        <v>255.16666666666666</v>
      </c>
      <c r="AH99" s="11">
        <f t="shared" si="613"/>
        <v>255.16666666666666</v>
      </c>
      <c r="AI99" s="11">
        <f t="shared" si="613"/>
        <v>255.16666666666666</v>
      </c>
      <c r="AJ99" s="11">
        <f t="shared" si="613"/>
        <v>255.16666666666666</v>
      </c>
      <c r="AK99" s="11">
        <f t="shared" si="613"/>
        <v>255.16666666666666</v>
      </c>
      <c r="AL99" s="11">
        <f t="shared" si="613"/>
        <v>255.16666666666666</v>
      </c>
      <c r="AM99" s="11">
        <f t="shared" si="613"/>
        <v>255.16666666666666</v>
      </c>
      <c r="AN99" s="11">
        <f t="shared" si="613"/>
        <v>255.16666666666666</v>
      </c>
      <c r="AO99" s="11">
        <f t="shared" si="613"/>
        <v>255.16666666666666</v>
      </c>
      <c r="AQ99" s="9" t="s">
        <v>19</v>
      </c>
      <c r="AR99" s="12" t="s">
        <v>20</v>
      </c>
      <c r="AS99" s="11">
        <f>+AS8/12</f>
        <v>262.25</v>
      </c>
      <c r="AT99" s="11">
        <f t="shared" ref="AT99:BC99" si="614">+AT8/12</f>
        <v>262.25</v>
      </c>
      <c r="AU99" s="11">
        <f t="shared" si="614"/>
        <v>262.25</v>
      </c>
      <c r="AV99" s="11">
        <f t="shared" si="614"/>
        <v>262.25</v>
      </c>
      <c r="AW99" s="11">
        <f t="shared" si="614"/>
        <v>262.25</v>
      </c>
      <c r="AX99" s="11">
        <f t="shared" si="614"/>
        <v>262.25</v>
      </c>
      <c r="AY99" s="11">
        <f t="shared" si="614"/>
        <v>262.25</v>
      </c>
      <c r="AZ99" s="11">
        <f t="shared" si="614"/>
        <v>262.25</v>
      </c>
      <c r="BA99" s="11">
        <f t="shared" si="614"/>
        <v>262.25</v>
      </c>
      <c r="BB99" s="11">
        <f t="shared" si="614"/>
        <v>262.25</v>
      </c>
      <c r="BC99" s="11">
        <f t="shared" si="614"/>
        <v>262.25</v>
      </c>
      <c r="BE99" s="9" t="s">
        <v>19</v>
      </c>
      <c r="BF99" s="12" t="s">
        <v>20</v>
      </c>
      <c r="BG99" s="11">
        <f>+BG8/12</f>
        <v>272.83333333333331</v>
      </c>
      <c r="BH99" s="11">
        <f t="shared" ref="BH99:BQ99" si="615">+BH8/12</f>
        <v>272.83333333333331</v>
      </c>
      <c r="BI99" s="11">
        <f t="shared" si="615"/>
        <v>272.83333333333331</v>
      </c>
      <c r="BJ99" s="11">
        <f t="shared" si="615"/>
        <v>272.83333333333331</v>
      </c>
      <c r="BK99" s="11">
        <f t="shared" si="615"/>
        <v>272.83333333333331</v>
      </c>
      <c r="BL99" s="11">
        <f t="shared" si="615"/>
        <v>272.83333333333331</v>
      </c>
      <c r="BM99" s="11">
        <f t="shared" si="615"/>
        <v>272.83333333333331</v>
      </c>
      <c r="BN99" s="11">
        <f t="shared" si="615"/>
        <v>272.83333333333331</v>
      </c>
      <c r="BO99" s="11">
        <f t="shared" si="615"/>
        <v>272.83333333333331</v>
      </c>
      <c r="BP99" s="11">
        <f t="shared" si="615"/>
        <v>272.83333333333331</v>
      </c>
      <c r="BQ99" s="11">
        <f t="shared" si="615"/>
        <v>272.83333333333331</v>
      </c>
      <c r="BS99" s="9" t="s">
        <v>19</v>
      </c>
      <c r="BT99" s="12" t="s">
        <v>20</v>
      </c>
      <c r="BU99" s="11">
        <f>+BU8/12</f>
        <v>279.91666666666669</v>
      </c>
      <c r="BV99" s="11">
        <f t="shared" ref="BV99:CE99" si="616">+BV8/12</f>
        <v>279.91666666666669</v>
      </c>
      <c r="BW99" s="11">
        <f t="shared" si="616"/>
        <v>279.91666666666669</v>
      </c>
      <c r="BX99" s="11">
        <f t="shared" si="616"/>
        <v>279.91666666666669</v>
      </c>
      <c r="BY99" s="11">
        <f t="shared" si="616"/>
        <v>279.91666666666669</v>
      </c>
      <c r="BZ99" s="11">
        <f t="shared" si="616"/>
        <v>279.91666666666669</v>
      </c>
      <c r="CA99" s="11">
        <f t="shared" si="616"/>
        <v>279.91666666666669</v>
      </c>
      <c r="CB99" s="11">
        <f t="shared" si="616"/>
        <v>279.91666666666669</v>
      </c>
      <c r="CC99" s="11">
        <f t="shared" si="616"/>
        <v>279.91666666666669</v>
      </c>
      <c r="CD99" s="11">
        <f t="shared" si="616"/>
        <v>279.91666666666669</v>
      </c>
      <c r="CE99" s="11">
        <f t="shared" si="616"/>
        <v>279.91666666666669</v>
      </c>
      <c r="CG99" s="9" t="s">
        <v>19</v>
      </c>
      <c r="CH99" s="12" t="s">
        <v>20</v>
      </c>
      <c r="CI99" s="11">
        <f>+CI8/12</f>
        <v>294.08333333333331</v>
      </c>
      <c r="CJ99" s="11">
        <f t="shared" ref="CJ99:CS99" si="617">+CJ8/12</f>
        <v>294.08333333333331</v>
      </c>
      <c r="CK99" s="11">
        <f t="shared" si="617"/>
        <v>294.08333333333331</v>
      </c>
      <c r="CL99" s="11">
        <f t="shared" si="617"/>
        <v>294.08333333333331</v>
      </c>
      <c r="CM99" s="11">
        <f t="shared" si="617"/>
        <v>294.08333333333331</v>
      </c>
      <c r="CN99" s="11">
        <f t="shared" si="617"/>
        <v>294.08333333333331</v>
      </c>
      <c r="CO99" s="11">
        <f t="shared" si="617"/>
        <v>294.08333333333331</v>
      </c>
      <c r="CP99" s="11">
        <f t="shared" si="617"/>
        <v>294.08333333333331</v>
      </c>
      <c r="CQ99" s="11">
        <f t="shared" si="617"/>
        <v>294.08333333333331</v>
      </c>
      <c r="CR99" s="11">
        <f t="shared" si="617"/>
        <v>294.08333333333331</v>
      </c>
      <c r="CS99" s="11">
        <f t="shared" si="617"/>
        <v>294.08333333333331</v>
      </c>
      <c r="CU99" s="9" t="s">
        <v>19</v>
      </c>
      <c r="CV99" s="12" t="s">
        <v>20</v>
      </c>
      <c r="CW99" s="11">
        <f>+CW8/12</f>
        <v>333.08333333333331</v>
      </c>
      <c r="CX99" s="11">
        <f t="shared" ref="CX99:DG99" si="618">+CX8/12</f>
        <v>333.08333333333331</v>
      </c>
      <c r="CY99" s="11">
        <f t="shared" si="618"/>
        <v>333.08333333333331</v>
      </c>
      <c r="CZ99" s="11">
        <f t="shared" si="618"/>
        <v>333.08333333333331</v>
      </c>
      <c r="DA99" s="11">
        <f t="shared" si="618"/>
        <v>333.08333333333331</v>
      </c>
      <c r="DB99" s="11">
        <f t="shared" si="618"/>
        <v>333.08333333333331</v>
      </c>
      <c r="DC99" s="11">
        <f t="shared" si="618"/>
        <v>333.08333333333331</v>
      </c>
      <c r="DD99" s="11">
        <f t="shared" si="618"/>
        <v>333.08333333333331</v>
      </c>
      <c r="DE99" s="11">
        <f t="shared" si="618"/>
        <v>333.08333333333331</v>
      </c>
      <c r="DF99" s="11">
        <f t="shared" si="618"/>
        <v>333.08333333333331</v>
      </c>
      <c r="DG99" s="11">
        <f t="shared" si="618"/>
        <v>333.08333333333331</v>
      </c>
      <c r="DI99" s="9" t="s">
        <v>19</v>
      </c>
      <c r="DJ99" s="12" t="s">
        <v>20</v>
      </c>
      <c r="DK99" s="11">
        <f>+DK8/12</f>
        <v>340.16666666666669</v>
      </c>
      <c r="DL99" s="11">
        <f t="shared" ref="DL99:DU99" si="619">+DL8/12</f>
        <v>340.16666666666669</v>
      </c>
      <c r="DM99" s="11">
        <f t="shared" si="619"/>
        <v>340.16666666666669</v>
      </c>
      <c r="DN99" s="11">
        <f t="shared" si="619"/>
        <v>340.16666666666669</v>
      </c>
      <c r="DO99" s="11">
        <f t="shared" si="619"/>
        <v>340.16666666666669</v>
      </c>
      <c r="DP99" s="11">
        <f t="shared" si="619"/>
        <v>340.16666666666669</v>
      </c>
      <c r="DQ99" s="11">
        <f t="shared" si="619"/>
        <v>340.16666666666669</v>
      </c>
      <c r="DR99" s="11">
        <f t="shared" si="619"/>
        <v>340.16666666666669</v>
      </c>
      <c r="DS99" s="11">
        <f t="shared" si="619"/>
        <v>340.16666666666669</v>
      </c>
      <c r="DT99" s="11">
        <f t="shared" si="619"/>
        <v>340.16666666666669</v>
      </c>
      <c r="DU99" s="11">
        <f t="shared" si="619"/>
        <v>340.16666666666669</v>
      </c>
      <c r="DW99" s="9" t="s">
        <v>19</v>
      </c>
      <c r="DX99" s="12" t="s">
        <v>20</v>
      </c>
      <c r="DY99" s="11">
        <f>+DY8/12</f>
        <v>377.41666666666669</v>
      </c>
      <c r="DZ99" s="11">
        <f t="shared" ref="DZ99:EI99" si="620">+DZ8/12</f>
        <v>377.41666666666669</v>
      </c>
      <c r="EA99" s="11">
        <f t="shared" si="620"/>
        <v>377.41666666666669</v>
      </c>
      <c r="EB99" s="11">
        <f t="shared" si="620"/>
        <v>377.41666666666669</v>
      </c>
      <c r="EC99" s="11">
        <f t="shared" si="620"/>
        <v>377.41666666666669</v>
      </c>
      <c r="ED99" s="11">
        <f t="shared" si="620"/>
        <v>377.41666666666669</v>
      </c>
      <c r="EE99" s="11">
        <f t="shared" si="620"/>
        <v>377.41666666666669</v>
      </c>
      <c r="EF99" s="11">
        <f t="shared" si="620"/>
        <v>377.41666666666669</v>
      </c>
      <c r="EG99" s="11">
        <f t="shared" si="620"/>
        <v>377.41666666666669</v>
      </c>
      <c r="EH99" s="11">
        <f t="shared" si="620"/>
        <v>377.41666666666669</v>
      </c>
      <c r="EI99" s="11">
        <f t="shared" si="620"/>
        <v>377.41666666666669</v>
      </c>
      <c r="EK99" s="9" t="s">
        <v>19</v>
      </c>
      <c r="EL99" s="12" t="s">
        <v>20</v>
      </c>
      <c r="EM99" s="11">
        <f>+EM8/12</f>
        <v>429.33333333333331</v>
      </c>
      <c r="EN99" s="11">
        <f t="shared" ref="EN99:EW99" si="621">+EN8/12</f>
        <v>429.33333333333331</v>
      </c>
      <c r="EO99" s="11">
        <f t="shared" si="621"/>
        <v>429.33333333333331</v>
      </c>
      <c r="EP99" s="11">
        <f t="shared" si="621"/>
        <v>429.33333333333331</v>
      </c>
      <c r="EQ99" s="11">
        <f t="shared" si="621"/>
        <v>429.33333333333331</v>
      </c>
      <c r="ER99" s="11">
        <f t="shared" si="621"/>
        <v>429.33333333333331</v>
      </c>
      <c r="ES99" s="11">
        <f t="shared" si="621"/>
        <v>429.33333333333331</v>
      </c>
      <c r="ET99" s="11">
        <f t="shared" si="621"/>
        <v>429.33333333333331</v>
      </c>
      <c r="EU99" s="11">
        <f t="shared" si="621"/>
        <v>429.33333333333331</v>
      </c>
      <c r="EV99" s="11">
        <f t="shared" si="621"/>
        <v>429.33333333333331</v>
      </c>
      <c r="EW99" s="11">
        <f t="shared" si="621"/>
        <v>429.33333333333331</v>
      </c>
      <c r="EY99" s="9" t="s">
        <v>19</v>
      </c>
      <c r="EZ99" s="12" t="s">
        <v>20</v>
      </c>
      <c r="FA99" s="11">
        <f>+FA8/12</f>
        <v>419.08333333333331</v>
      </c>
      <c r="FB99" s="11">
        <f t="shared" ref="FB99:FK99" si="622">+FB8/12</f>
        <v>419.08333333333331</v>
      </c>
      <c r="FC99" s="11">
        <f t="shared" si="622"/>
        <v>419.08333333333331</v>
      </c>
      <c r="FD99" s="11">
        <f t="shared" si="622"/>
        <v>419.08333333333331</v>
      </c>
      <c r="FE99" s="11">
        <f t="shared" si="622"/>
        <v>419.08333333333331</v>
      </c>
      <c r="FF99" s="11">
        <f t="shared" si="622"/>
        <v>419.08333333333331</v>
      </c>
      <c r="FG99" s="11">
        <f t="shared" si="622"/>
        <v>419.08333333333331</v>
      </c>
      <c r="FH99" s="11">
        <f t="shared" si="622"/>
        <v>419.08333333333331</v>
      </c>
      <c r="FI99" s="11">
        <f t="shared" si="622"/>
        <v>419.08333333333331</v>
      </c>
      <c r="FJ99" s="11">
        <f t="shared" si="622"/>
        <v>419.08333333333331</v>
      </c>
      <c r="FK99" s="11">
        <f t="shared" si="622"/>
        <v>419.08333333333331</v>
      </c>
      <c r="FM99" s="9" t="s">
        <v>19</v>
      </c>
      <c r="FN99" s="12" t="s">
        <v>20</v>
      </c>
      <c r="FO99" s="11">
        <f>+FO8/12</f>
        <v>456.25</v>
      </c>
      <c r="FP99" s="11">
        <f t="shared" ref="FP99:FY99" si="623">+FP8/12</f>
        <v>456.25</v>
      </c>
      <c r="FQ99" s="11">
        <f t="shared" si="623"/>
        <v>456.25</v>
      </c>
      <c r="FR99" s="11">
        <f t="shared" si="623"/>
        <v>456.25</v>
      </c>
      <c r="FS99" s="11">
        <f t="shared" si="623"/>
        <v>456.25</v>
      </c>
      <c r="FT99" s="11">
        <f t="shared" si="623"/>
        <v>456.25</v>
      </c>
      <c r="FU99" s="11">
        <f t="shared" si="623"/>
        <v>456.25</v>
      </c>
      <c r="FV99" s="11">
        <f t="shared" si="623"/>
        <v>456.25</v>
      </c>
      <c r="FW99" s="11">
        <f t="shared" si="623"/>
        <v>456.25</v>
      </c>
      <c r="FX99" s="11">
        <f t="shared" si="623"/>
        <v>456.25</v>
      </c>
      <c r="FY99" s="11">
        <f t="shared" si="623"/>
        <v>456.25</v>
      </c>
      <c r="GA99" s="9" t="s">
        <v>19</v>
      </c>
      <c r="GB99" s="12" t="s">
        <v>20</v>
      </c>
      <c r="GC99" s="11">
        <f>+GC8/12</f>
        <v>494</v>
      </c>
      <c r="GD99" s="11">
        <f t="shared" ref="GD99:GM99" si="624">+GD8/12</f>
        <v>494</v>
      </c>
      <c r="GE99" s="11">
        <f t="shared" si="624"/>
        <v>494</v>
      </c>
      <c r="GF99" s="11">
        <f t="shared" si="624"/>
        <v>494</v>
      </c>
      <c r="GG99" s="11">
        <f t="shared" si="624"/>
        <v>494</v>
      </c>
      <c r="GH99" s="11">
        <f t="shared" si="624"/>
        <v>494</v>
      </c>
      <c r="GI99" s="11">
        <f t="shared" si="624"/>
        <v>494</v>
      </c>
      <c r="GJ99" s="11">
        <f t="shared" si="624"/>
        <v>494</v>
      </c>
      <c r="GK99" s="11">
        <f t="shared" si="624"/>
        <v>494</v>
      </c>
      <c r="GL99" s="11">
        <f t="shared" si="624"/>
        <v>494</v>
      </c>
      <c r="GM99" s="11">
        <f t="shared" si="624"/>
        <v>494</v>
      </c>
      <c r="GO99" s="9" t="s">
        <v>19</v>
      </c>
      <c r="GP99" s="12" t="s">
        <v>20</v>
      </c>
      <c r="GQ99" s="11">
        <f>+GQ8/12</f>
        <v>572.83333333333337</v>
      </c>
      <c r="GR99" s="11">
        <f t="shared" ref="GR99:HA99" si="625">+GR8/12</f>
        <v>572.83333333333337</v>
      </c>
      <c r="GS99" s="11">
        <f t="shared" si="625"/>
        <v>572.83333333333337</v>
      </c>
      <c r="GT99" s="11">
        <f t="shared" si="625"/>
        <v>572.83333333333337</v>
      </c>
      <c r="GU99" s="11">
        <f t="shared" si="625"/>
        <v>572.83333333333337</v>
      </c>
      <c r="GV99" s="11">
        <f t="shared" si="625"/>
        <v>572.83333333333337</v>
      </c>
      <c r="GW99" s="11">
        <f t="shared" si="625"/>
        <v>572.83333333333337</v>
      </c>
      <c r="GX99" s="11">
        <f t="shared" si="625"/>
        <v>572.83333333333337</v>
      </c>
      <c r="GY99" s="11">
        <f t="shared" si="625"/>
        <v>572.83333333333337</v>
      </c>
      <c r="GZ99" s="11">
        <f t="shared" si="625"/>
        <v>572.83333333333337</v>
      </c>
      <c r="HA99" s="11">
        <f t="shared" si="625"/>
        <v>572.83333333333337</v>
      </c>
    </row>
    <row r="100" spans="1:209" x14ac:dyDescent="0.2">
      <c r="A100" s="9" t="s">
        <v>41</v>
      </c>
      <c r="B100" s="12" t="s">
        <v>42</v>
      </c>
      <c r="C100" s="11">
        <f>+C6*0.3/12</f>
        <v>122.89999999999999</v>
      </c>
      <c r="D100" s="11">
        <f t="shared" ref="D100:M100" si="626">+D6*0.3/12</f>
        <v>122.89999999999999</v>
      </c>
      <c r="E100" s="11">
        <f t="shared" si="626"/>
        <v>122.89999999999999</v>
      </c>
      <c r="F100" s="11">
        <f t="shared" si="626"/>
        <v>122.89999999999999</v>
      </c>
      <c r="G100" s="11">
        <f t="shared" si="626"/>
        <v>122.89999999999999</v>
      </c>
      <c r="H100" s="11">
        <f t="shared" si="626"/>
        <v>122.89999999999999</v>
      </c>
      <c r="I100" s="11">
        <f t="shared" si="626"/>
        <v>122.89999999999999</v>
      </c>
      <c r="J100" s="11">
        <f t="shared" si="626"/>
        <v>122.89999999999999</v>
      </c>
      <c r="K100" s="11">
        <f t="shared" si="626"/>
        <v>122.89999999999999</v>
      </c>
      <c r="L100" s="11">
        <f t="shared" si="626"/>
        <v>122.89999999999999</v>
      </c>
      <c r="M100" s="11">
        <f t="shared" si="626"/>
        <v>122.89999999999999</v>
      </c>
      <c r="O100" s="9" t="s">
        <v>41</v>
      </c>
      <c r="P100" s="12" t="s">
        <v>42</v>
      </c>
      <c r="Q100" s="11">
        <f>+Q6*0.3/12</f>
        <v>129.04999999999998</v>
      </c>
      <c r="R100" s="11">
        <f t="shared" ref="R100:AA100" si="627">+R6*0.3/12</f>
        <v>129.04999999999998</v>
      </c>
      <c r="S100" s="11">
        <f t="shared" si="627"/>
        <v>129.04999999999998</v>
      </c>
      <c r="T100" s="11">
        <f t="shared" si="627"/>
        <v>129.04999999999998</v>
      </c>
      <c r="U100" s="11">
        <f t="shared" si="627"/>
        <v>129.04999999999998</v>
      </c>
      <c r="V100" s="11">
        <f t="shared" si="627"/>
        <v>129.04999999999998</v>
      </c>
      <c r="W100" s="11">
        <f t="shared" si="627"/>
        <v>129.04999999999998</v>
      </c>
      <c r="X100" s="11">
        <f t="shared" si="627"/>
        <v>129.04999999999998</v>
      </c>
      <c r="Y100" s="11">
        <f t="shared" si="627"/>
        <v>129.04999999999998</v>
      </c>
      <c r="Z100" s="11">
        <f t="shared" si="627"/>
        <v>129.04999999999998</v>
      </c>
      <c r="AA100" s="11">
        <f t="shared" si="627"/>
        <v>129.04999999999998</v>
      </c>
      <c r="AC100" s="9" t="s">
        <v>41</v>
      </c>
      <c r="AD100" s="12" t="s">
        <v>42</v>
      </c>
      <c r="AE100" s="11">
        <f>+AE6*0.3/12</f>
        <v>132.72499999999999</v>
      </c>
      <c r="AF100" s="11">
        <f t="shared" ref="AF100:AO100" si="628">+AF6*0.3/12</f>
        <v>132.72499999999999</v>
      </c>
      <c r="AG100" s="11">
        <f t="shared" si="628"/>
        <v>132.72499999999999</v>
      </c>
      <c r="AH100" s="11">
        <f t="shared" si="628"/>
        <v>132.72499999999999</v>
      </c>
      <c r="AI100" s="11">
        <f t="shared" si="628"/>
        <v>132.72499999999999</v>
      </c>
      <c r="AJ100" s="11">
        <f t="shared" si="628"/>
        <v>132.72499999999999</v>
      </c>
      <c r="AK100" s="11">
        <f t="shared" si="628"/>
        <v>132.72499999999999</v>
      </c>
      <c r="AL100" s="11">
        <f t="shared" si="628"/>
        <v>132.72499999999999</v>
      </c>
      <c r="AM100" s="11">
        <f t="shared" si="628"/>
        <v>132.72499999999999</v>
      </c>
      <c r="AN100" s="11">
        <f t="shared" si="628"/>
        <v>132.72499999999999</v>
      </c>
      <c r="AO100" s="11">
        <f t="shared" si="628"/>
        <v>132.72499999999999</v>
      </c>
      <c r="AQ100" s="9" t="s">
        <v>41</v>
      </c>
      <c r="AR100" s="12" t="s">
        <v>42</v>
      </c>
      <c r="AS100" s="11">
        <f>+AS6*0.3/12</f>
        <v>135.19999999999999</v>
      </c>
      <c r="AT100" s="11">
        <f t="shared" ref="AT100:BC100" si="629">+AT6*0.3/12</f>
        <v>135.19999999999999</v>
      </c>
      <c r="AU100" s="11">
        <f t="shared" si="629"/>
        <v>135.19999999999999</v>
      </c>
      <c r="AV100" s="11">
        <f t="shared" si="629"/>
        <v>135.19999999999999</v>
      </c>
      <c r="AW100" s="11">
        <f t="shared" si="629"/>
        <v>135.19999999999999</v>
      </c>
      <c r="AX100" s="11">
        <f t="shared" si="629"/>
        <v>135.19999999999999</v>
      </c>
      <c r="AY100" s="11">
        <f t="shared" si="629"/>
        <v>135.19999999999999</v>
      </c>
      <c r="AZ100" s="11">
        <f t="shared" si="629"/>
        <v>135.19999999999999</v>
      </c>
      <c r="BA100" s="11">
        <f t="shared" si="629"/>
        <v>135.19999999999999</v>
      </c>
      <c r="BB100" s="11">
        <f t="shared" si="629"/>
        <v>135.19999999999999</v>
      </c>
      <c r="BC100" s="11">
        <f t="shared" si="629"/>
        <v>135.19999999999999</v>
      </c>
      <c r="BE100" s="9" t="s">
        <v>41</v>
      </c>
      <c r="BF100" s="12" t="s">
        <v>42</v>
      </c>
      <c r="BG100" s="11">
        <f>+BG6*0.3/12</f>
        <v>138.875</v>
      </c>
      <c r="BH100" s="11">
        <f t="shared" ref="BH100:BQ100" si="630">+BH6*0.3/12</f>
        <v>138.875</v>
      </c>
      <c r="BI100" s="11">
        <f t="shared" si="630"/>
        <v>138.875</v>
      </c>
      <c r="BJ100" s="11">
        <f t="shared" si="630"/>
        <v>138.875</v>
      </c>
      <c r="BK100" s="11">
        <f t="shared" si="630"/>
        <v>138.875</v>
      </c>
      <c r="BL100" s="11">
        <f t="shared" si="630"/>
        <v>138.875</v>
      </c>
      <c r="BM100" s="11">
        <f t="shared" si="630"/>
        <v>138.875</v>
      </c>
      <c r="BN100" s="11">
        <f t="shared" si="630"/>
        <v>138.875</v>
      </c>
      <c r="BO100" s="11">
        <f t="shared" si="630"/>
        <v>138.875</v>
      </c>
      <c r="BP100" s="11">
        <f t="shared" si="630"/>
        <v>138.875</v>
      </c>
      <c r="BQ100" s="11">
        <f t="shared" si="630"/>
        <v>138.875</v>
      </c>
      <c r="BS100" s="9" t="s">
        <v>41</v>
      </c>
      <c r="BT100" s="12" t="s">
        <v>42</v>
      </c>
      <c r="BU100" s="11">
        <f>+BU6*0.3/12</f>
        <v>141.32499999999999</v>
      </c>
      <c r="BV100" s="11">
        <f t="shared" ref="BV100:CE100" si="631">+BV6*0.3/12</f>
        <v>141.32499999999999</v>
      </c>
      <c r="BW100" s="11">
        <f t="shared" si="631"/>
        <v>141.32499999999999</v>
      </c>
      <c r="BX100" s="11">
        <f t="shared" si="631"/>
        <v>141.32499999999999</v>
      </c>
      <c r="BY100" s="11">
        <f t="shared" si="631"/>
        <v>141.32499999999999</v>
      </c>
      <c r="BZ100" s="11">
        <f t="shared" si="631"/>
        <v>141.32499999999999</v>
      </c>
      <c r="CA100" s="11">
        <f t="shared" si="631"/>
        <v>141.32499999999999</v>
      </c>
      <c r="CB100" s="11">
        <f t="shared" si="631"/>
        <v>141.32499999999999</v>
      </c>
      <c r="CC100" s="11">
        <f t="shared" si="631"/>
        <v>141.32499999999999</v>
      </c>
      <c r="CD100" s="11">
        <f t="shared" si="631"/>
        <v>141.32499999999999</v>
      </c>
      <c r="CE100" s="11">
        <f t="shared" si="631"/>
        <v>141.32499999999999</v>
      </c>
      <c r="CG100" s="9" t="s">
        <v>41</v>
      </c>
      <c r="CH100" s="12" t="s">
        <v>42</v>
      </c>
      <c r="CI100" s="11">
        <f>+CI6*0.3/12</f>
        <v>146.25</v>
      </c>
      <c r="CJ100" s="11">
        <f t="shared" ref="CJ100:CS100" si="632">+CJ6*0.3/12</f>
        <v>146.25</v>
      </c>
      <c r="CK100" s="11">
        <f t="shared" si="632"/>
        <v>146.25</v>
      </c>
      <c r="CL100" s="11">
        <f t="shared" si="632"/>
        <v>146.25</v>
      </c>
      <c r="CM100" s="11">
        <f t="shared" si="632"/>
        <v>146.25</v>
      </c>
      <c r="CN100" s="11">
        <f t="shared" si="632"/>
        <v>146.25</v>
      </c>
      <c r="CO100" s="11">
        <f t="shared" si="632"/>
        <v>146.25</v>
      </c>
      <c r="CP100" s="11">
        <f t="shared" si="632"/>
        <v>146.25</v>
      </c>
      <c r="CQ100" s="11">
        <f t="shared" si="632"/>
        <v>146.25</v>
      </c>
      <c r="CR100" s="11">
        <f t="shared" si="632"/>
        <v>146.25</v>
      </c>
      <c r="CS100" s="11">
        <f t="shared" si="632"/>
        <v>146.25</v>
      </c>
      <c r="CU100" s="9" t="s">
        <v>41</v>
      </c>
      <c r="CV100" s="12" t="s">
        <v>42</v>
      </c>
      <c r="CW100" s="11">
        <f>+CW6*0.3/12</f>
        <v>159.77500000000001</v>
      </c>
      <c r="CX100" s="11">
        <f t="shared" ref="CX100:DG100" si="633">+CX6*0.3/12</f>
        <v>159.77500000000001</v>
      </c>
      <c r="CY100" s="11">
        <f t="shared" si="633"/>
        <v>159.77500000000001</v>
      </c>
      <c r="CZ100" s="11">
        <f t="shared" si="633"/>
        <v>159.77500000000001</v>
      </c>
      <c r="DA100" s="11">
        <f t="shared" si="633"/>
        <v>159.77500000000001</v>
      </c>
      <c r="DB100" s="11">
        <f t="shared" si="633"/>
        <v>159.77500000000001</v>
      </c>
      <c r="DC100" s="11">
        <f t="shared" si="633"/>
        <v>159.77500000000001</v>
      </c>
      <c r="DD100" s="11">
        <f t="shared" si="633"/>
        <v>159.77500000000001</v>
      </c>
      <c r="DE100" s="11">
        <f t="shared" si="633"/>
        <v>159.77500000000001</v>
      </c>
      <c r="DF100" s="11">
        <f t="shared" si="633"/>
        <v>159.77500000000001</v>
      </c>
      <c r="DG100" s="11">
        <f t="shared" si="633"/>
        <v>159.77500000000001</v>
      </c>
      <c r="DI100" s="9" t="s">
        <v>41</v>
      </c>
      <c r="DJ100" s="12" t="s">
        <v>42</v>
      </c>
      <c r="DK100" s="11">
        <f>+DK6*0.3/12</f>
        <v>162.22499999999999</v>
      </c>
      <c r="DL100" s="11">
        <f t="shared" ref="DL100:DU100" si="634">+DL6*0.3/12</f>
        <v>162.22499999999999</v>
      </c>
      <c r="DM100" s="11">
        <f t="shared" si="634"/>
        <v>162.22499999999999</v>
      </c>
      <c r="DN100" s="11">
        <f t="shared" si="634"/>
        <v>162.22499999999999</v>
      </c>
      <c r="DO100" s="11">
        <f t="shared" si="634"/>
        <v>162.22499999999999</v>
      </c>
      <c r="DP100" s="11">
        <f t="shared" si="634"/>
        <v>162.22499999999999</v>
      </c>
      <c r="DQ100" s="11">
        <f t="shared" si="634"/>
        <v>162.22499999999999</v>
      </c>
      <c r="DR100" s="11">
        <f t="shared" si="634"/>
        <v>162.22499999999999</v>
      </c>
      <c r="DS100" s="11">
        <f t="shared" si="634"/>
        <v>162.22499999999999</v>
      </c>
      <c r="DT100" s="11">
        <f t="shared" si="634"/>
        <v>162.22499999999999</v>
      </c>
      <c r="DU100" s="11">
        <f t="shared" si="634"/>
        <v>162.22499999999999</v>
      </c>
      <c r="DW100" s="9" t="s">
        <v>41</v>
      </c>
      <c r="DX100" s="12" t="s">
        <v>42</v>
      </c>
      <c r="DY100" s="11">
        <f>+DY6*0.3/12</f>
        <v>187.52499999999998</v>
      </c>
      <c r="DZ100" s="11">
        <f t="shared" ref="DZ100:EI100" si="635">+DZ6*0.3/12</f>
        <v>187.52499999999998</v>
      </c>
      <c r="EA100" s="11">
        <f t="shared" si="635"/>
        <v>187.52499999999998</v>
      </c>
      <c r="EB100" s="11">
        <f t="shared" si="635"/>
        <v>187.52499999999998</v>
      </c>
      <c r="EC100" s="11">
        <f t="shared" si="635"/>
        <v>187.52499999999998</v>
      </c>
      <c r="ED100" s="11">
        <f t="shared" si="635"/>
        <v>187.52499999999998</v>
      </c>
      <c r="EE100" s="11">
        <f t="shared" si="635"/>
        <v>187.52499999999998</v>
      </c>
      <c r="EF100" s="11">
        <f t="shared" si="635"/>
        <v>187.52499999999998</v>
      </c>
      <c r="EG100" s="11">
        <f t="shared" si="635"/>
        <v>187.52499999999998</v>
      </c>
      <c r="EH100" s="11">
        <f t="shared" si="635"/>
        <v>187.52499999999998</v>
      </c>
      <c r="EI100" s="11">
        <f t="shared" si="635"/>
        <v>187.52499999999998</v>
      </c>
      <c r="EK100" s="9" t="s">
        <v>41</v>
      </c>
      <c r="EL100" s="12" t="s">
        <v>42</v>
      </c>
      <c r="EM100" s="11">
        <f>+EM6*0.3/12</f>
        <v>204.72499999999999</v>
      </c>
      <c r="EN100" s="11">
        <f t="shared" ref="EN100:EW100" si="636">+EN6*0.3/12</f>
        <v>204.72499999999999</v>
      </c>
      <c r="EO100" s="11">
        <f t="shared" si="636"/>
        <v>204.72499999999999</v>
      </c>
      <c r="EP100" s="11">
        <f t="shared" si="636"/>
        <v>204.72499999999999</v>
      </c>
      <c r="EQ100" s="11">
        <f t="shared" si="636"/>
        <v>204.72499999999999</v>
      </c>
      <c r="ER100" s="11">
        <f t="shared" si="636"/>
        <v>204.72499999999999</v>
      </c>
      <c r="ES100" s="11">
        <f t="shared" si="636"/>
        <v>204.72499999999999</v>
      </c>
      <c r="ET100" s="11">
        <f t="shared" si="636"/>
        <v>204.72499999999999</v>
      </c>
      <c r="EU100" s="11">
        <f t="shared" si="636"/>
        <v>204.72499999999999</v>
      </c>
      <c r="EV100" s="11">
        <f t="shared" si="636"/>
        <v>204.72499999999999</v>
      </c>
      <c r="EW100" s="11">
        <f t="shared" si="636"/>
        <v>204.72499999999999</v>
      </c>
      <c r="EY100" s="9" t="s">
        <v>41</v>
      </c>
      <c r="EZ100" s="12" t="s">
        <v>42</v>
      </c>
      <c r="FA100" s="11">
        <f>+FA6*0.3/12</f>
        <v>217.75</v>
      </c>
      <c r="FB100" s="11">
        <f t="shared" ref="FB100:FK100" si="637">+FB6*0.3/12</f>
        <v>217.75</v>
      </c>
      <c r="FC100" s="11">
        <f t="shared" si="637"/>
        <v>217.75</v>
      </c>
      <c r="FD100" s="11">
        <f t="shared" si="637"/>
        <v>217.75</v>
      </c>
      <c r="FE100" s="11">
        <f t="shared" si="637"/>
        <v>217.75</v>
      </c>
      <c r="FF100" s="11">
        <f t="shared" si="637"/>
        <v>217.75</v>
      </c>
      <c r="FG100" s="11">
        <f t="shared" si="637"/>
        <v>217.75</v>
      </c>
      <c r="FH100" s="11">
        <f t="shared" si="637"/>
        <v>217.75</v>
      </c>
      <c r="FI100" s="11">
        <f t="shared" si="637"/>
        <v>217.75</v>
      </c>
      <c r="FJ100" s="11">
        <f t="shared" si="637"/>
        <v>217.75</v>
      </c>
      <c r="FK100" s="11">
        <f t="shared" si="637"/>
        <v>217.75</v>
      </c>
      <c r="FM100" s="9" t="s">
        <v>41</v>
      </c>
      <c r="FN100" s="12" t="s">
        <v>42</v>
      </c>
      <c r="FO100" s="11">
        <f>+FO6*0.3/12</f>
        <v>230.07500000000002</v>
      </c>
      <c r="FP100" s="11">
        <f t="shared" ref="FP100:FY100" si="638">+FP6*0.3/12</f>
        <v>230.07500000000002</v>
      </c>
      <c r="FQ100" s="11">
        <f t="shared" si="638"/>
        <v>230.07500000000002</v>
      </c>
      <c r="FR100" s="11">
        <f t="shared" si="638"/>
        <v>230.07500000000002</v>
      </c>
      <c r="FS100" s="11">
        <f t="shared" si="638"/>
        <v>230.07500000000002</v>
      </c>
      <c r="FT100" s="11">
        <f t="shared" si="638"/>
        <v>230.07500000000002</v>
      </c>
      <c r="FU100" s="11">
        <f t="shared" si="638"/>
        <v>230.07500000000002</v>
      </c>
      <c r="FV100" s="11">
        <f t="shared" si="638"/>
        <v>230.07500000000002</v>
      </c>
      <c r="FW100" s="11">
        <f t="shared" si="638"/>
        <v>230.07500000000002</v>
      </c>
      <c r="FX100" s="11">
        <f t="shared" si="638"/>
        <v>230.07500000000002</v>
      </c>
      <c r="FY100" s="11">
        <f t="shared" si="638"/>
        <v>230.07500000000002</v>
      </c>
      <c r="GA100" s="9" t="s">
        <v>41</v>
      </c>
      <c r="GB100" s="12" t="s">
        <v>42</v>
      </c>
      <c r="GC100" s="11">
        <f>+GC6*0.3/12</f>
        <v>242.57500000000002</v>
      </c>
      <c r="GD100" s="11">
        <f t="shared" ref="GD100:GM100" si="639">+GD6*0.3/12</f>
        <v>242.57500000000002</v>
      </c>
      <c r="GE100" s="11">
        <f t="shared" si="639"/>
        <v>242.57500000000002</v>
      </c>
      <c r="GF100" s="11">
        <f t="shared" si="639"/>
        <v>242.57500000000002</v>
      </c>
      <c r="GG100" s="11">
        <f t="shared" si="639"/>
        <v>242.57500000000002</v>
      </c>
      <c r="GH100" s="11">
        <f t="shared" si="639"/>
        <v>242.57500000000002</v>
      </c>
      <c r="GI100" s="11">
        <f t="shared" si="639"/>
        <v>242.57500000000002</v>
      </c>
      <c r="GJ100" s="11">
        <f t="shared" si="639"/>
        <v>242.57500000000002</v>
      </c>
      <c r="GK100" s="11">
        <f t="shared" si="639"/>
        <v>242.57500000000002</v>
      </c>
      <c r="GL100" s="11">
        <f t="shared" si="639"/>
        <v>242.57500000000002</v>
      </c>
      <c r="GM100" s="11">
        <f t="shared" si="639"/>
        <v>242.57500000000002</v>
      </c>
      <c r="GO100" s="9" t="s">
        <v>41</v>
      </c>
      <c r="GP100" s="12" t="s">
        <v>42</v>
      </c>
      <c r="GQ100" s="11">
        <f>+GQ6*0.3/12</f>
        <v>268.67500000000001</v>
      </c>
      <c r="GR100" s="11">
        <f t="shared" ref="GR100:HA100" si="640">+GR6*0.3/12</f>
        <v>268.67500000000001</v>
      </c>
      <c r="GS100" s="11">
        <f t="shared" si="640"/>
        <v>268.67500000000001</v>
      </c>
      <c r="GT100" s="11">
        <f t="shared" si="640"/>
        <v>268.67500000000001</v>
      </c>
      <c r="GU100" s="11">
        <f t="shared" si="640"/>
        <v>268.67500000000001</v>
      </c>
      <c r="GV100" s="11">
        <f t="shared" si="640"/>
        <v>268.67500000000001</v>
      </c>
      <c r="GW100" s="11">
        <f t="shared" si="640"/>
        <v>268.67500000000001</v>
      </c>
      <c r="GX100" s="11">
        <f t="shared" si="640"/>
        <v>268.67500000000001</v>
      </c>
      <c r="GY100" s="11">
        <f t="shared" si="640"/>
        <v>268.67500000000001</v>
      </c>
      <c r="GZ100" s="11">
        <f t="shared" si="640"/>
        <v>268.67500000000001</v>
      </c>
      <c r="HA100" s="11">
        <f t="shared" si="640"/>
        <v>268.67500000000001</v>
      </c>
    </row>
    <row r="101" spans="1:209" x14ac:dyDescent="0.2">
      <c r="A101" s="9"/>
      <c r="B101" s="14" t="s">
        <v>24</v>
      </c>
      <c r="C101" s="15">
        <f t="shared" ref="C101:M101" si="641">SUM(C97:C100)</f>
        <v>845.43000000000006</v>
      </c>
      <c r="D101" s="15">
        <f t="shared" si="641"/>
        <v>857.72</v>
      </c>
      <c r="E101" s="15">
        <f t="shared" si="641"/>
        <v>894.59</v>
      </c>
      <c r="F101" s="15">
        <f t="shared" si="641"/>
        <v>935.55666666666673</v>
      </c>
      <c r="G101" s="15">
        <f t="shared" si="641"/>
        <v>980.62000000000012</v>
      </c>
      <c r="H101" s="15">
        <f t="shared" si="641"/>
        <v>1021.5866666666667</v>
      </c>
      <c r="I101" s="15">
        <f t="shared" si="641"/>
        <v>1062.5533333333335</v>
      </c>
      <c r="J101" s="15">
        <f t="shared" si="641"/>
        <v>1103.52</v>
      </c>
      <c r="K101" s="15">
        <f t="shared" si="641"/>
        <v>1189.5500000000002</v>
      </c>
      <c r="L101" s="15">
        <f t="shared" si="641"/>
        <v>1230.5166666666667</v>
      </c>
      <c r="M101" s="15">
        <f t="shared" si="641"/>
        <v>1271.4833333333333</v>
      </c>
      <c r="O101" s="9"/>
      <c r="P101" s="14" t="s">
        <v>24</v>
      </c>
      <c r="Q101" s="15">
        <f t="shared" ref="Q101:AA101" si="642">SUM(Q97:Q100)</f>
        <v>894.05166666666662</v>
      </c>
      <c r="R101" s="15">
        <f t="shared" si="642"/>
        <v>906.95666666666659</v>
      </c>
      <c r="S101" s="15">
        <f t="shared" si="642"/>
        <v>945.67166666666662</v>
      </c>
      <c r="T101" s="15">
        <f t="shared" si="642"/>
        <v>988.68833333333328</v>
      </c>
      <c r="U101" s="15">
        <f t="shared" si="642"/>
        <v>1036.0066666666667</v>
      </c>
      <c r="V101" s="15">
        <f t="shared" si="642"/>
        <v>1079.0233333333333</v>
      </c>
      <c r="W101" s="15">
        <f t="shared" si="642"/>
        <v>1122.04</v>
      </c>
      <c r="X101" s="15">
        <f t="shared" si="642"/>
        <v>1165.0566666666666</v>
      </c>
      <c r="Y101" s="15">
        <f t="shared" si="642"/>
        <v>1255.3916666666667</v>
      </c>
      <c r="Z101" s="15">
        <f t="shared" si="642"/>
        <v>1298.4083333333333</v>
      </c>
      <c r="AA101" s="15">
        <f t="shared" si="642"/>
        <v>1341.425</v>
      </c>
      <c r="AC101" s="9"/>
      <c r="AD101" s="14" t="s">
        <v>24</v>
      </c>
      <c r="AE101" s="15">
        <f t="shared" ref="AE101:AO101" si="643">SUM(AE97:AE100)</f>
        <v>923.21583333333331</v>
      </c>
      <c r="AF101" s="15">
        <f t="shared" si="643"/>
        <v>936.48833333333334</v>
      </c>
      <c r="AG101" s="15">
        <f t="shared" si="643"/>
        <v>976.30583333333334</v>
      </c>
      <c r="AH101" s="15">
        <f t="shared" si="643"/>
        <v>1020.5475</v>
      </c>
      <c r="AI101" s="15">
        <f t="shared" si="643"/>
        <v>1069.2133333333334</v>
      </c>
      <c r="AJ101" s="15">
        <f t="shared" si="643"/>
        <v>1113.4549999999999</v>
      </c>
      <c r="AK101" s="15">
        <f t="shared" si="643"/>
        <v>1157.6966666666667</v>
      </c>
      <c r="AL101" s="15">
        <f t="shared" si="643"/>
        <v>1201.9383333333333</v>
      </c>
      <c r="AM101" s="15">
        <f t="shared" si="643"/>
        <v>1294.8458333333333</v>
      </c>
      <c r="AN101" s="15">
        <f t="shared" si="643"/>
        <v>1339.0874999999999</v>
      </c>
      <c r="AO101" s="15">
        <f t="shared" si="643"/>
        <v>1383.3291666666667</v>
      </c>
      <c r="AQ101" s="9"/>
      <c r="AR101" s="14" t="s">
        <v>24</v>
      </c>
      <c r="AS101" s="15">
        <f t="shared" ref="AS101:BC101" si="644">SUM(AS97:AS100)</f>
        <v>942.75666666666666</v>
      </c>
      <c r="AT101" s="15">
        <f t="shared" si="644"/>
        <v>956.27666666666664</v>
      </c>
      <c r="AU101" s="15">
        <f t="shared" si="644"/>
        <v>996.83666666666682</v>
      </c>
      <c r="AV101" s="15">
        <f t="shared" si="644"/>
        <v>1041.9033333333334</v>
      </c>
      <c r="AW101" s="15">
        <f t="shared" si="644"/>
        <v>1091.4766666666667</v>
      </c>
      <c r="AX101" s="15">
        <f t="shared" si="644"/>
        <v>1136.5433333333333</v>
      </c>
      <c r="AY101" s="15">
        <f t="shared" si="644"/>
        <v>1181.6100000000001</v>
      </c>
      <c r="AZ101" s="15">
        <f t="shared" si="644"/>
        <v>1226.6766666666667</v>
      </c>
      <c r="BA101" s="15">
        <f t="shared" si="644"/>
        <v>1321.3166666666668</v>
      </c>
      <c r="BB101" s="15">
        <f t="shared" si="644"/>
        <v>1366.3833333333334</v>
      </c>
      <c r="BC101" s="15">
        <f t="shared" si="644"/>
        <v>1411.45</v>
      </c>
      <c r="BE101" s="9"/>
      <c r="BF101" s="14" t="s">
        <v>24</v>
      </c>
      <c r="BG101" s="15">
        <f t="shared" ref="BG101:BQ101" si="645">SUM(BG97:BG100)</f>
        <v>971.83750000000009</v>
      </c>
      <c r="BH101" s="15">
        <f t="shared" si="645"/>
        <v>985.72499999999991</v>
      </c>
      <c r="BI101" s="15">
        <f t="shared" si="645"/>
        <v>1027.3875</v>
      </c>
      <c r="BJ101" s="15">
        <f t="shared" si="645"/>
        <v>1073.6791666666666</v>
      </c>
      <c r="BK101" s="15">
        <f t="shared" si="645"/>
        <v>1124.5999999999999</v>
      </c>
      <c r="BL101" s="15">
        <f t="shared" si="645"/>
        <v>1170.8916666666667</v>
      </c>
      <c r="BM101" s="15">
        <f t="shared" si="645"/>
        <v>1217.1833333333334</v>
      </c>
      <c r="BN101" s="15">
        <f t="shared" si="645"/>
        <v>1263.4749999999999</v>
      </c>
      <c r="BO101" s="15">
        <f t="shared" si="645"/>
        <v>1360.6875</v>
      </c>
      <c r="BP101" s="15">
        <f t="shared" si="645"/>
        <v>1406.9791666666665</v>
      </c>
      <c r="BQ101" s="15">
        <f t="shared" si="645"/>
        <v>1453.2708333333333</v>
      </c>
      <c r="BS101" s="9"/>
      <c r="BT101" s="14" t="s">
        <v>24</v>
      </c>
      <c r="BU101" s="15">
        <f t="shared" ref="BU101:CE101" si="646">SUM(BU97:BU100)</f>
        <v>991.25250000000005</v>
      </c>
      <c r="BV101" s="15">
        <f t="shared" si="646"/>
        <v>1005.385</v>
      </c>
      <c r="BW101" s="15">
        <f t="shared" si="646"/>
        <v>1047.7825</v>
      </c>
      <c r="BX101" s="15">
        <f t="shared" si="646"/>
        <v>1094.8908333333334</v>
      </c>
      <c r="BY101" s="15">
        <f t="shared" si="646"/>
        <v>1146.71</v>
      </c>
      <c r="BZ101" s="15">
        <f t="shared" si="646"/>
        <v>1193.8183333333334</v>
      </c>
      <c r="CA101" s="15">
        <f t="shared" si="646"/>
        <v>1240.9266666666667</v>
      </c>
      <c r="CB101" s="15">
        <f t="shared" si="646"/>
        <v>1288.0350000000001</v>
      </c>
      <c r="CC101" s="15">
        <f t="shared" si="646"/>
        <v>1386.9625000000001</v>
      </c>
      <c r="CD101" s="15">
        <f t="shared" si="646"/>
        <v>1434.0708333333334</v>
      </c>
      <c r="CE101" s="15">
        <f t="shared" si="646"/>
        <v>1481.1791666666668</v>
      </c>
      <c r="CG101" s="9"/>
      <c r="CH101" s="14" t="s">
        <v>24</v>
      </c>
      <c r="CI101" s="15">
        <f t="shared" ref="CI101:CS101" si="647">SUM(CI97:CI100)</f>
        <v>1030.2083333333333</v>
      </c>
      <c r="CJ101" s="15">
        <f t="shared" si="647"/>
        <v>1044.8333333333333</v>
      </c>
      <c r="CK101" s="15">
        <f t="shared" si="647"/>
        <v>1088.7083333333333</v>
      </c>
      <c r="CL101" s="15">
        <f t="shared" si="647"/>
        <v>1137.4583333333333</v>
      </c>
      <c r="CM101" s="15">
        <f t="shared" si="647"/>
        <v>1191.0833333333333</v>
      </c>
      <c r="CN101" s="15">
        <f t="shared" si="647"/>
        <v>1239.8333333333333</v>
      </c>
      <c r="CO101" s="15">
        <f t="shared" si="647"/>
        <v>1288.5833333333333</v>
      </c>
      <c r="CP101" s="15">
        <f t="shared" si="647"/>
        <v>1337.3333333333333</v>
      </c>
      <c r="CQ101" s="15">
        <f t="shared" si="647"/>
        <v>1439.7083333333333</v>
      </c>
      <c r="CR101" s="15">
        <f t="shared" si="647"/>
        <v>1488.4583333333333</v>
      </c>
      <c r="CS101" s="15">
        <f t="shared" si="647"/>
        <v>1537.2083333333333</v>
      </c>
      <c r="CU101" s="9"/>
      <c r="CV101" s="14" t="s">
        <v>24</v>
      </c>
      <c r="CW101" s="15">
        <f t="shared" ref="CW101:DG101" si="648">SUM(CW97:CW100)</f>
        <v>1137.2841666666668</v>
      </c>
      <c r="CX101" s="15">
        <f t="shared" si="648"/>
        <v>1153.2616666666668</v>
      </c>
      <c r="CY101" s="15">
        <f t="shared" si="648"/>
        <v>1201.1941666666669</v>
      </c>
      <c r="CZ101" s="15">
        <f t="shared" si="648"/>
        <v>1254.4525000000001</v>
      </c>
      <c r="DA101" s="15">
        <f t="shared" si="648"/>
        <v>1313.0366666666669</v>
      </c>
      <c r="DB101" s="15">
        <f t="shared" si="648"/>
        <v>1366.2950000000001</v>
      </c>
      <c r="DC101" s="15">
        <f t="shared" si="648"/>
        <v>1419.5533333333335</v>
      </c>
      <c r="DD101" s="15">
        <f t="shared" si="648"/>
        <v>1472.8116666666667</v>
      </c>
      <c r="DE101" s="15">
        <f t="shared" si="648"/>
        <v>1584.6541666666669</v>
      </c>
      <c r="DF101" s="15">
        <f t="shared" si="648"/>
        <v>1637.9125000000001</v>
      </c>
      <c r="DG101" s="15">
        <f t="shared" si="648"/>
        <v>1691.1708333333333</v>
      </c>
      <c r="DI101" s="9"/>
      <c r="DJ101" s="14" t="s">
        <v>24</v>
      </c>
      <c r="DK101" s="15">
        <f t="shared" ref="DK101:DU101" si="649">SUM(DK97:DK100)</f>
        <v>1156.6991666666665</v>
      </c>
      <c r="DL101" s="15">
        <f t="shared" si="649"/>
        <v>1172.9216666666666</v>
      </c>
      <c r="DM101" s="15">
        <f t="shared" si="649"/>
        <v>1221.5891666666666</v>
      </c>
      <c r="DN101" s="15">
        <f t="shared" si="649"/>
        <v>1275.6641666666667</v>
      </c>
      <c r="DO101" s="15">
        <f t="shared" si="649"/>
        <v>1335.1466666666665</v>
      </c>
      <c r="DP101" s="15">
        <f t="shared" si="649"/>
        <v>1389.2216666666666</v>
      </c>
      <c r="DQ101" s="15">
        <f t="shared" si="649"/>
        <v>1443.2966666666666</v>
      </c>
      <c r="DR101" s="15">
        <f t="shared" si="649"/>
        <v>1497.3716666666667</v>
      </c>
      <c r="DS101" s="15">
        <f t="shared" si="649"/>
        <v>1610.9291666666666</v>
      </c>
      <c r="DT101" s="15">
        <f t="shared" si="649"/>
        <v>1665.0041666666666</v>
      </c>
      <c r="DU101" s="15">
        <f t="shared" si="649"/>
        <v>1719.0791666666667</v>
      </c>
      <c r="DW101" s="9"/>
      <c r="DX101" s="14" t="s">
        <v>24</v>
      </c>
      <c r="DY101" s="15">
        <f t="shared" ref="DY101:EI101" si="650">SUM(DY97:DY100)</f>
        <v>1321.2925</v>
      </c>
      <c r="DZ101" s="15">
        <f t="shared" si="650"/>
        <v>1340.0450000000001</v>
      </c>
      <c r="EA101" s="15">
        <f t="shared" si="650"/>
        <v>1396.3025000000002</v>
      </c>
      <c r="EB101" s="15">
        <f t="shared" si="650"/>
        <v>1458.8108333333334</v>
      </c>
      <c r="EC101" s="15">
        <f t="shared" si="650"/>
        <v>1527.5700000000002</v>
      </c>
      <c r="ED101" s="15">
        <f t="shared" si="650"/>
        <v>1590.0783333333334</v>
      </c>
      <c r="EE101" s="15">
        <f t="shared" si="650"/>
        <v>1652.5866666666666</v>
      </c>
      <c r="EF101" s="15">
        <f t="shared" si="650"/>
        <v>1715.0950000000003</v>
      </c>
      <c r="EG101" s="15">
        <f t="shared" si="650"/>
        <v>1846.3625000000002</v>
      </c>
      <c r="EH101" s="15">
        <f t="shared" si="650"/>
        <v>1908.8708333333334</v>
      </c>
      <c r="EI101" s="15">
        <f t="shared" si="650"/>
        <v>1971.3791666666666</v>
      </c>
      <c r="EK101" s="9"/>
      <c r="EL101" s="14" t="s">
        <v>24</v>
      </c>
      <c r="EM101" s="15">
        <f t="shared" ref="EM101:EW101" si="651">SUM(EM97:EM100)</f>
        <v>1459.7824999999998</v>
      </c>
      <c r="EN101" s="15">
        <f t="shared" si="651"/>
        <v>1480.2549999999999</v>
      </c>
      <c r="EO101" s="15">
        <f t="shared" si="651"/>
        <v>1541.6724999999999</v>
      </c>
      <c r="EP101" s="15">
        <f t="shared" si="651"/>
        <v>1609.9141666666665</v>
      </c>
      <c r="EQ101" s="15">
        <f t="shared" si="651"/>
        <v>1684.9799999999998</v>
      </c>
      <c r="ER101" s="15">
        <f t="shared" si="651"/>
        <v>1753.2216666666666</v>
      </c>
      <c r="ES101" s="15">
        <f t="shared" si="651"/>
        <v>1821.4633333333331</v>
      </c>
      <c r="ET101" s="15">
        <f t="shared" si="651"/>
        <v>1889.7049999999997</v>
      </c>
      <c r="EU101" s="15">
        <f t="shared" si="651"/>
        <v>2033.0124999999998</v>
      </c>
      <c r="EV101" s="15">
        <f t="shared" si="651"/>
        <v>2101.2541666666666</v>
      </c>
      <c r="EW101" s="15">
        <f t="shared" si="651"/>
        <v>2169.4958333333334</v>
      </c>
      <c r="EY101" s="9"/>
      <c r="EZ101" s="14" t="s">
        <v>24</v>
      </c>
      <c r="FA101" s="15">
        <f t="shared" ref="FA101:FK101" si="652">SUM(FA97:FA100)</f>
        <v>1515.0916666666667</v>
      </c>
      <c r="FB101" s="15">
        <f t="shared" si="652"/>
        <v>1536.8666666666666</v>
      </c>
      <c r="FC101" s="15">
        <f t="shared" si="652"/>
        <v>1602.1916666666666</v>
      </c>
      <c r="FD101" s="15">
        <f t="shared" si="652"/>
        <v>1674.7749999999999</v>
      </c>
      <c r="FE101" s="15">
        <f t="shared" si="652"/>
        <v>1754.6166666666666</v>
      </c>
      <c r="FF101" s="15">
        <f t="shared" si="652"/>
        <v>1827.2</v>
      </c>
      <c r="FG101" s="15">
        <f t="shared" si="652"/>
        <v>1899.7833333333333</v>
      </c>
      <c r="FH101" s="15">
        <f t="shared" si="652"/>
        <v>1972.3666666666666</v>
      </c>
      <c r="FI101" s="15">
        <f t="shared" si="652"/>
        <v>2124.791666666667</v>
      </c>
      <c r="FJ101" s="15">
        <f t="shared" si="652"/>
        <v>2197.375</v>
      </c>
      <c r="FK101" s="15">
        <f t="shared" si="652"/>
        <v>2269.9583333333335</v>
      </c>
      <c r="FM101" s="9"/>
      <c r="FN101" s="14" t="s">
        <v>24</v>
      </c>
      <c r="FO101" s="15">
        <f t="shared" ref="FO101:FY101" si="653">SUM(FO97:FO100)</f>
        <v>1614.2941666666668</v>
      </c>
      <c r="FP101" s="15">
        <f t="shared" si="653"/>
        <v>1637.3016666666665</v>
      </c>
      <c r="FQ101" s="15">
        <f t="shared" si="653"/>
        <v>1706.3241666666665</v>
      </c>
      <c r="FR101" s="15">
        <f t="shared" si="653"/>
        <v>1783.0158333333334</v>
      </c>
      <c r="FS101" s="15">
        <f t="shared" si="653"/>
        <v>1867.3766666666668</v>
      </c>
      <c r="FT101" s="15">
        <f t="shared" si="653"/>
        <v>1944.0683333333334</v>
      </c>
      <c r="FU101" s="15">
        <f t="shared" si="653"/>
        <v>2020.76</v>
      </c>
      <c r="FV101" s="15">
        <f t="shared" si="653"/>
        <v>2097.4516666666664</v>
      </c>
      <c r="FW101" s="15">
        <f t="shared" si="653"/>
        <v>2258.5041666666666</v>
      </c>
      <c r="FX101" s="15">
        <f t="shared" si="653"/>
        <v>2335.1958333333332</v>
      </c>
      <c r="FY101" s="15">
        <f t="shared" si="653"/>
        <v>2411.8874999999998</v>
      </c>
      <c r="GA101" s="9"/>
      <c r="GB101" s="14" t="s">
        <v>24</v>
      </c>
      <c r="GC101" s="15">
        <f t="shared" ref="GC101:GM101" si="654">SUM(GC97:GC100)</f>
        <v>1714.9608333333333</v>
      </c>
      <c r="GD101" s="15">
        <f t="shared" si="654"/>
        <v>1739.2183333333335</v>
      </c>
      <c r="GE101" s="15">
        <f t="shared" si="654"/>
        <v>1811.9908333333335</v>
      </c>
      <c r="GF101" s="15">
        <f t="shared" si="654"/>
        <v>1892.8491666666666</v>
      </c>
      <c r="GG101" s="15">
        <f t="shared" si="654"/>
        <v>1981.7933333333335</v>
      </c>
      <c r="GH101" s="15">
        <f t="shared" si="654"/>
        <v>2062.6516666666666</v>
      </c>
      <c r="GI101" s="15">
        <f t="shared" si="654"/>
        <v>2143.5099999999998</v>
      </c>
      <c r="GJ101" s="15">
        <f t="shared" si="654"/>
        <v>2224.3683333333333</v>
      </c>
      <c r="GK101" s="15">
        <f t="shared" si="654"/>
        <v>2394.1708333333331</v>
      </c>
      <c r="GL101" s="15">
        <f t="shared" si="654"/>
        <v>2475.0291666666662</v>
      </c>
      <c r="GM101" s="15">
        <f t="shared" si="654"/>
        <v>2555.8874999999998</v>
      </c>
      <c r="GO101" s="9"/>
      <c r="GP101" s="14" t="s">
        <v>24</v>
      </c>
      <c r="GQ101" s="15">
        <f t="shared" ref="GQ101:HA101" si="655">SUM(GQ97:GQ100)</f>
        <v>1925.1641666666667</v>
      </c>
      <c r="GR101" s="15">
        <f t="shared" si="655"/>
        <v>1952.0316666666665</v>
      </c>
      <c r="GS101" s="15">
        <f t="shared" si="655"/>
        <v>2032.6341666666669</v>
      </c>
      <c r="GT101" s="15">
        <f t="shared" si="655"/>
        <v>2122.1925000000001</v>
      </c>
      <c r="GU101" s="15">
        <f t="shared" si="655"/>
        <v>2220.7066666666669</v>
      </c>
      <c r="GV101" s="15">
        <f t="shared" si="655"/>
        <v>2310.2650000000003</v>
      </c>
      <c r="GW101" s="15">
        <f t="shared" si="655"/>
        <v>2399.8233333333337</v>
      </c>
      <c r="GX101" s="15">
        <f t="shared" si="655"/>
        <v>2489.3816666666671</v>
      </c>
      <c r="GY101" s="15">
        <f t="shared" si="655"/>
        <v>2677.4541666666669</v>
      </c>
      <c r="GZ101" s="15">
        <f t="shared" si="655"/>
        <v>2767.0125000000003</v>
      </c>
      <c r="HA101" s="15">
        <f t="shared" si="655"/>
        <v>2856.5708333333337</v>
      </c>
    </row>
    <row r="102" spans="1:209" x14ac:dyDescent="0.2">
      <c r="A102" s="9"/>
      <c r="B102" s="12" t="s">
        <v>25</v>
      </c>
      <c r="C102" s="11">
        <f>-C101*0.19</f>
        <v>-160.63170000000002</v>
      </c>
      <c r="D102" s="11">
        <f>-D101*0.19</f>
        <v>-162.96680000000001</v>
      </c>
      <c r="E102" s="11">
        <f t="shared" ref="E102:L102" si="656">-E101*0.19</f>
        <v>-169.97210000000001</v>
      </c>
      <c r="F102" s="11">
        <f t="shared" si="656"/>
        <v>-177.75576666666669</v>
      </c>
      <c r="G102" s="11">
        <f t="shared" si="656"/>
        <v>-186.31780000000003</v>
      </c>
      <c r="H102" s="11">
        <f t="shared" si="656"/>
        <v>-194.10146666666668</v>
      </c>
      <c r="I102" s="11">
        <f t="shared" si="656"/>
        <v>-201.88513333333336</v>
      </c>
      <c r="J102" s="11">
        <f t="shared" si="656"/>
        <v>-209.6688</v>
      </c>
      <c r="K102" s="11">
        <f t="shared" si="656"/>
        <v>-226.01450000000003</v>
      </c>
      <c r="L102" s="11">
        <f t="shared" si="656"/>
        <v>-233.79816666666667</v>
      </c>
      <c r="M102" s="11">
        <f>-M101*0.19</f>
        <v>-241.58183333333335</v>
      </c>
      <c r="O102" s="9"/>
      <c r="P102" s="12" t="s">
        <v>25</v>
      </c>
      <c r="Q102" s="11">
        <f>-Q101*0.19</f>
        <v>-169.86981666666665</v>
      </c>
      <c r="R102" s="11">
        <f>-R101*0.19</f>
        <v>-172.32176666666666</v>
      </c>
      <c r="S102" s="11">
        <f t="shared" ref="S102:Z102" si="657">-S101*0.19</f>
        <v>-179.67761666666667</v>
      </c>
      <c r="T102" s="11">
        <f t="shared" si="657"/>
        <v>-187.85078333333331</v>
      </c>
      <c r="U102" s="11">
        <f t="shared" si="657"/>
        <v>-196.84126666666666</v>
      </c>
      <c r="V102" s="11">
        <f t="shared" si="657"/>
        <v>-205.01443333333333</v>
      </c>
      <c r="W102" s="11">
        <f t="shared" si="657"/>
        <v>-213.1876</v>
      </c>
      <c r="X102" s="11">
        <f t="shared" si="657"/>
        <v>-221.36076666666665</v>
      </c>
      <c r="Y102" s="11">
        <f t="shared" si="657"/>
        <v>-238.52441666666667</v>
      </c>
      <c r="Z102" s="11">
        <f t="shared" si="657"/>
        <v>-246.69758333333334</v>
      </c>
      <c r="AA102" s="11">
        <f>-AA101*0.19</f>
        <v>-254.87074999999999</v>
      </c>
      <c r="AC102" s="9"/>
      <c r="AD102" s="12" t="s">
        <v>25</v>
      </c>
      <c r="AE102" s="11">
        <f>-AE101*0.19</f>
        <v>-175.41100833333334</v>
      </c>
      <c r="AF102" s="11">
        <f>-AF101*0.19</f>
        <v>-177.93278333333333</v>
      </c>
      <c r="AG102" s="11">
        <f t="shared" ref="AG102:AN102" si="658">-AG101*0.19</f>
        <v>-185.49810833333333</v>
      </c>
      <c r="AH102" s="11">
        <f t="shared" si="658"/>
        <v>-193.90402500000002</v>
      </c>
      <c r="AI102" s="11">
        <f t="shared" si="658"/>
        <v>-203.15053333333333</v>
      </c>
      <c r="AJ102" s="11">
        <f t="shared" si="658"/>
        <v>-211.55644999999998</v>
      </c>
      <c r="AK102" s="11">
        <f t="shared" si="658"/>
        <v>-219.96236666666667</v>
      </c>
      <c r="AL102" s="11">
        <f t="shared" si="658"/>
        <v>-228.36828333333332</v>
      </c>
      <c r="AM102" s="11">
        <f t="shared" si="658"/>
        <v>-246.02070833333332</v>
      </c>
      <c r="AN102" s="11">
        <f t="shared" si="658"/>
        <v>-254.42662499999997</v>
      </c>
      <c r="AO102" s="11">
        <f>-AO101*0.19</f>
        <v>-262.83254166666666</v>
      </c>
      <c r="AQ102" s="9"/>
      <c r="AR102" s="12" t="s">
        <v>25</v>
      </c>
      <c r="AS102" s="11">
        <f>-AS101*0.19</f>
        <v>-179.12376666666665</v>
      </c>
      <c r="AT102" s="11">
        <f>-AT101*0.19</f>
        <v>-181.69256666666666</v>
      </c>
      <c r="AU102" s="11">
        <f t="shared" ref="AU102:BB102" si="659">-AU101*0.19</f>
        <v>-189.39896666666669</v>
      </c>
      <c r="AV102" s="11">
        <f t="shared" si="659"/>
        <v>-197.96163333333334</v>
      </c>
      <c r="AW102" s="11">
        <f t="shared" si="659"/>
        <v>-207.38056666666668</v>
      </c>
      <c r="AX102" s="11">
        <f t="shared" si="659"/>
        <v>-215.94323333333332</v>
      </c>
      <c r="AY102" s="11">
        <f t="shared" si="659"/>
        <v>-224.50590000000003</v>
      </c>
      <c r="AZ102" s="11">
        <f t="shared" si="659"/>
        <v>-233.06856666666667</v>
      </c>
      <c r="BA102" s="11">
        <f t="shared" si="659"/>
        <v>-251.05016666666671</v>
      </c>
      <c r="BB102" s="11">
        <f t="shared" si="659"/>
        <v>-259.61283333333336</v>
      </c>
      <c r="BC102" s="11">
        <f>-BC101*0.19</f>
        <v>-268.1755</v>
      </c>
      <c r="BE102" s="9"/>
      <c r="BF102" s="12" t="s">
        <v>25</v>
      </c>
      <c r="BG102" s="11">
        <f>-BG101*0.19</f>
        <v>-184.64912500000003</v>
      </c>
      <c r="BH102" s="11">
        <f>-BH101*0.19</f>
        <v>-187.28774999999999</v>
      </c>
      <c r="BI102" s="11">
        <f t="shared" ref="BI102:BP102" si="660">-BI101*0.19</f>
        <v>-195.20362500000002</v>
      </c>
      <c r="BJ102" s="11">
        <f t="shared" si="660"/>
        <v>-203.99904166666664</v>
      </c>
      <c r="BK102" s="11">
        <f t="shared" si="660"/>
        <v>-213.67399999999998</v>
      </c>
      <c r="BL102" s="11">
        <f t="shared" si="660"/>
        <v>-222.46941666666666</v>
      </c>
      <c r="BM102" s="11">
        <f t="shared" si="660"/>
        <v>-231.26483333333334</v>
      </c>
      <c r="BN102" s="11">
        <f t="shared" si="660"/>
        <v>-240.06025</v>
      </c>
      <c r="BO102" s="11">
        <f t="shared" si="660"/>
        <v>-258.53062499999999</v>
      </c>
      <c r="BP102" s="11">
        <f t="shared" si="660"/>
        <v>-267.32604166666664</v>
      </c>
      <c r="BQ102" s="11">
        <f>-BQ101*0.19</f>
        <v>-276.12145833333329</v>
      </c>
      <c r="BS102" s="9"/>
      <c r="BT102" s="12" t="s">
        <v>25</v>
      </c>
      <c r="BU102" s="11">
        <f>-BU101*0.19</f>
        <v>-188.337975</v>
      </c>
      <c r="BV102" s="11">
        <f>-BV101*0.19</f>
        <v>-191.02314999999999</v>
      </c>
      <c r="BW102" s="11">
        <f t="shared" ref="BW102:CD102" si="661">-BW101*0.19</f>
        <v>-199.078675</v>
      </c>
      <c r="BX102" s="11">
        <f t="shared" si="661"/>
        <v>-208.02925833333333</v>
      </c>
      <c r="BY102" s="11">
        <f t="shared" si="661"/>
        <v>-217.8749</v>
      </c>
      <c r="BZ102" s="11">
        <f t="shared" si="661"/>
        <v>-226.82548333333335</v>
      </c>
      <c r="CA102" s="11">
        <f t="shared" si="661"/>
        <v>-235.77606666666668</v>
      </c>
      <c r="CB102" s="11">
        <f t="shared" si="661"/>
        <v>-244.72665000000001</v>
      </c>
      <c r="CC102" s="11">
        <f t="shared" si="661"/>
        <v>-263.522875</v>
      </c>
      <c r="CD102" s="11">
        <f t="shared" si="661"/>
        <v>-272.47345833333338</v>
      </c>
      <c r="CE102" s="11">
        <f>-CE101*0.19</f>
        <v>-281.42404166666671</v>
      </c>
      <c r="CG102" s="9"/>
      <c r="CH102" s="12" t="s">
        <v>25</v>
      </c>
      <c r="CI102" s="11">
        <f>-CI101*0.19</f>
        <v>-195.73958333333331</v>
      </c>
      <c r="CJ102" s="11">
        <f>-CJ101*0.19</f>
        <v>-198.51833333333332</v>
      </c>
      <c r="CK102" s="11">
        <f t="shared" ref="CK102:CR102" si="662">-CK101*0.19</f>
        <v>-206.85458333333332</v>
      </c>
      <c r="CL102" s="11">
        <f t="shared" si="662"/>
        <v>-216.11708333333331</v>
      </c>
      <c r="CM102" s="11">
        <f t="shared" si="662"/>
        <v>-226.30583333333331</v>
      </c>
      <c r="CN102" s="11">
        <f t="shared" si="662"/>
        <v>-235.56833333333333</v>
      </c>
      <c r="CO102" s="11">
        <f t="shared" si="662"/>
        <v>-244.83083333333332</v>
      </c>
      <c r="CP102" s="11">
        <f t="shared" si="662"/>
        <v>-254.09333333333333</v>
      </c>
      <c r="CQ102" s="11">
        <f t="shared" si="662"/>
        <v>-273.54458333333332</v>
      </c>
      <c r="CR102" s="11">
        <f t="shared" si="662"/>
        <v>-282.80708333333331</v>
      </c>
      <c r="CS102" s="11">
        <f>-CS101*0.19</f>
        <v>-292.0695833333333</v>
      </c>
      <c r="CU102" s="9"/>
      <c r="CV102" s="12" t="s">
        <v>25</v>
      </c>
      <c r="CW102" s="11">
        <f>-CW101*0.19</f>
        <v>-216.08399166666669</v>
      </c>
      <c r="CX102" s="11">
        <f>-CX101*0.19</f>
        <v>-219.11971666666668</v>
      </c>
      <c r="CY102" s="11">
        <f t="shared" ref="CY102:DF102" si="663">-CY101*0.19</f>
        <v>-228.22689166666672</v>
      </c>
      <c r="CZ102" s="11">
        <f t="shared" si="663"/>
        <v>-238.34597500000001</v>
      </c>
      <c r="DA102" s="11">
        <f t="shared" si="663"/>
        <v>-249.4769666666667</v>
      </c>
      <c r="DB102" s="11">
        <f t="shared" si="663"/>
        <v>-259.59604999999999</v>
      </c>
      <c r="DC102" s="11">
        <f t="shared" si="663"/>
        <v>-269.71513333333337</v>
      </c>
      <c r="DD102" s="11">
        <f t="shared" si="663"/>
        <v>-279.83421666666669</v>
      </c>
      <c r="DE102" s="11">
        <f t="shared" si="663"/>
        <v>-301.08429166666673</v>
      </c>
      <c r="DF102" s="11">
        <f t="shared" si="663"/>
        <v>-311.20337500000005</v>
      </c>
      <c r="DG102" s="11">
        <f>-DG101*0.19</f>
        <v>-321.32245833333332</v>
      </c>
      <c r="DI102" s="9"/>
      <c r="DJ102" s="12" t="s">
        <v>25</v>
      </c>
      <c r="DK102" s="11">
        <f>-DK101*0.19</f>
        <v>-219.77284166666664</v>
      </c>
      <c r="DL102" s="11">
        <f>-DL101*0.19</f>
        <v>-222.85511666666667</v>
      </c>
      <c r="DM102" s="11">
        <f t="shared" ref="DM102:DT102" si="664">-DM101*0.19</f>
        <v>-232.10194166666668</v>
      </c>
      <c r="DN102" s="11">
        <f t="shared" si="664"/>
        <v>-242.37619166666667</v>
      </c>
      <c r="DO102" s="11">
        <f t="shared" si="664"/>
        <v>-253.67786666666663</v>
      </c>
      <c r="DP102" s="11">
        <f t="shared" si="664"/>
        <v>-263.95211666666665</v>
      </c>
      <c r="DQ102" s="11">
        <f t="shared" si="664"/>
        <v>-274.22636666666665</v>
      </c>
      <c r="DR102" s="11">
        <f t="shared" si="664"/>
        <v>-284.50061666666664</v>
      </c>
      <c r="DS102" s="11">
        <f t="shared" si="664"/>
        <v>-306.07654166666663</v>
      </c>
      <c r="DT102" s="11">
        <f t="shared" si="664"/>
        <v>-316.35079166666668</v>
      </c>
      <c r="DU102" s="11">
        <f>-DU101*0.19</f>
        <v>-326.62504166666668</v>
      </c>
      <c r="DW102" s="9"/>
      <c r="DX102" s="12" t="s">
        <v>25</v>
      </c>
      <c r="DY102" s="11">
        <f>-DY101*0.19</f>
        <v>-251.04557500000001</v>
      </c>
      <c r="DZ102" s="11">
        <f>-DZ101*0.19</f>
        <v>-254.60855000000001</v>
      </c>
      <c r="EA102" s="11">
        <f t="shared" ref="EA102:EH102" si="665">-EA101*0.19</f>
        <v>-265.29747500000002</v>
      </c>
      <c r="EB102" s="11">
        <f t="shared" si="665"/>
        <v>-277.17405833333333</v>
      </c>
      <c r="EC102" s="11">
        <f t="shared" si="665"/>
        <v>-290.23830000000004</v>
      </c>
      <c r="ED102" s="11">
        <f t="shared" si="665"/>
        <v>-302.11488333333335</v>
      </c>
      <c r="EE102" s="11">
        <f t="shared" si="665"/>
        <v>-313.99146666666667</v>
      </c>
      <c r="EF102" s="11">
        <f t="shared" si="665"/>
        <v>-325.86805000000004</v>
      </c>
      <c r="EG102" s="11">
        <f t="shared" si="665"/>
        <v>-350.80887500000006</v>
      </c>
      <c r="EH102" s="11">
        <f t="shared" si="665"/>
        <v>-362.68545833333337</v>
      </c>
      <c r="EI102" s="11">
        <f>-EI101*0.19</f>
        <v>-374.56204166666669</v>
      </c>
      <c r="EK102" s="9"/>
      <c r="EL102" s="12" t="s">
        <v>25</v>
      </c>
      <c r="EM102" s="11">
        <f>-EM101*0.19</f>
        <v>-277.35867499999995</v>
      </c>
      <c r="EN102" s="11">
        <f>-EN101*0.19</f>
        <v>-281.24844999999999</v>
      </c>
      <c r="EO102" s="11">
        <f t="shared" ref="EO102:EV102" si="666">-EO101*0.19</f>
        <v>-292.91777500000001</v>
      </c>
      <c r="EP102" s="11">
        <f t="shared" si="666"/>
        <v>-305.88369166666661</v>
      </c>
      <c r="EQ102" s="11">
        <f t="shared" si="666"/>
        <v>-320.14619999999996</v>
      </c>
      <c r="ER102" s="11">
        <f t="shared" si="666"/>
        <v>-333.11211666666668</v>
      </c>
      <c r="ES102" s="11">
        <f t="shared" si="666"/>
        <v>-346.07803333333328</v>
      </c>
      <c r="ET102" s="11">
        <f t="shared" si="666"/>
        <v>-359.04394999999994</v>
      </c>
      <c r="EU102" s="11">
        <f t="shared" si="666"/>
        <v>-386.27237499999995</v>
      </c>
      <c r="EV102" s="11">
        <f t="shared" si="666"/>
        <v>-399.23829166666667</v>
      </c>
      <c r="EW102" s="11">
        <f>-EW101*0.19</f>
        <v>-412.20420833333333</v>
      </c>
      <c r="EY102" s="9"/>
      <c r="EZ102" s="12" t="s">
        <v>25</v>
      </c>
      <c r="FA102" s="11">
        <f>-FA101*0.19</f>
        <v>-287.86741666666666</v>
      </c>
      <c r="FB102" s="11">
        <f>-FB101*0.19</f>
        <v>-292.00466666666665</v>
      </c>
      <c r="FC102" s="11">
        <f t="shared" ref="FC102:FJ102" si="667">-FC101*0.19</f>
        <v>-304.41641666666663</v>
      </c>
      <c r="FD102" s="11">
        <f t="shared" si="667"/>
        <v>-318.20724999999999</v>
      </c>
      <c r="FE102" s="11">
        <f t="shared" si="667"/>
        <v>-333.37716666666665</v>
      </c>
      <c r="FF102" s="11">
        <f t="shared" si="667"/>
        <v>-347.16800000000001</v>
      </c>
      <c r="FG102" s="11">
        <f t="shared" si="667"/>
        <v>-360.95883333333336</v>
      </c>
      <c r="FH102" s="11">
        <f t="shared" si="667"/>
        <v>-374.74966666666666</v>
      </c>
      <c r="FI102" s="11">
        <f t="shared" si="667"/>
        <v>-403.71041666666673</v>
      </c>
      <c r="FJ102" s="11">
        <f t="shared" si="667"/>
        <v>-417.50125000000003</v>
      </c>
      <c r="FK102" s="11">
        <f>-FK101*0.19</f>
        <v>-431.29208333333338</v>
      </c>
      <c r="FM102" s="9"/>
      <c r="FN102" s="12" t="s">
        <v>25</v>
      </c>
      <c r="FO102" s="11">
        <f>-FO101*0.19</f>
        <v>-306.71589166666672</v>
      </c>
      <c r="FP102" s="11">
        <f>-FP101*0.19</f>
        <v>-311.08731666666665</v>
      </c>
      <c r="FQ102" s="11">
        <f t="shared" ref="FQ102:FX102" si="668">-FQ101*0.19</f>
        <v>-324.20159166666667</v>
      </c>
      <c r="FR102" s="11">
        <f t="shared" si="668"/>
        <v>-338.77300833333334</v>
      </c>
      <c r="FS102" s="11">
        <f t="shared" si="668"/>
        <v>-354.8015666666667</v>
      </c>
      <c r="FT102" s="11">
        <f t="shared" si="668"/>
        <v>-369.37298333333337</v>
      </c>
      <c r="FU102" s="11">
        <f t="shared" si="668"/>
        <v>-383.94440000000003</v>
      </c>
      <c r="FV102" s="11">
        <f t="shared" si="668"/>
        <v>-398.51581666666664</v>
      </c>
      <c r="FW102" s="11">
        <f t="shared" si="668"/>
        <v>-429.11579166666667</v>
      </c>
      <c r="FX102" s="11">
        <f t="shared" si="668"/>
        <v>-443.68720833333333</v>
      </c>
      <c r="FY102" s="11">
        <f>-FY101*0.19</f>
        <v>-458.25862499999999</v>
      </c>
      <c r="GA102" s="9"/>
      <c r="GB102" s="12" t="s">
        <v>25</v>
      </c>
      <c r="GC102" s="11">
        <f>-GC101*0.19</f>
        <v>-325.84255833333333</v>
      </c>
      <c r="GD102" s="11">
        <f>-GD101*0.19</f>
        <v>-330.45148333333339</v>
      </c>
      <c r="GE102" s="11">
        <f t="shared" ref="GE102:GL102" si="669">-GE101*0.19</f>
        <v>-344.27825833333338</v>
      </c>
      <c r="GF102" s="11">
        <f t="shared" si="669"/>
        <v>-359.64134166666668</v>
      </c>
      <c r="GG102" s="11">
        <f t="shared" si="669"/>
        <v>-376.54073333333338</v>
      </c>
      <c r="GH102" s="11">
        <f t="shared" si="669"/>
        <v>-391.90381666666667</v>
      </c>
      <c r="GI102" s="11">
        <f t="shared" si="669"/>
        <v>-407.26689999999996</v>
      </c>
      <c r="GJ102" s="11">
        <f t="shared" si="669"/>
        <v>-422.62998333333331</v>
      </c>
      <c r="GK102" s="11">
        <f t="shared" si="669"/>
        <v>-454.89245833333331</v>
      </c>
      <c r="GL102" s="11">
        <f t="shared" si="669"/>
        <v>-470.2555416666666</v>
      </c>
      <c r="GM102" s="11">
        <f>-GM101*0.19</f>
        <v>-485.61862499999995</v>
      </c>
      <c r="GO102" s="9"/>
      <c r="GP102" s="12" t="s">
        <v>25</v>
      </c>
      <c r="GQ102" s="11">
        <f>-GQ101*0.19</f>
        <v>-365.7811916666667</v>
      </c>
      <c r="GR102" s="11">
        <f>-GR101*0.19</f>
        <v>-370.88601666666665</v>
      </c>
      <c r="GS102" s="11">
        <f t="shared" ref="GS102:GZ102" si="670">-GS101*0.19</f>
        <v>-386.20049166666672</v>
      </c>
      <c r="GT102" s="11">
        <f t="shared" si="670"/>
        <v>-403.21657500000003</v>
      </c>
      <c r="GU102" s="11">
        <f t="shared" si="670"/>
        <v>-421.9342666666667</v>
      </c>
      <c r="GV102" s="11">
        <f t="shared" si="670"/>
        <v>-438.95035000000007</v>
      </c>
      <c r="GW102" s="11">
        <f t="shared" si="670"/>
        <v>-455.96643333333338</v>
      </c>
      <c r="GX102" s="11">
        <f t="shared" si="670"/>
        <v>-472.98251666666675</v>
      </c>
      <c r="GY102" s="11">
        <f t="shared" si="670"/>
        <v>-508.71629166666673</v>
      </c>
      <c r="GZ102" s="11">
        <f t="shared" si="670"/>
        <v>-525.73237500000005</v>
      </c>
      <c r="HA102" s="11">
        <f>-HA101*0.19</f>
        <v>-542.74845833333336</v>
      </c>
    </row>
    <row r="103" spans="1:209" x14ac:dyDescent="0.2">
      <c r="A103" s="9"/>
      <c r="B103" s="1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O103" s="9"/>
      <c r="P103" s="12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C103" s="9"/>
      <c r="AD103" s="12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Q103" s="9"/>
      <c r="AR103" s="12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E103" s="9"/>
      <c r="BF103" s="12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S103" s="9"/>
      <c r="BT103" s="12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G103" s="9"/>
      <c r="CH103" s="12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U103" s="9"/>
      <c r="CV103" s="12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I103" s="9"/>
      <c r="DJ103" s="12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W103" s="9"/>
      <c r="DX103" s="12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K103" s="9"/>
      <c r="EL103" s="12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Y103" s="9"/>
      <c r="EZ103" s="12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M103" s="9"/>
      <c r="FN103" s="12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GA103" s="9"/>
      <c r="GB103" s="12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O103" s="9"/>
      <c r="GP103" s="12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</row>
    <row r="104" spans="1:209" x14ac:dyDescent="0.2">
      <c r="A104" s="9"/>
      <c r="B104" s="14" t="s">
        <v>28</v>
      </c>
      <c r="C104" s="15">
        <f t="shared" ref="C104:M104" si="671">SUM(C101:C103)</f>
        <v>684.79830000000004</v>
      </c>
      <c r="D104" s="15">
        <f t="shared" si="671"/>
        <v>694.75319999999999</v>
      </c>
      <c r="E104" s="15">
        <f t="shared" si="671"/>
        <v>724.61789999999996</v>
      </c>
      <c r="F104" s="15">
        <f t="shared" si="671"/>
        <v>757.80090000000007</v>
      </c>
      <c r="G104" s="15">
        <f t="shared" si="671"/>
        <v>794.30220000000008</v>
      </c>
      <c r="H104" s="15">
        <f t="shared" si="671"/>
        <v>827.48520000000008</v>
      </c>
      <c r="I104" s="15">
        <f t="shared" si="671"/>
        <v>860.66820000000018</v>
      </c>
      <c r="J104" s="15">
        <f t="shared" si="671"/>
        <v>893.85119999999995</v>
      </c>
      <c r="K104" s="15">
        <f t="shared" si="671"/>
        <v>963.53550000000018</v>
      </c>
      <c r="L104" s="15">
        <f t="shared" si="671"/>
        <v>996.71849999999995</v>
      </c>
      <c r="M104" s="15">
        <f t="shared" si="671"/>
        <v>1029.9014999999999</v>
      </c>
      <c r="O104" s="9"/>
      <c r="P104" s="14" t="s">
        <v>28</v>
      </c>
      <c r="Q104" s="15">
        <f t="shared" ref="Q104:AA104" si="672">SUM(Q101:Q103)</f>
        <v>724.18184999999994</v>
      </c>
      <c r="R104" s="15">
        <f t="shared" si="672"/>
        <v>734.6348999999999</v>
      </c>
      <c r="S104" s="15">
        <f t="shared" si="672"/>
        <v>765.99405000000002</v>
      </c>
      <c r="T104" s="15">
        <f t="shared" si="672"/>
        <v>800.83754999999996</v>
      </c>
      <c r="U104" s="15">
        <f t="shared" si="672"/>
        <v>839.16539999999998</v>
      </c>
      <c r="V104" s="15">
        <f t="shared" si="672"/>
        <v>874.00890000000004</v>
      </c>
      <c r="W104" s="15">
        <f t="shared" si="672"/>
        <v>908.85239999999999</v>
      </c>
      <c r="X104" s="15">
        <f t="shared" si="672"/>
        <v>943.69589999999994</v>
      </c>
      <c r="Y104" s="15">
        <f t="shared" si="672"/>
        <v>1016.86725</v>
      </c>
      <c r="Z104" s="15">
        <f t="shared" si="672"/>
        <v>1051.71075</v>
      </c>
      <c r="AA104" s="15">
        <f t="shared" si="672"/>
        <v>1086.5542499999999</v>
      </c>
      <c r="AC104" s="9"/>
      <c r="AD104" s="14" t="s">
        <v>28</v>
      </c>
      <c r="AE104" s="15">
        <f t="shared" ref="AE104:AO104" si="673">SUM(AE101:AE103)</f>
        <v>747.80482499999994</v>
      </c>
      <c r="AF104" s="15">
        <f t="shared" si="673"/>
        <v>758.55555000000004</v>
      </c>
      <c r="AG104" s="15">
        <f t="shared" si="673"/>
        <v>790.807725</v>
      </c>
      <c r="AH104" s="15">
        <f t="shared" si="673"/>
        <v>826.64347499999997</v>
      </c>
      <c r="AI104" s="15">
        <f t="shared" si="673"/>
        <v>866.06280000000004</v>
      </c>
      <c r="AJ104" s="15">
        <f t="shared" si="673"/>
        <v>901.89854999999989</v>
      </c>
      <c r="AK104" s="15">
        <f t="shared" si="673"/>
        <v>937.73430000000008</v>
      </c>
      <c r="AL104" s="15">
        <f t="shared" si="673"/>
        <v>973.57004999999992</v>
      </c>
      <c r="AM104" s="15">
        <f t="shared" si="673"/>
        <v>1048.8251250000001</v>
      </c>
      <c r="AN104" s="15">
        <f t="shared" si="673"/>
        <v>1084.6608749999998</v>
      </c>
      <c r="AO104" s="15">
        <f t="shared" si="673"/>
        <v>1120.496625</v>
      </c>
      <c r="AQ104" s="9"/>
      <c r="AR104" s="14" t="s">
        <v>28</v>
      </c>
      <c r="AS104" s="15">
        <f t="shared" ref="AS104:BC104" si="674">SUM(AS101:AS103)</f>
        <v>763.63290000000006</v>
      </c>
      <c r="AT104" s="15">
        <f t="shared" si="674"/>
        <v>774.58410000000003</v>
      </c>
      <c r="AU104" s="15">
        <f t="shared" si="674"/>
        <v>807.43770000000018</v>
      </c>
      <c r="AV104" s="15">
        <f t="shared" si="674"/>
        <v>843.94170000000008</v>
      </c>
      <c r="AW104" s="15">
        <f t="shared" si="674"/>
        <v>884.09609999999998</v>
      </c>
      <c r="AX104" s="15">
        <f t="shared" si="674"/>
        <v>920.6001</v>
      </c>
      <c r="AY104" s="15">
        <f t="shared" si="674"/>
        <v>957.10410000000013</v>
      </c>
      <c r="AZ104" s="15">
        <f t="shared" si="674"/>
        <v>993.60810000000004</v>
      </c>
      <c r="BA104" s="15">
        <f t="shared" si="674"/>
        <v>1070.2665000000002</v>
      </c>
      <c r="BB104" s="15">
        <f t="shared" si="674"/>
        <v>1106.7705000000001</v>
      </c>
      <c r="BC104" s="15">
        <f t="shared" si="674"/>
        <v>1143.2745</v>
      </c>
      <c r="BE104" s="9"/>
      <c r="BF104" s="14" t="s">
        <v>28</v>
      </c>
      <c r="BG104" s="15">
        <f t="shared" ref="BG104:BQ104" si="675">SUM(BG101:BG103)</f>
        <v>787.18837500000006</v>
      </c>
      <c r="BH104" s="15">
        <f t="shared" si="675"/>
        <v>798.43724999999995</v>
      </c>
      <c r="BI104" s="15">
        <f t="shared" si="675"/>
        <v>832.18387500000006</v>
      </c>
      <c r="BJ104" s="15">
        <f t="shared" si="675"/>
        <v>869.68012499999986</v>
      </c>
      <c r="BK104" s="15">
        <f t="shared" si="675"/>
        <v>910.92599999999993</v>
      </c>
      <c r="BL104" s="15">
        <f t="shared" si="675"/>
        <v>948.42224999999996</v>
      </c>
      <c r="BM104" s="15">
        <f t="shared" si="675"/>
        <v>985.91849999999999</v>
      </c>
      <c r="BN104" s="15">
        <f t="shared" si="675"/>
        <v>1023.4147499999999</v>
      </c>
      <c r="BO104" s="15">
        <f t="shared" si="675"/>
        <v>1102.1568750000001</v>
      </c>
      <c r="BP104" s="15">
        <f t="shared" si="675"/>
        <v>1139.6531249999998</v>
      </c>
      <c r="BQ104" s="15">
        <f t="shared" si="675"/>
        <v>1177.149375</v>
      </c>
      <c r="BS104" s="9"/>
      <c r="BT104" s="14" t="s">
        <v>28</v>
      </c>
      <c r="BU104" s="15">
        <f t="shared" ref="BU104:CE104" si="676">SUM(BU101:BU103)</f>
        <v>802.91452500000003</v>
      </c>
      <c r="BV104" s="15">
        <f t="shared" si="676"/>
        <v>814.36185</v>
      </c>
      <c r="BW104" s="15">
        <f t="shared" si="676"/>
        <v>848.70382500000005</v>
      </c>
      <c r="BX104" s="15">
        <f t="shared" si="676"/>
        <v>886.86157500000002</v>
      </c>
      <c r="BY104" s="15">
        <f t="shared" si="676"/>
        <v>928.83510000000001</v>
      </c>
      <c r="BZ104" s="15">
        <f t="shared" si="676"/>
        <v>966.99285000000009</v>
      </c>
      <c r="CA104" s="15">
        <f t="shared" si="676"/>
        <v>1005.1506000000001</v>
      </c>
      <c r="CB104" s="15">
        <f t="shared" si="676"/>
        <v>1043.30835</v>
      </c>
      <c r="CC104" s="15">
        <f t="shared" si="676"/>
        <v>1123.439625</v>
      </c>
      <c r="CD104" s="15">
        <f t="shared" si="676"/>
        <v>1161.5973750000001</v>
      </c>
      <c r="CE104" s="15">
        <f t="shared" si="676"/>
        <v>1199.7551250000001</v>
      </c>
      <c r="CG104" s="9"/>
      <c r="CH104" s="14" t="s">
        <v>28</v>
      </c>
      <c r="CI104" s="15">
        <f t="shared" ref="CI104:CS104" si="677">SUM(CI101:CI103)</f>
        <v>834.46875</v>
      </c>
      <c r="CJ104" s="15">
        <f t="shared" si="677"/>
        <v>846.31499999999994</v>
      </c>
      <c r="CK104" s="15">
        <f t="shared" si="677"/>
        <v>881.85374999999999</v>
      </c>
      <c r="CL104" s="15">
        <f t="shared" si="677"/>
        <v>921.34124999999995</v>
      </c>
      <c r="CM104" s="15">
        <f t="shared" si="677"/>
        <v>964.77749999999992</v>
      </c>
      <c r="CN104" s="15">
        <f t="shared" si="677"/>
        <v>1004.2649999999999</v>
      </c>
      <c r="CO104" s="15">
        <f t="shared" si="677"/>
        <v>1043.7525000000001</v>
      </c>
      <c r="CP104" s="15">
        <f t="shared" si="677"/>
        <v>1083.24</v>
      </c>
      <c r="CQ104" s="15">
        <f t="shared" si="677"/>
        <v>1166.1637499999999</v>
      </c>
      <c r="CR104" s="15">
        <f t="shared" si="677"/>
        <v>1205.6512499999999</v>
      </c>
      <c r="CS104" s="15">
        <f t="shared" si="677"/>
        <v>1245.1387500000001</v>
      </c>
      <c r="CU104" s="9"/>
      <c r="CV104" s="14" t="s">
        <v>28</v>
      </c>
      <c r="CW104" s="15">
        <f t="shared" ref="CW104:DG104" si="678">SUM(CW101:CW103)</f>
        <v>921.20017500000017</v>
      </c>
      <c r="CX104" s="15">
        <f t="shared" si="678"/>
        <v>934.14195000000007</v>
      </c>
      <c r="CY104" s="15">
        <f t="shared" si="678"/>
        <v>972.9672750000002</v>
      </c>
      <c r="CZ104" s="15">
        <f t="shared" si="678"/>
        <v>1016.1065250000001</v>
      </c>
      <c r="DA104" s="15">
        <f t="shared" si="678"/>
        <v>1063.5597000000002</v>
      </c>
      <c r="DB104" s="15">
        <f t="shared" si="678"/>
        <v>1106.69895</v>
      </c>
      <c r="DC104" s="15">
        <f t="shared" si="678"/>
        <v>1149.8382000000001</v>
      </c>
      <c r="DD104" s="15">
        <f t="shared" si="678"/>
        <v>1192.9774500000001</v>
      </c>
      <c r="DE104" s="15">
        <f t="shared" si="678"/>
        <v>1283.5698750000001</v>
      </c>
      <c r="DF104" s="15">
        <f t="shared" si="678"/>
        <v>1326.7091250000001</v>
      </c>
      <c r="DG104" s="15">
        <f t="shared" si="678"/>
        <v>1369.848375</v>
      </c>
      <c r="DI104" s="9"/>
      <c r="DJ104" s="14" t="s">
        <v>28</v>
      </c>
      <c r="DK104" s="15">
        <f t="shared" ref="DK104:DU104" si="679">SUM(DK101:DK103)</f>
        <v>936.92632499999991</v>
      </c>
      <c r="DL104" s="15">
        <f t="shared" si="679"/>
        <v>950.06655000000001</v>
      </c>
      <c r="DM104" s="15">
        <f t="shared" si="679"/>
        <v>989.48722499999997</v>
      </c>
      <c r="DN104" s="15">
        <f t="shared" si="679"/>
        <v>1033.287975</v>
      </c>
      <c r="DO104" s="15">
        <f t="shared" si="679"/>
        <v>1081.4687999999999</v>
      </c>
      <c r="DP104" s="15">
        <f t="shared" si="679"/>
        <v>1125.26955</v>
      </c>
      <c r="DQ104" s="15">
        <f t="shared" si="679"/>
        <v>1169.0702999999999</v>
      </c>
      <c r="DR104" s="15">
        <f t="shared" si="679"/>
        <v>1212.87105</v>
      </c>
      <c r="DS104" s="15">
        <f t="shared" si="679"/>
        <v>1304.852625</v>
      </c>
      <c r="DT104" s="15">
        <f t="shared" si="679"/>
        <v>1348.6533749999999</v>
      </c>
      <c r="DU104" s="15">
        <f t="shared" si="679"/>
        <v>1392.454125</v>
      </c>
      <c r="DW104" s="9"/>
      <c r="DX104" s="14" t="s">
        <v>28</v>
      </c>
      <c r="DY104" s="15">
        <f t="shared" ref="DY104:EI104" si="680">SUM(DY101:DY103)</f>
        <v>1070.2469249999999</v>
      </c>
      <c r="DZ104" s="15">
        <f t="shared" si="680"/>
        <v>1085.4364500000001</v>
      </c>
      <c r="EA104" s="15">
        <f t="shared" si="680"/>
        <v>1131.0050250000002</v>
      </c>
      <c r="EB104" s="15">
        <f t="shared" si="680"/>
        <v>1181.6367750000002</v>
      </c>
      <c r="EC104" s="15">
        <f t="shared" si="680"/>
        <v>1237.3317000000002</v>
      </c>
      <c r="ED104" s="15">
        <f t="shared" si="680"/>
        <v>1287.96345</v>
      </c>
      <c r="EE104" s="15">
        <f t="shared" si="680"/>
        <v>1338.5952</v>
      </c>
      <c r="EF104" s="15">
        <f t="shared" si="680"/>
        <v>1389.2269500000002</v>
      </c>
      <c r="EG104" s="15">
        <f t="shared" si="680"/>
        <v>1495.553625</v>
      </c>
      <c r="EH104" s="15">
        <f t="shared" si="680"/>
        <v>1546.185375</v>
      </c>
      <c r="EI104" s="15">
        <f t="shared" si="680"/>
        <v>1596.817125</v>
      </c>
      <c r="EK104" s="9"/>
      <c r="EL104" s="14" t="s">
        <v>28</v>
      </c>
      <c r="EM104" s="15">
        <f t="shared" ref="EM104:EW104" si="681">SUM(EM101:EM103)</f>
        <v>1182.4238249999999</v>
      </c>
      <c r="EN104" s="15">
        <f t="shared" si="681"/>
        <v>1199.0065499999998</v>
      </c>
      <c r="EO104" s="15">
        <f t="shared" si="681"/>
        <v>1248.7547249999998</v>
      </c>
      <c r="EP104" s="15">
        <f t="shared" si="681"/>
        <v>1304.0304749999998</v>
      </c>
      <c r="EQ104" s="15">
        <f t="shared" si="681"/>
        <v>1364.8337999999999</v>
      </c>
      <c r="ER104" s="15">
        <f t="shared" si="681"/>
        <v>1420.1095499999999</v>
      </c>
      <c r="ES104" s="15">
        <f t="shared" si="681"/>
        <v>1475.3852999999999</v>
      </c>
      <c r="ET104" s="15">
        <f t="shared" si="681"/>
        <v>1530.6610499999997</v>
      </c>
      <c r="EU104" s="15">
        <f t="shared" si="681"/>
        <v>1646.7401249999998</v>
      </c>
      <c r="EV104" s="15">
        <f t="shared" si="681"/>
        <v>1702.0158750000001</v>
      </c>
      <c r="EW104" s="15">
        <f t="shared" si="681"/>
        <v>1757.2916250000001</v>
      </c>
      <c r="EY104" s="9"/>
      <c r="EZ104" s="14" t="s">
        <v>28</v>
      </c>
      <c r="FA104" s="15">
        <f t="shared" ref="FA104:FK104" si="682">SUM(FA101:FA103)</f>
        <v>1227.22425</v>
      </c>
      <c r="FB104" s="15">
        <f t="shared" si="682"/>
        <v>1244.8619999999999</v>
      </c>
      <c r="FC104" s="15">
        <f t="shared" si="682"/>
        <v>1297.7752499999999</v>
      </c>
      <c r="FD104" s="15">
        <f t="shared" si="682"/>
        <v>1356.5677499999999</v>
      </c>
      <c r="FE104" s="15">
        <f t="shared" si="682"/>
        <v>1421.2394999999999</v>
      </c>
      <c r="FF104" s="15">
        <f t="shared" si="682"/>
        <v>1480.0320000000002</v>
      </c>
      <c r="FG104" s="15">
        <f t="shared" si="682"/>
        <v>1538.8244999999999</v>
      </c>
      <c r="FH104" s="15">
        <f t="shared" si="682"/>
        <v>1597.617</v>
      </c>
      <c r="FI104" s="15">
        <f t="shared" si="682"/>
        <v>1721.0812500000002</v>
      </c>
      <c r="FJ104" s="15">
        <f t="shared" si="682"/>
        <v>1779.87375</v>
      </c>
      <c r="FK104" s="15">
        <f t="shared" si="682"/>
        <v>1838.6662500000002</v>
      </c>
      <c r="FM104" s="9"/>
      <c r="FN104" s="14" t="s">
        <v>28</v>
      </c>
      <c r="FO104" s="15">
        <f t="shared" ref="FO104:FY104" si="683">SUM(FO101:FO103)</f>
        <v>1307.5782750000001</v>
      </c>
      <c r="FP104" s="15">
        <f t="shared" si="683"/>
        <v>1326.2143499999997</v>
      </c>
      <c r="FQ104" s="15">
        <f t="shared" si="683"/>
        <v>1382.1225749999999</v>
      </c>
      <c r="FR104" s="15">
        <f t="shared" si="683"/>
        <v>1444.242825</v>
      </c>
      <c r="FS104" s="15">
        <f t="shared" si="683"/>
        <v>1512.5751</v>
      </c>
      <c r="FT104" s="15">
        <f t="shared" si="683"/>
        <v>1574.69535</v>
      </c>
      <c r="FU104" s="15">
        <f t="shared" si="683"/>
        <v>1636.8155999999999</v>
      </c>
      <c r="FV104" s="15">
        <f t="shared" si="683"/>
        <v>1698.9358499999998</v>
      </c>
      <c r="FW104" s="15">
        <f t="shared" si="683"/>
        <v>1829.388375</v>
      </c>
      <c r="FX104" s="15">
        <f t="shared" si="683"/>
        <v>1891.5086249999999</v>
      </c>
      <c r="FY104" s="15">
        <f t="shared" si="683"/>
        <v>1953.6288749999999</v>
      </c>
      <c r="GA104" s="9"/>
      <c r="GB104" s="14" t="s">
        <v>28</v>
      </c>
      <c r="GC104" s="15">
        <f t="shared" ref="GC104:GM104" si="684">SUM(GC101:GC103)</f>
        <v>1389.118275</v>
      </c>
      <c r="GD104" s="15">
        <f t="shared" si="684"/>
        <v>1408.76685</v>
      </c>
      <c r="GE104" s="15">
        <f t="shared" si="684"/>
        <v>1467.712575</v>
      </c>
      <c r="GF104" s="15">
        <f t="shared" si="684"/>
        <v>1533.207825</v>
      </c>
      <c r="GG104" s="15">
        <f t="shared" si="684"/>
        <v>1605.2526000000003</v>
      </c>
      <c r="GH104" s="15">
        <f t="shared" si="684"/>
        <v>1670.74785</v>
      </c>
      <c r="GI104" s="15">
        <f t="shared" si="684"/>
        <v>1736.2430999999997</v>
      </c>
      <c r="GJ104" s="15">
        <f t="shared" si="684"/>
        <v>1801.7383500000001</v>
      </c>
      <c r="GK104" s="15">
        <f t="shared" si="684"/>
        <v>1939.2783749999999</v>
      </c>
      <c r="GL104" s="15">
        <f t="shared" si="684"/>
        <v>2004.7736249999996</v>
      </c>
      <c r="GM104" s="15">
        <f t="shared" si="684"/>
        <v>2070.2688749999998</v>
      </c>
      <c r="GO104" s="9"/>
      <c r="GP104" s="14" t="s">
        <v>28</v>
      </c>
      <c r="GQ104" s="15">
        <f t="shared" ref="GQ104:HA104" si="685">SUM(GQ101:GQ103)</f>
        <v>1559.382975</v>
      </c>
      <c r="GR104" s="15">
        <f t="shared" si="685"/>
        <v>1581.1456499999999</v>
      </c>
      <c r="GS104" s="15">
        <f t="shared" si="685"/>
        <v>1646.4336750000002</v>
      </c>
      <c r="GT104" s="15">
        <f t="shared" si="685"/>
        <v>1718.9759250000002</v>
      </c>
      <c r="GU104" s="15">
        <f t="shared" si="685"/>
        <v>1798.7724000000003</v>
      </c>
      <c r="GV104" s="15">
        <f t="shared" si="685"/>
        <v>1871.3146500000003</v>
      </c>
      <c r="GW104" s="15">
        <f t="shared" si="685"/>
        <v>1943.8569000000002</v>
      </c>
      <c r="GX104" s="15">
        <f t="shared" si="685"/>
        <v>2016.3991500000004</v>
      </c>
      <c r="GY104" s="15">
        <f t="shared" si="685"/>
        <v>2168.7378750000003</v>
      </c>
      <c r="GZ104" s="15">
        <f t="shared" si="685"/>
        <v>2241.2801250000002</v>
      </c>
      <c r="HA104" s="15">
        <f t="shared" si="685"/>
        <v>2313.8223750000002</v>
      </c>
    </row>
    <row r="105" spans="1:209" x14ac:dyDescent="0.2">
      <c r="A105" s="9"/>
      <c r="B105" s="12" t="s">
        <v>29</v>
      </c>
      <c r="C105" s="11">
        <v>100.83333333333333</v>
      </c>
      <c r="D105" s="11">
        <v>100.83333333333333</v>
      </c>
      <c r="E105" s="11">
        <v>100.83333333333333</v>
      </c>
      <c r="F105" s="11">
        <v>100.83333333333333</v>
      </c>
      <c r="G105" s="11">
        <v>100.83333333333333</v>
      </c>
      <c r="H105" s="11">
        <v>100.83333333333333</v>
      </c>
      <c r="I105" s="11">
        <v>100.83333333333333</v>
      </c>
      <c r="J105" s="11">
        <v>100.83333333333333</v>
      </c>
      <c r="K105" s="11">
        <v>100.83333333333333</v>
      </c>
      <c r="L105" s="11">
        <v>100.83333333333333</v>
      </c>
      <c r="M105" s="11">
        <v>100.83333333333333</v>
      </c>
      <c r="O105" s="9"/>
      <c r="P105" s="12" t="s">
        <v>29</v>
      </c>
      <c r="Q105" s="11">
        <v>100.83333333333333</v>
      </c>
      <c r="R105" s="11">
        <v>100.83333333333333</v>
      </c>
      <c r="S105" s="11">
        <v>100.83333333333333</v>
      </c>
      <c r="T105" s="11">
        <v>100.83333333333333</v>
      </c>
      <c r="U105" s="11">
        <v>100.83333333333333</v>
      </c>
      <c r="V105" s="11">
        <v>100.83333333333333</v>
      </c>
      <c r="W105" s="11">
        <v>100.83333333333333</v>
      </c>
      <c r="X105" s="11">
        <v>100.83333333333333</v>
      </c>
      <c r="Y105" s="11">
        <v>100.83333333333333</v>
      </c>
      <c r="Z105" s="11">
        <v>100.83333333333333</v>
      </c>
      <c r="AA105" s="11">
        <v>100.83333333333333</v>
      </c>
      <c r="AC105" s="9"/>
      <c r="AD105" s="12" t="s">
        <v>29</v>
      </c>
      <c r="AE105" s="11">
        <v>100.83333333333333</v>
      </c>
      <c r="AF105" s="11">
        <v>100.83333333333333</v>
      </c>
      <c r="AG105" s="11">
        <v>100.83333333333333</v>
      </c>
      <c r="AH105" s="11">
        <v>100.83333333333333</v>
      </c>
      <c r="AI105" s="11">
        <v>100.83333333333333</v>
      </c>
      <c r="AJ105" s="11">
        <v>100.83333333333333</v>
      </c>
      <c r="AK105" s="11">
        <v>100.83333333333333</v>
      </c>
      <c r="AL105" s="11">
        <v>100.83333333333333</v>
      </c>
      <c r="AM105" s="11">
        <v>100.83333333333333</v>
      </c>
      <c r="AN105" s="11">
        <v>100.83333333333333</v>
      </c>
      <c r="AO105" s="11">
        <v>100.83333333333333</v>
      </c>
      <c r="AQ105" s="9"/>
      <c r="AR105" s="12" t="s">
        <v>29</v>
      </c>
      <c r="AS105" s="11">
        <v>100.83333333333333</v>
      </c>
      <c r="AT105" s="11">
        <v>100.83333333333333</v>
      </c>
      <c r="AU105" s="11">
        <v>100.83333333333333</v>
      </c>
      <c r="AV105" s="11">
        <v>100.83333333333333</v>
      </c>
      <c r="AW105" s="11">
        <v>100.83333333333333</v>
      </c>
      <c r="AX105" s="11">
        <v>100.83333333333333</v>
      </c>
      <c r="AY105" s="11">
        <v>100.83333333333333</v>
      </c>
      <c r="AZ105" s="11">
        <v>100.83333333333333</v>
      </c>
      <c r="BA105" s="11">
        <v>100.83333333333333</v>
      </c>
      <c r="BB105" s="11">
        <v>100.83333333333333</v>
      </c>
      <c r="BC105" s="11">
        <v>100.83333333333333</v>
      </c>
      <c r="BE105" s="9"/>
      <c r="BF105" s="12" t="s">
        <v>29</v>
      </c>
      <c r="BG105" s="11">
        <v>100.83333333333333</v>
      </c>
      <c r="BH105" s="11">
        <v>100.83333333333333</v>
      </c>
      <c r="BI105" s="11">
        <v>100.83333333333333</v>
      </c>
      <c r="BJ105" s="11">
        <v>100.83333333333333</v>
      </c>
      <c r="BK105" s="11">
        <v>100.83333333333333</v>
      </c>
      <c r="BL105" s="11">
        <v>100.83333333333333</v>
      </c>
      <c r="BM105" s="11">
        <v>100.83333333333333</v>
      </c>
      <c r="BN105" s="11">
        <v>100.83333333333333</v>
      </c>
      <c r="BO105" s="11">
        <v>100.83333333333333</v>
      </c>
      <c r="BP105" s="11">
        <v>100.83333333333333</v>
      </c>
      <c r="BQ105" s="11">
        <v>100.83333333333333</v>
      </c>
      <c r="BS105" s="9"/>
      <c r="BT105" s="12" t="s">
        <v>29</v>
      </c>
      <c r="BU105" s="11">
        <v>100.83333333333333</v>
      </c>
      <c r="BV105" s="11">
        <v>100.83333333333333</v>
      </c>
      <c r="BW105" s="11">
        <v>100.83333333333333</v>
      </c>
      <c r="BX105" s="11">
        <v>100.83333333333333</v>
      </c>
      <c r="BY105" s="11">
        <v>100.83333333333333</v>
      </c>
      <c r="BZ105" s="11">
        <v>100.83333333333333</v>
      </c>
      <c r="CA105" s="11">
        <v>100.83333333333333</v>
      </c>
      <c r="CB105" s="11">
        <v>100.83333333333333</v>
      </c>
      <c r="CC105" s="11">
        <v>100.83333333333333</v>
      </c>
      <c r="CD105" s="11">
        <v>100.83333333333333</v>
      </c>
      <c r="CE105" s="11">
        <v>100.83333333333333</v>
      </c>
      <c r="CG105" s="9"/>
      <c r="CH105" s="12" t="s">
        <v>29</v>
      </c>
      <c r="CI105" s="11">
        <v>100.83333333333333</v>
      </c>
      <c r="CJ105" s="11">
        <v>100.83333333333333</v>
      </c>
      <c r="CK105" s="11">
        <v>100.83333333333333</v>
      </c>
      <c r="CL105" s="11">
        <v>100.83333333333333</v>
      </c>
      <c r="CM105" s="11">
        <v>100.83333333333333</v>
      </c>
      <c r="CN105" s="11">
        <v>100.83333333333333</v>
      </c>
      <c r="CO105" s="11">
        <v>100.83333333333333</v>
      </c>
      <c r="CP105" s="11">
        <v>100.83333333333333</v>
      </c>
      <c r="CQ105" s="11">
        <v>100.83333333333333</v>
      </c>
      <c r="CR105" s="11">
        <v>100.83333333333333</v>
      </c>
      <c r="CS105" s="11">
        <v>100.83333333333333</v>
      </c>
      <c r="CU105" s="9"/>
      <c r="CV105" s="12" t="s">
        <v>29</v>
      </c>
      <c r="CW105" s="11">
        <v>100.83333333333333</v>
      </c>
      <c r="CX105" s="11">
        <v>100.83333333333333</v>
      </c>
      <c r="CY105" s="11">
        <v>100.83333333333333</v>
      </c>
      <c r="CZ105" s="11">
        <v>100.83333333333333</v>
      </c>
      <c r="DA105" s="11">
        <v>100.83333333333333</v>
      </c>
      <c r="DB105" s="11">
        <v>100.83333333333333</v>
      </c>
      <c r="DC105" s="11">
        <v>100.83333333333333</v>
      </c>
      <c r="DD105" s="11">
        <v>100.83333333333333</v>
      </c>
      <c r="DE105" s="11">
        <v>100.83333333333333</v>
      </c>
      <c r="DF105" s="11">
        <v>100.83333333333333</v>
      </c>
      <c r="DG105" s="11">
        <v>100.83333333333333</v>
      </c>
      <c r="DI105" s="9"/>
      <c r="DJ105" s="12" t="s">
        <v>29</v>
      </c>
      <c r="DK105" s="11">
        <v>100.83333333333333</v>
      </c>
      <c r="DL105" s="11">
        <v>100.83333333333333</v>
      </c>
      <c r="DM105" s="11">
        <v>100.83333333333333</v>
      </c>
      <c r="DN105" s="11">
        <v>100.83333333333333</v>
      </c>
      <c r="DO105" s="11">
        <v>100.83333333333333</v>
      </c>
      <c r="DP105" s="11">
        <v>100.83333333333333</v>
      </c>
      <c r="DQ105" s="11">
        <v>100.83333333333333</v>
      </c>
      <c r="DR105" s="11">
        <v>100.83333333333333</v>
      </c>
      <c r="DS105" s="11">
        <v>100.83333333333333</v>
      </c>
      <c r="DT105" s="11">
        <v>100.83333333333333</v>
      </c>
      <c r="DU105" s="11">
        <v>100.83333333333333</v>
      </c>
      <c r="DW105" s="9"/>
      <c r="DX105" s="12" t="s">
        <v>29</v>
      </c>
      <c r="DY105" s="11">
        <v>100.83333333333333</v>
      </c>
      <c r="DZ105" s="11">
        <v>100.83333333333333</v>
      </c>
      <c r="EA105" s="11">
        <v>100.83333333333333</v>
      </c>
      <c r="EB105" s="11">
        <v>100.83333333333333</v>
      </c>
      <c r="EC105" s="11">
        <v>100.83333333333333</v>
      </c>
      <c r="ED105" s="11">
        <v>100.83333333333333</v>
      </c>
      <c r="EE105" s="11">
        <v>100.83333333333333</v>
      </c>
      <c r="EF105" s="11">
        <v>100.83333333333333</v>
      </c>
      <c r="EG105" s="11">
        <v>100.83333333333333</v>
      </c>
      <c r="EH105" s="11">
        <v>100.83333333333333</v>
      </c>
      <c r="EI105" s="11">
        <v>100.83333333333333</v>
      </c>
      <c r="EK105" s="9"/>
      <c r="EL105" s="12" t="s">
        <v>29</v>
      </c>
      <c r="EM105" s="11">
        <v>100.83333333333333</v>
      </c>
      <c r="EN105" s="11">
        <v>100.83333333333333</v>
      </c>
      <c r="EO105" s="11">
        <v>100.83333333333333</v>
      </c>
      <c r="EP105" s="11">
        <v>100.83333333333333</v>
      </c>
      <c r="EQ105" s="11">
        <v>100.83333333333333</v>
      </c>
      <c r="ER105" s="11">
        <v>100.83333333333333</v>
      </c>
      <c r="ES105" s="11">
        <v>100.83333333333333</v>
      </c>
      <c r="ET105" s="11">
        <v>100.83333333333333</v>
      </c>
      <c r="EU105" s="11">
        <v>100.83333333333333</v>
      </c>
      <c r="EV105" s="11">
        <v>100.83333333333333</v>
      </c>
      <c r="EW105" s="11">
        <v>100.83333333333333</v>
      </c>
      <c r="EY105" s="9"/>
      <c r="EZ105" s="12" t="s">
        <v>29</v>
      </c>
      <c r="FA105" s="11">
        <v>100.83333333333333</v>
      </c>
      <c r="FB105" s="11">
        <v>100.83333333333333</v>
      </c>
      <c r="FC105" s="11">
        <v>100.83333333333333</v>
      </c>
      <c r="FD105" s="11">
        <v>100.83333333333333</v>
      </c>
      <c r="FE105" s="11">
        <v>100.83333333333333</v>
      </c>
      <c r="FF105" s="11">
        <v>100.83333333333333</v>
      </c>
      <c r="FG105" s="11">
        <v>100.83333333333333</v>
      </c>
      <c r="FH105" s="11">
        <v>100.83333333333333</v>
      </c>
      <c r="FI105" s="11">
        <v>100.83333333333333</v>
      </c>
      <c r="FJ105" s="11">
        <v>100.83333333333333</v>
      </c>
      <c r="FK105" s="11">
        <v>100.83333333333333</v>
      </c>
      <c r="FM105" s="9"/>
      <c r="FN105" s="12" t="s">
        <v>29</v>
      </c>
      <c r="FO105" s="11">
        <v>100.83333333333333</v>
      </c>
      <c r="FP105" s="11">
        <v>100.83333333333333</v>
      </c>
      <c r="FQ105" s="11">
        <v>100.83333333333333</v>
      </c>
      <c r="FR105" s="11">
        <v>100.83333333333333</v>
      </c>
      <c r="FS105" s="11">
        <v>100.83333333333333</v>
      </c>
      <c r="FT105" s="11">
        <v>100.83333333333333</v>
      </c>
      <c r="FU105" s="11">
        <v>100.83333333333333</v>
      </c>
      <c r="FV105" s="11">
        <v>100.83333333333333</v>
      </c>
      <c r="FW105" s="11">
        <v>100.83333333333333</v>
      </c>
      <c r="FX105" s="11">
        <v>100.83333333333333</v>
      </c>
      <c r="FY105" s="11">
        <v>100.83333333333333</v>
      </c>
      <c r="GA105" s="9"/>
      <c r="GB105" s="12" t="s">
        <v>29</v>
      </c>
      <c r="GC105" s="11">
        <v>100.83333333333333</v>
      </c>
      <c r="GD105" s="11">
        <v>100.83333333333333</v>
      </c>
      <c r="GE105" s="11">
        <v>100.83333333333333</v>
      </c>
      <c r="GF105" s="11">
        <v>100.83333333333333</v>
      </c>
      <c r="GG105" s="11">
        <v>100.83333333333333</v>
      </c>
      <c r="GH105" s="11">
        <v>100.83333333333333</v>
      </c>
      <c r="GI105" s="11">
        <v>100.83333333333333</v>
      </c>
      <c r="GJ105" s="11">
        <v>100.83333333333333</v>
      </c>
      <c r="GK105" s="11">
        <v>100.83333333333333</v>
      </c>
      <c r="GL105" s="11">
        <v>100.83333333333333</v>
      </c>
      <c r="GM105" s="11">
        <v>100.83333333333333</v>
      </c>
      <c r="GO105" s="9"/>
      <c r="GP105" s="12" t="s">
        <v>29</v>
      </c>
      <c r="GQ105" s="11">
        <v>100.83333333333333</v>
      </c>
      <c r="GR105" s="11">
        <v>100.83333333333333</v>
      </c>
      <c r="GS105" s="11">
        <v>100.83333333333333</v>
      </c>
      <c r="GT105" s="11">
        <v>100.83333333333333</v>
      </c>
      <c r="GU105" s="11">
        <v>100.83333333333333</v>
      </c>
      <c r="GV105" s="11">
        <v>100.83333333333333</v>
      </c>
      <c r="GW105" s="11">
        <v>100.83333333333333</v>
      </c>
      <c r="GX105" s="11">
        <v>100.83333333333333</v>
      </c>
      <c r="GY105" s="11">
        <v>100.83333333333333</v>
      </c>
      <c r="GZ105" s="11">
        <v>100.83333333333333</v>
      </c>
      <c r="HA105" s="11">
        <v>100.83333333333333</v>
      </c>
    </row>
    <row r="106" spans="1:209" x14ac:dyDescent="0.2">
      <c r="A106" s="9"/>
      <c r="B106" s="19" t="s">
        <v>30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O106" s="9"/>
      <c r="P106" s="19" t="s">
        <v>30</v>
      </c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C106" s="9"/>
      <c r="AD106" s="19" t="s">
        <v>30</v>
      </c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Q106" s="9"/>
      <c r="AR106" s="19" t="s">
        <v>30</v>
      </c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E106" s="9"/>
      <c r="BF106" s="19" t="s">
        <v>30</v>
      </c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S106" s="9"/>
      <c r="BT106" s="19" t="s">
        <v>30</v>
      </c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G106" s="9"/>
      <c r="CH106" s="19" t="s">
        <v>30</v>
      </c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U106" s="9"/>
      <c r="CV106" s="19" t="s">
        <v>30</v>
      </c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I106" s="9"/>
      <c r="DJ106" s="19" t="s">
        <v>30</v>
      </c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W106" s="9"/>
      <c r="DX106" s="19" t="s">
        <v>30</v>
      </c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K106" s="9"/>
      <c r="EL106" s="19" t="s">
        <v>30</v>
      </c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Y106" s="9"/>
      <c r="EZ106" s="19" t="s">
        <v>30</v>
      </c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M106" s="9"/>
      <c r="FN106" s="19" t="s">
        <v>30</v>
      </c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GA106" s="9"/>
      <c r="GB106" s="19" t="s">
        <v>30</v>
      </c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O106" s="9"/>
      <c r="GP106" s="19" t="s">
        <v>30</v>
      </c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</row>
    <row r="107" spans="1:209" x14ac:dyDescent="0.2">
      <c r="A107" s="20"/>
      <c r="B107" s="21" t="s">
        <v>31</v>
      </c>
      <c r="C107" s="22">
        <f>SUM(C104:C105)</f>
        <v>785.63163333333341</v>
      </c>
      <c r="D107" s="22">
        <f t="shared" ref="D107:M107" si="686">SUM(D104:D105)</f>
        <v>795.58653333333336</v>
      </c>
      <c r="E107" s="22">
        <f t="shared" si="686"/>
        <v>825.45123333333333</v>
      </c>
      <c r="F107" s="22">
        <f t="shared" si="686"/>
        <v>858.63423333333344</v>
      </c>
      <c r="G107" s="22">
        <f t="shared" si="686"/>
        <v>895.13553333333346</v>
      </c>
      <c r="H107" s="22">
        <f t="shared" si="686"/>
        <v>928.31853333333345</v>
      </c>
      <c r="I107" s="22">
        <f t="shared" si="686"/>
        <v>961.50153333333355</v>
      </c>
      <c r="J107" s="22">
        <f t="shared" si="686"/>
        <v>994.68453333333332</v>
      </c>
      <c r="K107" s="22">
        <f t="shared" si="686"/>
        <v>1064.3688333333334</v>
      </c>
      <c r="L107" s="22">
        <f t="shared" si="686"/>
        <v>1097.5518333333332</v>
      </c>
      <c r="M107" s="22">
        <f t="shared" si="686"/>
        <v>1130.7348333333332</v>
      </c>
      <c r="O107" s="20"/>
      <c r="P107" s="21" t="s">
        <v>31</v>
      </c>
      <c r="Q107" s="22">
        <f>SUM(Q104:Q105)</f>
        <v>825.01518333333331</v>
      </c>
      <c r="R107" s="22">
        <f t="shared" ref="R107:AA107" si="687">SUM(R104:R105)</f>
        <v>835.46823333333327</v>
      </c>
      <c r="S107" s="22">
        <f t="shared" si="687"/>
        <v>866.82738333333339</v>
      </c>
      <c r="T107" s="22">
        <f t="shared" si="687"/>
        <v>901.67088333333334</v>
      </c>
      <c r="U107" s="22">
        <f t="shared" si="687"/>
        <v>939.99873333333335</v>
      </c>
      <c r="V107" s="22">
        <f t="shared" si="687"/>
        <v>974.84223333333341</v>
      </c>
      <c r="W107" s="22">
        <f t="shared" si="687"/>
        <v>1009.6857333333334</v>
      </c>
      <c r="X107" s="22">
        <f t="shared" si="687"/>
        <v>1044.5292333333332</v>
      </c>
      <c r="Y107" s="22">
        <f t="shared" si="687"/>
        <v>1117.7005833333333</v>
      </c>
      <c r="Z107" s="22">
        <f t="shared" si="687"/>
        <v>1152.5440833333332</v>
      </c>
      <c r="AA107" s="22">
        <f t="shared" si="687"/>
        <v>1187.3875833333332</v>
      </c>
      <c r="AC107" s="20"/>
      <c r="AD107" s="21" t="s">
        <v>31</v>
      </c>
      <c r="AE107" s="22">
        <f>SUM(AE104:AE105)</f>
        <v>848.63815833333331</v>
      </c>
      <c r="AF107" s="22">
        <f t="shared" ref="AF107:AO107" si="688">SUM(AF104:AF105)</f>
        <v>859.38888333333341</v>
      </c>
      <c r="AG107" s="22">
        <f t="shared" si="688"/>
        <v>891.64105833333338</v>
      </c>
      <c r="AH107" s="22">
        <f t="shared" si="688"/>
        <v>927.47680833333334</v>
      </c>
      <c r="AI107" s="22">
        <f t="shared" si="688"/>
        <v>966.89613333333341</v>
      </c>
      <c r="AJ107" s="22">
        <f t="shared" si="688"/>
        <v>1002.7318833333333</v>
      </c>
      <c r="AK107" s="22">
        <f t="shared" si="688"/>
        <v>1038.5676333333333</v>
      </c>
      <c r="AL107" s="22">
        <f t="shared" si="688"/>
        <v>1074.4033833333333</v>
      </c>
      <c r="AM107" s="22">
        <f t="shared" si="688"/>
        <v>1149.6584583333333</v>
      </c>
      <c r="AN107" s="22">
        <f t="shared" si="688"/>
        <v>1185.4942083333331</v>
      </c>
      <c r="AO107" s="22">
        <f t="shared" si="688"/>
        <v>1221.3299583333333</v>
      </c>
      <c r="AQ107" s="20"/>
      <c r="AR107" s="21" t="s">
        <v>31</v>
      </c>
      <c r="AS107" s="22">
        <f>SUM(AS104:AS105)</f>
        <v>864.46623333333343</v>
      </c>
      <c r="AT107" s="22">
        <f t="shared" ref="AT107:BC107" si="689">SUM(AT104:AT105)</f>
        <v>875.41743333333341</v>
      </c>
      <c r="AU107" s="22">
        <f t="shared" si="689"/>
        <v>908.27103333333355</v>
      </c>
      <c r="AV107" s="22">
        <f t="shared" si="689"/>
        <v>944.77503333333345</v>
      </c>
      <c r="AW107" s="22">
        <f t="shared" si="689"/>
        <v>984.92943333333335</v>
      </c>
      <c r="AX107" s="22">
        <f t="shared" si="689"/>
        <v>1021.4334333333334</v>
      </c>
      <c r="AY107" s="22">
        <f t="shared" si="689"/>
        <v>1057.9374333333335</v>
      </c>
      <c r="AZ107" s="22">
        <f t="shared" si="689"/>
        <v>1094.4414333333334</v>
      </c>
      <c r="BA107" s="22">
        <f t="shared" si="689"/>
        <v>1171.0998333333334</v>
      </c>
      <c r="BB107" s="22">
        <f t="shared" si="689"/>
        <v>1207.6038333333333</v>
      </c>
      <c r="BC107" s="22">
        <f t="shared" si="689"/>
        <v>1244.1078333333332</v>
      </c>
      <c r="BE107" s="20"/>
      <c r="BF107" s="21" t="s">
        <v>31</v>
      </c>
      <c r="BG107" s="22">
        <f>SUM(BG104:BG105)</f>
        <v>888.02170833333344</v>
      </c>
      <c r="BH107" s="22">
        <f t="shared" ref="BH107:BQ107" si="690">SUM(BH104:BH105)</f>
        <v>899.27058333333332</v>
      </c>
      <c r="BI107" s="22">
        <f t="shared" si="690"/>
        <v>933.01720833333343</v>
      </c>
      <c r="BJ107" s="22">
        <f t="shared" si="690"/>
        <v>970.51345833333323</v>
      </c>
      <c r="BK107" s="22">
        <f t="shared" si="690"/>
        <v>1011.7593333333333</v>
      </c>
      <c r="BL107" s="22">
        <f t="shared" si="690"/>
        <v>1049.2555833333333</v>
      </c>
      <c r="BM107" s="22">
        <f t="shared" si="690"/>
        <v>1086.7518333333333</v>
      </c>
      <c r="BN107" s="22">
        <f t="shared" si="690"/>
        <v>1124.2480833333332</v>
      </c>
      <c r="BO107" s="22">
        <f t="shared" si="690"/>
        <v>1202.9902083333334</v>
      </c>
      <c r="BP107" s="22">
        <f t="shared" si="690"/>
        <v>1240.4864583333331</v>
      </c>
      <c r="BQ107" s="22">
        <f t="shared" si="690"/>
        <v>1277.9827083333332</v>
      </c>
      <c r="BS107" s="20"/>
      <c r="BT107" s="21" t="s">
        <v>31</v>
      </c>
      <c r="BU107" s="22">
        <f>SUM(BU104:BU105)</f>
        <v>903.7478583333334</v>
      </c>
      <c r="BV107" s="22">
        <f t="shared" ref="BV107:CE107" si="691">SUM(BV104:BV105)</f>
        <v>915.19518333333338</v>
      </c>
      <c r="BW107" s="22">
        <f t="shared" si="691"/>
        <v>949.53715833333342</v>
      </c>
      <c r="BX107" s="22">
        <f t="shared" si="691"/>
        <v>987.69490833333339</v>
      </c>
      <c r="BY107" s="22">
        <f t="shared" si="691"/>
        <v>1029.6684333333333</v>
      </c>
      <c r="BZ107" s="22">
        <f t="shared" si="691"/>
        <v>1067.8261833333333</v>
      </c>
      <c r="CA107" s="22">
        <f t="shared" si="691"/>
        <v>1105.9839333333334</v>
      </c>
      <c r="CB107" s="22">
        <f t="shared" si="691"/>
        <v>1144.1416833333333</v>
      </c>
      <c r="CC107" s="22">
        <f t="shared" si="691"/>
        <v>1224.2729583333332</v>
      </c>
      <c r="CD107" s="22">
        <f t="shared" si="691"/>
        <v>1262.4307083333333</v>
      </c>
      <c r="CE107" s="22">
        <f t="shared" si="691"/>
        <v>1300.5884583333334</v>
      </c>
      <c r="CG107" s="20"/>
      <c r="CH107" s="21" t="s">
        <v>31</v>
      </c>
      <c r="CI107" s="22">
        <f>SUM(CI104:CI105)</f>
        <v>935.30208333333337</v>
      </c>
      <c r="CJ107" s="22">
        <f t="shared" ref="CJ107:CS107" si="692">SUM(CJ104:CJ105)</f>
        <v>947.14833333333331</v>
      </c>
      <c r="CK107" s="22">
        <f t="shared" si="692"/>
        <v>982.68708333333336</v>
      </c>
      <c r="CL107" s="22">
        <f t="shared" si="692"/>
        <v>1022.1745833333333</v>
      </c>
      <c r="CM107" s="22">
        <f t="shared" si="692"/>
        <v>1065.6108333333332</v>
      </c>
      <c r="CN107" s="22">
        <f t="shared" si="692"/>
        <v>1105.0983333333331</v>
      </c>
      <c r="CO107" s="22">
        <f t="shared" si="692"/>
        <v>1144.5858333333333</v>
      </c>
      <c r="CP107" s="22">
        <f t="shared" si="692"/>
        <v>1184.0733333333333</v>
      </c>
      <c r="CQ107" s="22">
        <f t="shared" si="692"/>
        <v>1266.9970833333332</v>
      </c>
      <c r="CR107" s="22">
        <f t="shared" si="692"/>
        <v>1306.4845833333331</v>
      </c>
      <c r="CS107" s="22">
        <f t="shared" si="692"/>
        <v>1345.9720833333333</v>
      </c>
      <c r="CU107" s="20"/>
      <c r="CV107" s="21" t="s">
        <v>31</v>
      </c>
      <c r="CW107" s="22">
        <f>SUM(CW104:CW105)</f>
        <v>1022.0335083333335</v>
      </c>
      <c r="CX107" s="22">
        <f t="shared" ref="CX107:DG107" si="693">SUM(CX104:CX105)</f>
        <v>1034.9752833333334</v>
      </c>
      <c r="CY107" s="22">
        <f t="shared" si="693"/>
        <v>1073.8006083333335</v>
      </c>
      <c r="CZ107" s="22">
        <f t="shared" si="693"/>
        <v>1116.9398583333334</v>
      </c>
      <c r="DA107" s="22">
        <f t="shared" si="693"/>
        <v>1164.3930333333335</v>
      </c>
      <c r="DB107" s="22">
        <f t="shared" si="693"/>
        <v>1207.5322833333332</v>
      </c>
      <c r="DC107" s="22">
        <f t="shared" si="693"/>
        <v>1250.6715333333334</v>
      </c>
      <c r="DD107" s="22">
        <f t="shared" si="693"/>
        <v>1293.8107833333333</v>
      </c>
      <c r="DE107" s="22">
        <f t="shared" si="693"/>
        <v>1384.4032083333334</v>
      </c>
      <c r="DF107" s="22">
        <f t="shared" si="693"/>
        <v>1427.5424583333333</v>
      </c>
      <c r="DG107" s="22">
        <f t="shared" si="693"/>
        <v>1470.6817083333333</v>
      </c>
      <c r="DI107" s="20"/>
      <c r="DJ107" s="21" t="s">
        <v>31</v>
      </c>
      <c r="DK107" s="22">
        <f>SUM(DK104:DK105)</f>
        <v>1037.7596583333332</v>
      </c>
      <c r="DL107" s="22">
        <f t="shared" ref="DL107:DU107" si="694">SUM(DL104:DL105)</f>
        <v>1050.8998833333333</v>
      </c>
      <c r="DM107" s="22">
        <f t="shared" si="694"/>
        <v>1090.3205583333333</v>
      </c>
      <c r="DN107" s="22">
        <f t="shared" si="694"/>
        <v>1134.1213083333332</v>
      </c>
      <c r="DO107" s="22">
        <f t="shared" si="694"/>
        <v>1182.3021333333331</v>
      </c>
      <c r="DP107" s="22">
        <f t="shared" si="694"/>
        <v>1226.1028833333332</v>
      </c>
      <c r="DQ107" s="22">
        <f t="shared" si="694"/>
        <v>1269.9036333333331</v>
      </c>
      <c r="DR107" s="22">
        <f t="shared" si="694"/>
        <v>1313.7043833333332</v>
      </c>
      <c r="DS107" s="22">
        <f t="shared" si="694"/>
        <v>1405.6859583333332</v>
      </c>
      <c r="DT107" s="22">
        <f t="shared" si="694"/>
        <v>1449.4867083333331</v>
      </c>
      <c r="DU107" s="22">
        <f t="shared" si="694"/>
        <v>1493.2874583333332</v>
      </c>
      <c r="DW107" s="20"/>
      <c r="DX107" s="21" t="s">
        <v>31</v>
      </c>
      <c r="DY107" s="22">
        <f>SUM(DY104:DY105)</f>
        <v>1171.0802583333332</v>
      </c>
      <c r="DZ107" s="22">
        <f t="shared" ref="DZ107:EI107" si="695">SUM(DZ104:DZ105)</f>
        <v>1186.2697833333334</v>
      </c>
      <c r="EA107" s="22">
        <f t="shared" si="695"/>
        <v>1231.8383583333334</v>
      </c>
      <c r="EB107" s="22">
        <f t="shared" si="695"/>
        <v>1282.4701083333334</v>
      </c>
      <c r="EC107" s="22">
        <f t="shared" si="695"/>
        <v>1338.1650333333334</v>
      </c>
      <c r="ED107" s="22">
        <f t="shared" si="695"/>
        <v>1388.7967833333332</v>
      </c>
      <c r="EE107" s="22">
        <f t="shared" si="695"/>
        <v>1439.4285333333332</v>
      </c>
      <c r="EF107" s="22">
        <f t="shared" si="695"/>
        <v>1490.0602833333335</v>
      </c>
      <c r="EG107" s="22">
        <f t="shared" si="695"/>
        <v>1596.3869583333333</v>
      </c>
      <c r="EH107" s="22">
        <f t="shared" si="695"/>
        <v>1647.0187083333333</v>
      </c>
      <c r="EI107" s="22">
        <f t="shared" si="695"/>
        <v>1697.6504583333333</v>
      </c>
      <c r="EK107" s="20"/>
      <c r="EL107" s="21" t="s">
        <v>31</v>
      </c>
      <c r="EM107" s="22">
        <f>SUM(EM104:EM105)</f>
        <v>1283.2571583333331</v>
      </c>
      <c r="EN107" s="22">
        <f t="shared" ref="EN107:EW107" si="696">SUM(EN104:EN105)</f>
        <v>1299.8398833333331</v>
      </c>
      <c r="EO107" s="22">
        <f t="shared" si="696"/>
        <v>1349.588058333333</v>
      </c>
      <c r="EP107" s="22">
        <f t="shared" si="696"/>
        <v>1404.8638083333331</v>
      </c>
      <c r="EQ107" s="22">
        <f t="shared" si="696"/>
        <v>1465.6671333333331</v>
      </c>
      <c r="ER107" s="22">
        <f t="shared" si="696"/>
        <v>1520.9428833333332</v>
      </c>
      <c r="ES107" s="22">
        <f t="shared" si="696"/>
        <v>1576.2186333333332</v>
      </c>
      <c r="ET107" s="22">
        <f t="shared" si="696"/>
        <v>1631.494383333333</v>
      </c>
      <c r="EU107" s="22">
        <f t="shared" si="696"/>
        <v>1747.5734583333331</v>
      </c>
      <c r="EV107" s="22">
        <f t="shared" si="696"/>
        <v>1802.8492083333333</v>
      </c>
      <c r="EW107" s="22">
        <f t="shared" si="696"/>
        <v>1858.1249583333333</v>
      </c>
      <c r="EY107" s="20"/>
      <c r="EZ107" s="21" t="s">
        <v>31</v>
      </c>
      <c r="FA107" s="22">
        <f>SUM(FA104:FA105)</f>
        <v>1328.0575833333332</v>
      </c>
      <c r="FB107" s="22">
        <f t="shared" ref="FB107:FK107" si="697">SUM(FB104:FB105)</f>
        <v>1345.6953333333331</v>
      </c>
      <c r="FC107" s="22">
        <f t="shared" si="697"/>
        <v>1398.6085833333332</v>
      </c>
      <c r="FD107" s="22">
        <f t="shared" si="697"/>
        <v>1457.4010833333332</v>
      </c>
      <c r="FE107" s="22">
        <f t="shared" si="697"/>
        <v>1522.0728333333332</v>
      </c>
      <c r="FF107" s="22">
        <f t="shared" si="697"/>
        <v>1580.8653333333334</v>
      </c>
      <c r="FG107" s="22">
        <f t="shared" si="697"/>
        <v>1639.6578333333332</v>
      </c>
      <c r="FH107" s="22">
        <f t="shared" si="697"/>
        <v>1698.4503333333332</v>
      </c>
      <c r="FI107" s="22">
        <f t="shared" si="697"/>
        <v>1821.9145833333334</v>
      </c>
      <c r="FJ107" s="22">
        <f t="shared" si="697"/>
        <v>1880.7070833333332</v>
      </c>
      <c r="FK107" s="22">
        <f t="shared" si="697"/>
        <v>1939.4995833333335</v>
      </c>
      <c r="FM107" s="20"/>
      <c r="FN107" s="21" t="s">
        <v>31</v>
      </c>
      <c r="FO107" s="22">
        <f>SUM(FO104:FO105)</f>
        <v>1408.4116083333333</v>
      </c>
      <c r="FP107" s="22">
        <f t="shared" ref="FP107:FY107" si="698">SUM(FP104:FP105)</f>
        <v>1427.047683333333</v>
      </c>
      <c r="FQ107" s="22">
        <f t="shared" si="698"/>
        <v>1482.9559083333331</v>
      </c>
      <c r="FR107" s="22">
        <f t="shared" si="698"/>
        <v>1545.0761583333333</v>
      </c>
      <c r="FS107" s="22">
        <f t="shared" si="698"/>
        <v>1613.4084333333333</v>
      </c>
      <c r="FT107" s="22">
        <f t="shared" si="698"/>
        <v>1675.5286833333332</v>
      </c>
      <c r="FU107" s="22">
        <f t="shared" si="698"/>
        <v>1737.6489333333332</v>
      </c>
      <c r="FV107" s="22">
        <f t="shared" si="698"/>
        <v>1799.7691833333331</v>
      </c>
      <c r="FW107" s="22">
        <f t="shared" si="698"/>
        <v>1930.2217083333333</v>
      </c>
      <c r="FX107" s="22">
        <f t="shared" si="698"/>
        <v>1992.3419583333332</v>
      </c>
      <c r="FY107" s="22">
        <f t="shared" si="698"/>
        <v>2054.4622083333334</v>
      </c>
      <c r="GA107" s="20"/>
      <c r="GB107" s="21" t="s">
        <v>31</v>
      </c>
      <c r="GC107" s="22">
        <f>SUM(GC104:GC105)</f>
        <v>1489.9516083333333</v>
      </c>
      <c r="GD107" s="22">
        <f t="shared" ref="GD107:GM107" si="699">SUM(GD104:GD105)</f>
        <v>1509.6001833333332</v>
      </c>
      <c r="GE107" s="22">
        <f t="shared" si="699"/>
        <v>1568.5459083333333</v>
      </c>
      <c r="GF107" s="22">
        <f t="shared" si="699"/>
        <v>1634.0411583333332</v>
      </c>
      <c r="GG107" s="22">
        <f t="shared" si="699"/>
        <v>1706.0859333333335</v>
      </c>
      <c r="GH107" s="22">
        <f t="shared" si="699"/>
        <v>1771.5811833333332</v>
      </c>
      <c r="GI107" s="22">
        <f t="shared" si="699"/>
        <v>1837.0764333333329</v>
      </c>
      <c r="GJ107" s="22">
        <f t="shared" si="699"/>
        <v>1902.5716833333333</v>
      </c>
      <c r="GK107" s="22">
        <f t="shared" si="699"/>
        <v>2040.1117083333331</v>
      </c>
      <c r="GL107" s="22">
        <f t="shared" si="699"/>
        <v>2105.6069583333328</v>
      </c>
      <c r="GM107" s="22">
        <f t="shared" si="699"/>
        <v>2171.1022083333332</v>
      </c>
      <c r="GO107" s="20"/>
      <c r="GP107" s="21" t="s">
        <v>31</v>
      </c>
      <c r="GQ107" s="22">
        <f>SUM(GQ104:GQ105)</f>
        <v>1660.2163083333332</v>
      </c>
      <c r="GR107" s="22">
        <f t="shared" ref="GR107:HA107" si="700">SUM(GR104:GR105)</f>
        <v>1681.9789833333332</v>
      </c>
      <c r="GS107" s="22">
        <f t="shared" si="700"/>
        <v>1747.2670083333335</v>
      </c>
      <c r="GT107" s="22">
        <f t="shared" si="700"/>
        <v>1819.8092583333334</v>
      </c>
      <c r="GU107" s="22">
        <f t="shared" si="700"/>
        <v>1899.6057333333335</v>
      </c>
      <c r="GV107" s="22">
        <f t="shared" si="700"/>
        <v>1972.1479833333335</v>
      </c>
      <c r="GW107" s="22">
        <f t="shared" si="700"/>
        <v>2044.6902333333335</v>
      </c>
      <c r="GX107" s="22">
        <f t="shared" si="700"/>
        <v>2117.2324833333337</v>
      </c>
      <c r="GY107" s="22">
        <f t="shared" si="700"/>
        <v>2269.5712083333337</v>
      </c>
      <c r="GZ107" s="22">
        <f t="shared" si="700"/>
        <v>2342.1134583333337</v>
      </c>
      <c r="HA107" s="22">
        <f t="shared" si="700"/>
        <v>2414.6557083333337</v>
      </c>
    </row>
    <row r="108" spans="1:209" ht="15" x14ac:dyDescent="0.2">
      <c r="A108" s="141"/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C108" s="141"/>
      <c r="AD108" s="141"/>
      <c r="AE108" s="141"/>
      <c r="AF108" s="141"/>
      <c r="AG108" s="141"/>
      <c r="AH108" s="141"/>
      <c r="AI108" s="141"/>
      <c r="AJ108" s="141"/>
      <c r="AK108" s="141"/>
      <c r="AL108" s="141"/>
      <c r="AM108" s="141"/>
      <c r="AN108" s="141"/>
      <c r="AO108" s="141"/>
      <c r="AQ108" s="141"/>
      <c r="AR108" s="141"/>
      <c r="AS108" s="141"/>
      <c r="AT108" s="141"/>
      <c r="AU108" s="141"/>
      <c r="AV108" s="141"/>
      <c r="AW108" s="141"/>
      <c r="AX108" s="141"/>
      <c r="AY108" s="141"/>
      <c r="AZ108" s="141"/>
      <c r="BA108" s="141"/>
      <c r="BB108" s="141"/>
      <c r="BC108" s="141"/>
      <c r="BE108" s="141"/>
      <c r="BF108" s="141"/>
      <c r="BG108" s="141"/>
      <c r="BH108" s="141"/>
      <c r="BI108" s="141"/>
      <c r="BJ108" s="141"/>
      <c r="BK108" s="141"/>
      <c r="BL108" s="141"/>
      <c r="BM108" s="141"/>
      <c r="BN108" s="141"/>
      <c r="BO108" s="141"/>
      <c r="BP108" s="141"/>
      <c r="BQ108" s="141"/>
      <c r="BS108" s="141"/>
      <c r="BT108" s="141"/>
      <c r="BU108" s="141"/>
      <c r="BV108" s="141"/>
      <c r="BW108" s="141"/>
      <c r="BX108" s="141"/>
      <c r="BY108" s="141"/>
      <c r="BZ108" s="141"/>
      <c r="CA108" s="141"/>
      <c r="CB108" s="141"/>
      <c r="CC108" s="141"/>
      <c r="CD108" s="141"/>
      <c r="CE108" s="141"/>
      <c r="CG108" s="129" t="s">
        <v>111</v>
      </c>
      <c r="CH108" s="129"/>
      <c r="CI108" s="129"/>
      <c r="CJ108" s="129"/>
      <c r="CK108" s="129"/>
      <c r="CL108" s="129"/>
      <c r="CM108" s="129"/>
      <c r="CN108" s="129"/>
      <c r="CO108" s="129"/>
      <c r="CP108" s="129"/>
      <c r="CQ108" s="129"/>
      <c r="CR108" s="129"/>
      <c r="CS108" s="129"/>
      <c r="CU108" s="129" t="s">
        <v>111</v>
      </c>
      <c r="CV108" s="129"/>
      <c r="CW108" s="129"/>
      <c r="CX108" s="129"/>
      <c r="CY108" s="129"/>
      <c r="CZ108" s="129"/>
      <c r="DA108" s="129"/>
      <c r="DB108" s="129"/>
      <c r="DC108" s="129"/>
      <c r="DD108" s="129"/>
      <c r="DE108" s="129"/>
      <c r="DF108" s="129"/>
      <c r="DG108" s="129"/>
      <c r="DI108" s="129" t="s">
        <v>111</v>
      </c>
      <c r="DJ108" s="129"/>
      <c r="DK108" s="129"/>
      <c r="DL108" s="129"/>
      <c r="DM108" s="129"/>
      <c r="DN108" s="129"/>
      <c r="DO108" s="129"/>
      <c r="DP108" s="129"/>
      <c r="DQ108" s="129"/>
      <c r="DR108" s="129"/>
      <c r="DS108" s="129"/>
      <c r="DT108" s="129"/>
      <c r="DU108" s="129"/>
      <c r="DW108" s="129" t="s">
        <v>130</v>
      </c>
      <c r="DX108" s="129"/>
      <c r="DY108" s="129"/>
      <c r="DZ108" s="129"/>
      <c r="EA108" s="129"/>
      <c r="EB108" s="129"/>
      <c r="EC108" s="129"/>
      <c r="ED108" s="129"/>
      <c r="EE108" s="129"/>
      <c r="EF108" s="129"/>
      <c r="EG108" s="129"/>
      <c r="EH108" s="129"/>
      <c r="EI108" s="129"/>
      <c r="EK108" s="129" t="s">
        <v>132</v>
      </c>
      <c r="EL108" s="129"/>
      <c r="EM108" s="129"/>
      <c r="EN108" s="129"/>
      <c r="EO108" s="129"/>
      <c r="EP108" s="129"/>
      <c r="EQ108" s="129"/>
      <c r="ER108" s="129"/>
      <c r="ES108" s="129"/>
      <c r="ET108" s="129"/>
      <c r="EU108" s="129"/>
      <c r="EV108" s="129"/>
      <c r="EW108" s="129"/>
      <c r="EY108" s="129" t="s">
        <v>132</v>
      </c>
      <c r="EZ108" s="129"/>
      <c r="FA108" s="129"/>
      <c r="FB108" s="129"/>
      <c r="FC108" s="129"/>
      <c r="FD108" s="129"/>
      <c r="FE108" s="129"/>
      <c r="FF108" s="129"/>
      <c r="FG108" s="129"/>
      <c r="FH108" s="129"/>
      <c r="FI108" s="129"/>
      <c r="FJ108" s="129"/>
      <c r="FK108" s="129"/>
      <c r="FM108" s="129" t="s">
        <v>132</v>
      </c>
      <c r="FN108" s="129"/>
      <c r="FO108" s="129"/>
      <c r="FP108" s="129"/>
      <c r="FQ108" s="129"/>
      <c r="FR108" s="129"/>
      <c r="FS108" s="129"/>
      <c r="FT108" s="129"/>
      <c r="FU108" s="129"/>
      <c r="FV108" s="129"/>
      <c r="FW108" s="129"/>
      <c r="FX108" s="129"/>
      <c r="FY108" s="129"/>
      <c r="GA108" s="129" t="s">
        <v>132</v>
      </c>
      <c r="GB108" s="129"/>
      <c r="GC108" s="129"/>
      <c r="GD108" s="129"/>
      <c r="GE108" s="129"/>
      <c r="GF108" s="129"/>
      <c r="GG108" s="129"/>
      <c r="GH108" s="129"/>
      <c r="GI108" s="129"/>
      <c r="GJ108" s="129"/>
      <c r="GK108" s="129"/>
      <c r="GL108" s="129"/>
      <c r="GM108" s="129"/>
      <c r="GO108" s="129" t="s">
        <v>132</v>
      </c>
      <c r="GP108" s="129"/>
      <c r="GQ108" s="129"/>
      <c r="GR108" s="129"/>
      <c r="GS108" s="129"/>
      <c r="GT108" s="129"/>
      <c r="GU108" s="129"/>
      <c r="GV108" s="129"/>
      <c r="GW108" s="129"/>
      <c r="GX108" s="129"/>
      <c r="GY108" s="129"/>
      <c r="GZ108" s="129"/>
      <c r="HA108" s="129"/>
    </row>
    <row r="109" spans="1:209" x14ac:dyDescent="0.2">
      <c r="C109" s="67"/>
      <c r="Q109" s="67"/>
      <c r="AE109" s="67"/>
      <c r="AS109" s="67"/>
      <c r="BG109" s="67"/>
      <c r="BU109" s="67"/>
      <c r="CI109" s="67"/>
      <c r="CW109" s="67"/>
      <c r="DK109" s="67"/>
      <c r="DY109" s="127"/>
      <c r="DZ109" s="127"/>
      <c r="EA109" s="127"/>
      <c r="EB109" s="127"/>
      <c r="EC109" s="127"/>
      <c r="ED109" s="127"/>
      <c r="EE109" s="127"/>
      <c r="EF109" s="127"/>
      <c r="EG109" s="127"/>
      <c r="EH109" s="127"/>
      <c r="EI109" s="127"/>
      <c r="EM109" s="127"/>
      <c r="EN109" s="127"/>
      <c r="EO109" s="127"/>
      <c r="EP109" s="127"/>
      <c r="EQ109" s="127"/>
      <c r="ER109" s="127"/>
      <c r="ES109" s="127"/>
      <c r="ET109" s="127"/>
      <c r="EU109" s="127"/>
      <c r="EV109" s="127"/>
      <c r="EW109" s="127"/>
      <c r="FA109" s="127"/>
      <c r="FB109" s="127"/>
      <c r="FC109" s="127"/>
      <c r="FD109" s="127"/>
      <c r="FE109" s="127"/>
      <c r="FF109" s="127"/>
      <c r="FG109" s="127"/>
      <c r="FH109" s="127"/>
      <c r="FI109" s="127"/>
      <c r="FJ109" s="127"/>
      <c r="FK109" s="127"/>
      <c r="FO109" s="127"/>
      <c r="FP109" s="127"/>
      <c r="FQ109" s="127"/>
      <c r="FR109" s="127"/>
      <c r="FS109" s="127"/>
      <c r="FT109" s="127"/>
      <c r="FU109" s="127"/>
      <c r="FV109" s="127"/>
      <c r="FW109" s="127"/>
      <c r="FX109" s="127"/>
      <c r="FY109" s="127"/>
      <c r="GC109" s="127"/>
      <c r="GD109" s="127"/>
      <c r="GE109" s="127"/>
      <c r="GF109" s="127"/>
      <c r="GG109" s="127"/>
      <c r="GH109" s="127"/>
      <c r="GI109" s="127"/>
      <c r="GJ109" s="127"/>
      <c r="GK109" s="127"/>
      <c r="GL109" s="127"/>
      <c r="GM109" s="127"/>
      <c r="GQ109" s="127"/>
      <c r="GR109" s="127"/>
      <c r="GS109" s="127"/>
      <c r="GT109" s="127"/>
      <c r="GU109" s="127"/>
      <c r="GV109" s="127"/>
      <c r="GW109" s="127"/>
      <c r="GX109" s="127"/>
      <c r="GY109" s="127"/>
      <c r="GZ109" s="127"/>
      <c r="HA109" s="127"/>
    </row>
    <row r="110" spans="1:209" ht="22.5" x14ac:dyDescent="0.3">
      <c r="A110" s="133" t="s">
        <v>45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133"/>
      <c r="M110" s="133"/>
      <c r="O110" s="133" t="s">
        <v>45</v>
      </c>
      <c r="P110" s="133"/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C110" s="133" t="s">
        <v>45</v>
      </c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Q110" s="133" t="s">
        <v>45</v>
      </c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E110" s="133" t="s">
        <v>45</v>
      </c>
      <c r="BF110" s="133"/>
      <c r="BG110" s="133"/>
      <c r="BH110" s="133"/>
      <c r="BI110" s="133"/>
      <c r="BJ110" s="133"/>
      <c r="BK110" s="133"/>
      <c r="BL110" s="133"/>
      <c r="BM110" s="133"/>
      <c r="BN110" s="133"/>
      <c r="BO110" s="133"/>
      <c r="BP110" s="133"/>
      <c r="BQ110" s="133"/>
      <c r="BS110" s="133" t="s">
        <v>45</v>
      </c>
      <c r="BT110" s="133"/>
      <c r="BU110" s="133"/>
      <c r="BV110" s="133"/>
      <c r="BW110" s="133"/>
      <c r="BX110" s="133"/>
      <c r="BY110" s="133"/>
      <c r="BZ110" s="133"/>
      <c r="CA110" s="133"/>
      <c r="CB110" s="133"/>
      <c r="CC110" s="133"/>
      <c r="CD110" s="133"/>
      <c r="CE110" s="133"/>
      <c r="CG110" s="133" t="s">
        <v>45</v>
      </c>
      <c r="CH110" s="133"/>
      <c r="CI110" s="133"/>
      <c r="CJ110" s="133"/>
      <c r="CK110" s="133"/>
      <c r="CL110" s="133"/>
      <c r="CM110" s="133"/>
      <c r="CN110" s="133"/>
      <c r="CO110" s="133"/>
      <c r="CP110" s="133"/>
      <c r="CQ110" s="133"/>
      <c r="CR110" s="133"/>
      <c r="CS110" s="133"/>
      <c r="CU110" s="133" t="s">
        <v>45</v>
      </c>
      <c r="CV110" s="133"/>
      <c r="CW110" s="133"/>
      <c r="CX110" s="133"/>
      <c r="CY110" s="133"/>
      <c r="CZ110" s="133"/>
      <c r="DA110" s="133"/>
      <c r="DB110" s="133"/>
      <c r="DC110" s="133"/>
      <c r="DD110" s="133"/>
      <c r="DE110" s="133"/>
      <c r="DF110" s="133"/>
      <c r="DG110" s="133"/>
      <c r="DI110" s="133" t="s">
        <v>45</v>
      </c>
      <c r="DJ110" s="133"/>
      <c r="DK110" s="133"/>
      <c r="DL110" s="133"/>
      <c r="DM110" s="133"/>
      <c r="DN110" s="133"/>
      <c r="DO110" s="133"/>
      <c r="DP110" s="133"/>
      <c r="DQ110" s="133"/>
      <c r="DR110" s="133"/>
      <c r="DS110" s="133"/>
      <c r="DT110" s="133"/>
      <c r="DU110" s="133"/>
      <c r="DW110" s="133" t="s">
        <v>45</v>
      </c>
      <c r="DX110" s="133"/>
      <c r="DY110" s="133"/>
      <c r="DZ110" s="133"/>
      <c r="EA110" s="133"/>
      <c r="EB110" s="133"/>
      <c r="EC110" s="133"/>
      <c r="ED110" s="133"/>
      <c r="EE110" s="133"/>
      <c r="EF110" s="133"/>
      <c r="EG110" s="133"/>
      <c r="EH110" s="133"/>
      <c r="EI110" s="133"/>
      <c r="EK110" s="133" t="s">
        <v>45</v>
      </c>
      <c r="EL110" s="133"/>
      <c r="EM110" s="133"/>
      <c r="EN110" s="133"/>
      <c r="EO110" s="133"/>
      <c r="EP110" s="133"/>
      <c r="EQ110" s="133"/>
      <c r="ER110" s="133"/>
      <c r="ES110" s="133"/>
      <c r="ET110" s="133"/>
      <c r="EU110" s="133"/>
      <c r="EV110" s="133"/>
      <c r="EW110" s="133"/>
      <c r="EY110" s="133" t="s">
        <v>45</v>
      </c>
      <c r="EZ110" s="133"/>
      <c r="FA110" s="133"/>
      <c r="FB110" s="133"/>
      <c r="FC110" s="133"/>
      <c r="FD110" s="133"/>
      <c r="FE110" s="133"/>
      <c r="FF110" s="133"/>
      <c r="FG110" s="133"/>
      <c r="FH110" s="133"/>
      <c r="FI110" s="133"/>
      <c r="FJ110" s="133"/>
      <c r="FK110" s="133"/>
      <c r="FM110" s="133" t="s">
        <v>45</v>
      </c>
      <c r="FN110" s="133"/>
      <c r="FO110" s="133"/>
      <c r="FP110" s="133"/>
      <c r="FQ110" s="133"/>
      <c r="FR110" s="133"/>
      <c r="FS110" s="133"/>
      <c r="FT110" s="133"/>
      <c r="FU110" s="133"/>
      <c r="FV110" s="133"/>
      <c r="FW110" s="133"/>
      <c r="FX110" s="133"/>
      <c r="FY110" s="133"/>
      <c r="GA110" s="133" t="s">
        <v>45</v>
      </c>
      <c r="GB110" s="133"/>
      <c r="GC110" s="133"/>
      <c r="GD110" s="133"/>
      <c r="GE110" s="133"/>
      <c r="GF110" s="133"/>
      <c r="GG110" s="133"/>
      <c r="GH110" s="133"/>
      <c r="GI110" s="133"/>
      <c r="GJ110" s="133"/>
      <c r="GK110" s="133"/>
      <c r="GL110" s="133"/>
      <c r="GM110" s="133"/>
      <c r="GO110" s="133" t="s">
        <v>45</v>
      </c>
      <c r="GP110" s="133"/>
      <c r="GQ110" s="133"/>
      <c r="GR110" s="133"/>
      <c r="GS110" s="133"/>
      <c r="GT110" s="133"/>
      <c r="GU110" s="133"/>
      <c r="GV110" s="133"/>
      <c r="GW110" s="133"/>
      <c r="GX110" s="133"/>
      <c r="GY110" s="133"/>
      <c r="GZ110" s="133"/>
      <c r="HA110" s="133"/>
    </row>
    <row r="112" spans="1:209" ht="18" x14ac:dyDescent="0.25">
      <c r="A112" s="134" t="s">
        <v>46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O112" s="134" t="s">
        <v>46</v>
      </c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C112" s="134" t="s">
        <v>46</v>
      </c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Q112" s="134" t="s">
        <v>46</v>
      </c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E112" s="134" t="s">
        <v>46</v>
      </c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S112" s="134" t="s">
        <v>46</v>
      </c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G112" s="134" t="s">
        <v>46</v>
      </c>
      <c r="CH112" s="134"/>
      <c r="CI112" s="134"/>
      <c r="CJ112" s="134"/>
      <c r="CK112" s="134"/>
      <c r="CL112" s="134"/>
      <c r="CM112" s="134"/>
      <c r="CN112" s="134"/>
      <c r="CO112" s="134"/>
      <c r="CP112" s="134"/>
      <c r="CQ112" s="134"/>
      <c r="CR112" s="134"/>
      <c r="CS112" s="134"/>
      <c r="CU112" s="134" t="s">
        <v>46</v>
      </c>
      <c r="CV112" s="134"/>
      <c r="CW112" s="134"/>
      <c r="CX112" s="134"/>
      <c r="CY112" s="134"/>
      <c r="CZ112" s="134"/>
      <c r="DA112" s="134"/>
      <c r="DB112" s="134"/>
      <c r="DC112" s="134"/>
      <c r="DD112" s="134"/>
      <c r="DE112" s="134"/>
      <c r="DF112" s="134"/>
      <c r="DG112" s="134"/>
      <c r="DI112" s="134" t="s">
        <v>46</v>
      </c>
      <c r="DJ112" s="134"/>
      <c r="DK112" s="134"/>
      <c r="DL112" s="134"/>
      <c r="DM112" s="134"/>
      <c r="DN112" s="134"/>
      <c r="DO112" s="134"/>
      <c r="DP112" s="134"/>
      <c r="DQ112" s="134"/>
      <c r="DR112" s="134"/>
      <c r="DS112" s="134"/>
      <c r="DT112" s="134"/>
      <c r="DU112" s="134"/>
      <c r="DW112" s="134" t="s">
        <v>46</v>
      </c>
      <c r="DX112" s="134"/>
      <c r="DY112" s="134"/>
      <c r="DZ112" s="134"/>
      <c r="EA112" s="134"/>
      <c r="EB112" s="134"/>
      <c r="EC112" s="134"/>
      <c r="ED112" s="134"/>
      <c r="EE112" s="134"/>
      <c r="EF112" s="134"/>
      <c r="EG112" s="134"/>
      <c r="EH112" s="134"/>
      <c r="EI112" s="134"/>
      <c r="EK112" s="134" t="s">
        <v>46</v>
      </c>
      <c r="EL112" s="134"/>
      <c r="EM112" s="134"/>
      <c r="EN112" s="134"/>
      <c r="EO112" s="134"/>
      <c r="EP112" s="134"/>
      <c r="EQ112" s="134"/>
      <c r="ER112" s="134"/>
      <c r="ES112" s="134"/>
      <c r="ET112" s="134"/>
      <c r="EU112" s="134"/>
      <c r="EV112" s="134"/>
      <c r="EW112" s="134"/>
      <c r="EY112" s="134" t="s">
        <v>46</v>
      </c>
      <c r="EZ112" s="134"/>
      <c r="FA112" s="134"/>
      <c r="FB112" s="134"/>
      <c r="FC112" s="134"/>
      <c r="FD112" s="134"/>
      <c r="FE112" s="134"/>
      <c r="FF112" s="134"/>
      <c r="FG112" s="134"/>
      <c r="FH112" s="134"/>
      <c r="FI112" s="134"/>
      <c r="FJ112" s="134"/>
      <c r="FK112" s="134"/>
      <c r="FM112" s="134" t="s">
        <v>46</v>
      </c>
      <c r="FN112" s="134"/>
      <c r="FO112" s="134"/>
      <c r="FP112" s="134"/>
      <c r="FQ112" s="134"/>
      <c r="FR112" s="134"/>
      <c r="FS112" s="134"/>
      <c r="FT112" s="134"/>
      <c r="FU112" s="134"/>
      <c r="FV112" s="134"/>
      <c r="FW112" s="134"/>
      <c r="FX112" s="134"/>
      <c r="FY112" s="134"/>
      <c r="GA112" s="134" t="s">
        <v>46</v>
      </c>
      <c r="GB112" s="134"/>
      <c r="GC112" s="134"/>
      <c r="GD112" s="134"/>
      <c r="GE112" s="134"/>
      <c r="GF112" s="134"/>
      <c r="GG112" s="134"/>
      <c r="GH112" s="134"/>
      <c r="GI112" s="134"/>
      <c r="GJ112" s="134"/>
      <c r="GK112" s="134"/>
      <c r="GL112" s="134"/>
      <c r="GM112" s="134"/>
      <c r="GO112" s="134" t="s">
        <v>46</v>
      </c>
      <c r="GP112" s="134"/>
      <c r="GQ112" s="134"/>
      <c r="GR112" s="134"/>
      <c r="GS112" s="134"/>
      <c r="GT112" s="134"/>
      <c r="GU112" s="134"/>
      <c r="GV112" s="134"/>
      <c r="GW112" s="134"/>
      <c r="GX112" s="134"/>
      <c r="GY112" s="134"/>
      <c r="GZ112" s="134"/>
      <c r="HA112" s="134"/>
    </row>
    <row r="114" spans="1:209" ht="18" x14ac:dyDescent="0.25">
      <c r="A114" s="134" t="s">
        <v>47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O114" s="134" t="s">
        <v>47</v>
      </c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C114" s="134" t="s">
        <v>47</v>
      </c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Q114" s="134" t="s">
        <v>47</v>
      </c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E114" s="134" t="s">
        <v>47</v>
      </c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S114" s="134" t="s">
        <v>47</v>
      </c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G114" s="134" t="s">
        <v>47</v>
      </c>
      <c r="CH114" s="134"/>
      <c r="CI114" s="134"/>
      <c r="CJ114" s="134"/>
      <c r="CK114" s="134"/>
      <c r="CL114" s="134"/>
      <c r="CM114" s="134"/>
      <c r="CN114" s="134"/>
      <c r="CO114" s="134"/>
      <c r="CP114" s="134"/>
      <c r="CQ114" s="134"/>
      <c r="CR114" s="134"/>
      <c r="CS114" s="134"/>
      <c r="CU114" s="134" t="s">
        <v>47</v>
      </c>
      <c r="CV114" s="134"/>
      <c r="CW114" s="134"/>
      <c r="CX114" s="134"/>
      <c r="CY114" s="134"/>
      <c r="CZ114" s="134"/>
      <c r="DA114" s="134"/>
      <c r="DB114" s="134"/>
      <c r="DC114" s="134"/>
      <c r="DD114" s="134"/>
      <c r="DE114" s="134"/>
      <c r="DF114" s="134"/>
      <c r="DG114" s="134"/>
      <c r="DI114" s="134" t="s">
        <v>47</v>
      </c>
      <c r="DJ114" s="134"/>
      <c r="DK114" s="134"/>
      <c r="DL114" s="134"/>
      <c r="DM114" s="134"/>
      <c r="DN114" s="134"/>
      <c r="DO114" s="134"/>
      <c r="DP114" s="134"/>
      <c r="DQ114" s="134"/>
      <c r="DR114" s="134"/>
      <c r="DS114" s="134"/>
      <c r="DT114" s="134"/>
      <c r="DU114" s="134"/>
      <c r="DW114" s="134" t="s">
        <v>129</v>
      </c>
      <c r="DX114" s="134"/>
      <c r="DY114" s="134"/>
      <c r="DZ114" s="134"/>
      <c r="EA114" s="134"/>
      <c r="EB114" s="134"/>
      <c r="EC114" s="134"/>
      <c r="ED114" s="134"/>
      <c r="EE114" s="134"/>
      <c r="EF114" s="134"/>
      <c r="EG114" s="134"/>
      <c r="EH114" s="134"/>
      <c r="EI114" s="134"/>
      <c r="EK114" s="134" t="s">
        <v>129</v>
      </c>
      <c r="EL114" s="134"/>
      <c r="EM114" s="134"/>
      <c r="EN114" s="134"/>
      <c r="EO114" s="134"/>
      <c r="EP114" s="134"/>
      <c r="EQ114" s="134"/>
      <c r="ER114" s="134"/>
      <c r="ES114" s="134"/>
      <c r="ET114" s="134"/>
      <c r="EU114" s="134"/>
      <c r="EV114" s="134"/>
      <c r="EW114" s="134"/>
      <c r="EY114" s="134" t="s">
        <v>129</v>
      </c>
      <c r="EZ114" s="134"/>
      <c r="FA114" s="134"/>
      <c r="FB114" s="134"/>
      <c r="FC114" s="134"/>
      <c r="FD114" s="134"/>
      <c r="FE114" s="134"/>
      <c r="FF114" s="134"/>
      <c r="FG114" s="134"/>
      <c r="FH114" s="134"/>
      <c r="FI114" s="134"/>
      <c r="FJ114" s="134"/>
      <c r="FK114" s="134"/>
      <c r="FM114" s="134" t="s">
        <v>129</v>
      </c>
      <c r="FN114" s="134"/>
      <c r="FO114" s="134"/>
      <c r="FP114" s="134"/>
      <c r="FQ114" s="134"/>
      <c r="FR114" s="134"/>
      <c r="FS114" s="134"/>
      <c r="FT114" s="134"/>
      <c r="FU114" s="134"/>
      <c r="FV114" s="134"/>
      <c r="FW114" s="134"/>
      <c r="FX114" s="134"/>
      <c r="FY114" s="134"/>
      <c r="GA114" s="134" t="s">
        <v>129</v>
      </c>
      <c r="GB114" s="134"/>
      <c r="GC114" s="134"/>
      <c r="GD114" s="134"/>
      <c r="GE114" s="134"/>
      <c r="GF114" s="134"/>
      <c r="GG114" s="134"/>
      <c r="GH114" s="134"/>
      <c r="GI114" s="134"/>
      <c r="GJ114" s="134"/>
      <c r="GK114" s="134"/>
      <c r="GL114" s="134"/>
      <c r="GM114" s="134"/>
      <c r="GO114" s="134" t="s">
        <v>129</v>
      </c>
      <c r="GP114" s="134"/>
      <c r="GQ114" s="134"/>
      <c r="GR114" s="134"/>
      <c r="GS114" s="134"/>
      <c r="GT114" s="134"/>
      <c r="GU114" s="134"/>
      <c r="GV114" s="134"/>
      <c r="GW114" s="134"/>
      <c r="GX114" s="134"/>
      <c r="GY114" s="134"/>
      <c r="GZ114" s="134"/>
      <c r="HA114" s="134"/>
    </row>
  </sheetData>
  <mergeCells count="255">
    <mergeCell ref="DW74:EI74"/>
    <mergeCell ref="DW78:EI78"/>
    <mergeCell ref="DW92:EI92"/>
    <mergeCell ref="DW94:EI94"/>
    <mergeCell ref="DW108:EI108"/>
    <mergeCell ref="DW110:EI110"/>
    <mergeCell ref="DW112:EI112"/>
    <mergeCell ref="DW114:EI114"/>
    <mergeCell ref="DW1:EI1"/>
    <mergeCell ref="DW2:EI2"/>
    <mergeCell ref="DW3:EI3"/>
    <mergeCell ref="DW20:EI20"/>
    <mergeCell ref="DW22:EI22"/>
    <mergeCell ref="DW37:EI37"/>
    <mergeCell ref="DW40:EI40"/>
    <mergeCell ref="DW57:EI57"/>
    <mergeCell ref="DW60:EI60"/>
    <mergeCell ref="CU74:DG74"/>
    <mergeCell ref="CU78:DG78"/>
    <mergeCell ref="CU92:DG92"/>
    <mergeCell ref="CU94:DG94"/>
    <mergeCell ref="CU108:DG108"/>
    <mergeCell ref="CU110:DG110"/>
    <mergeCell ref="CU112:DG112"/>
    <mergeCell ref="CU114:DG114"/>
    <mergeCell ref="CU1:DG1"/>
    <mergeCell ref="CU2:DG2"/>
    <mergeCell ref="CU3:DG3"/>
    <mergeCell ref="CU20:DG20"/>
    <mergeCell ref="CU22:DG22"/>
    <mergeCell ref="CU37:DG37"/>
    <mergeCell ref="CU40:DG40"/>
    <mergeCell ref="CU57:DG57"/>
    <mergeCell ref="CU60:DG60"/>
    <mergeCell ref="BE74:BQ74"/>
    <mergeCell ref="BE112:BQ112"/>
    <mergeCell ref="BE114:BQ114"/>
    <mergeCell ref="BE78:BQ78"/>
    <mergeCell ref="BE92:BQ92"/>
    <mergeCell ref="BE94:BQ94"/>
    <mergeCell ref="BE108:BQ108"/>
    <mergeCell ref="BE110:BQ110"/>
    <mergeCell ref="BE1:BQ1"/>
    <mergeCell ref="BE2:BQ2"/>
    <mergeCell ref="BE3:BQ3"/>
    <mergeCell ref="BE20:BQ20"/>
    <mergeCell ref="BE22:BQ22"/>
    <mergeCell ref="BE37:BQ37"/>
    <mergeCell ref="BE40:BQ40"/>
    <mergeCell ref="BE57:BQ57"/>
    <mergeCell ref="BE60:BQ60"/>
    <mergeCell ref="AC108:AO108"/>
    <mergeCell ref="AC114:AO114"/>
    <mergeCell ref="AQ1:BC1"/>
    <mergeCell ref="AQ2:BC2"/>
    <mergeCell ref="AQ3:BC3"/>
    <mergeCell ref="AQ22:BC22"/>
    <mergeCell ref="AQ40:BC40"/>
    <mergeCell ref="AQ60:BC60"/>
    <mergeCell ref="AQ78:BC78"/>
    <mergeCell ref="AQ94:BC94"/>
    <mergeCell ref="AQ110:BC110"/>
    <mergeCell ref="AQ112:BC112"/>
    <mergeCell ref="AQ114:BC114"/>
    <mergeCell ref="AC60:AO60"/>
    <mergeCell ref="AC78:AO78"/>
    <mergeCell ref="AC94:AO94"/>
    <mergeCell ref="AC110:AO110"/>
    <mergeCell ref="AQ20:BC20"/>
    <mergeCell ref="AQ37:BC37"/>
    <mergeCell ref="AQ57:BC57"/>
    <mergeCell ref="AQ74:BC74"/>
    <mergeCell ref="AQ92:BC92"/>
    <mergeCell ref="AQ108:BC108"/>
    <mergeCell ref="O40:AA40"/>
    <mergeCell ref="O60:AA60"/>
    <mergeCell ref="O78:AA78"/>
    <mergeCell ref="O94:AA94"/>
    <mergeCell ref="O110:AA110"/>
    <mergeCell ref="O112:AA112"/>
    <mergeCell ref="O114:AA114"/>
    <mergeCell ref="AC112:AO112"/>
    <mergeCell ref="AC1:AO1"/>
    <mergeCell ref="AC2:AO2"/>
    <mergeCell ref="AC3:AO3"/>
    <mergeCell ref="AC22:AO22"/>
    <mergeCell ref="AC40:AO40"/>
    <mergeCell ref="O20:AA20"/>
    <mergeCell ref="O37:AA37"/>
    <mergeCell ref="O57:AA57"/>
    <mergeCell ref="O74:AA74"/>
    <mergeCell ref="O92:AA92"/>
    <mergeCell ref="O108:AA108"/>
    <mergeCell ref="AC20:AO20"/>
    <mergeCell ref="AC37:AO37"/>
    <mergeCell ref="AC57:AO57"/>
    <mergeCell ref="AC74:AO74"/>
    <mergeCell ref="AC92:AO92"/>
    <mergeCell ref="BS1:CE1"/>
    <mergeCell ref="BS2:CE2"/>
    <mergeCell ref="BS3:CE3"/>
    <mergeCell ref="BS20:CE20"/>
    <mergeCell ref="BS22:CE22"/>
    <mergeCell ref="O1:AA1"/>
    <mergeCell ref="O2:AA2"/>
    <mergeCell ref="O3:AA3"/>
    <mergeCell ref="O22:AA22"/>
    <mergeCell ref="CG94:CS94"/>
    <mergeCell ref="CG108:CS108"/>
    <mergeCell ref="BS78:CE78"/>
    <mergeCell ref="BS92:CE92"/>
    <mergeCell ref="BS94:CE94"/>
    <mergeCell ref="BS108:CE108"/>
    <mergeCell ref="BS110:CE110"/>
    <mergeCell ref="BS37:CE37"/>
    <mergeCell ref="BS40:CE40"/>
    <mergeCell ref="BS57:CE57"/>
    <mergeCell ref="BS60:CE60"/>
    <mergeCell ref="BS74:CE74"/>
    <mergeCell ref="CG110:CS110"/>
    <mergeCell ref="CG20:CS20"/>
    <mergeCell ref="CG22:CS22"/>
    <mergeCell ref="CG37:CS37"/>
    <mergeCell ref="CG40:CS40"/>
    <mergeCell ref="CG57:CS57"/>
    <mergeCell ref="CG60:CS60"/>
    <mergeCell ref="CG74:CS74"/>
    <mergeCell ref="CG78:CS78"/>
    <mergeCell ref="CG92:CS92"/>
    <mergeCell ref="CG112:CS112"/>
    <mergeCell ref="CG114:CS114"/>
    <mergeCell ref="A108:M108"/>
    <mergeCell ref="A110:M110"/>
    <mergeCell ref="A112:M112"/>
    <mergeCell ref="A114:M114"/>
    <mergeCell ref="A1:M1"/>
    <mergeCell ref="A2:M2"/>
    <mergeCell ref="A3:M3"/>
    <mergeCell ref="A20:M20"/>
    <mergeCell ref="A22:M22"/>
    <mergeCell ref="A37:M37"/>
    <mergeCell ref="A40:M40"/>
    <mergeCell ref="A57:M57"/>
    <mergeCell ref="A60:M60"/>
    <mergeCell ref="A74:M74"/>
    <mergeCell ref="A78:M78"/>
    <mergeCell ref="A92:M92"/>
    <mergeCell ref="A94:M94"/>
    <mergeCell ref="BS112:CE112"/>
    <mergeCell ref="BS114:CE114"/>
    <mergeCell ref="CG1:CS1"/>
    <mergeCell ref="CG2:CS2"/>
    <mergeCell ref="CG3:CS3"/>
    <mergeCell ref="DI74:DU74"/>
    <mergeCell ref="DI78:DU78"/>
    <mergeCell ref="DI92:DU92"/>
    <mergeCell ref="DI94:DU94"/>
    <mergeCell ref="DI108:DU108"/>
    <mergeCell ref="DI110:DU110"/>
    <mergeCell ref="DI112:DU112"/>
    <mergeCell ref="DI114:DU114"/>
    <mergeCell ref="DI1:DU1"/>
    <mergeCell ref="DI2:DU2"/>
    <mergeCell ref="DI3:DU3"/>
    <mergeCell ref="DI20:DU20"/>
    <mergeCell ref="DI22:DU22"/>
    <mergeCell ref="DI37:DU37"/>
    <mergeCell ref="DI40:DU40"/>
    <mergeCell ref="DI57:DU57"/>
    <mergeCell ref="DI60:DU60"/>
    <mergeCell ref="EK1:EW1"/>
    <mergeCell ref="EK2:EW2"/>
    <mergeCell ref="EK3:EW3"/>
    <mergeCell ref="EK20:EW20"/>
    <mergeCell ref="EK22:EW22"/>
    <mergeCell ref="EK37:EW37"/>
    <mergeCell ref="EK40:EW40"/>
    <mergeCell ref="EK57:EW57"/>
    <mergeCell ref="EK60:EW60"/>
    <mergeCell ref="EY1:FK1"/>
    <mergeCell ref="EY2:FK2"/>
    <mergeCell ref="EY3:FK3"/>
    <mergeCell ref="EY20:FK20"/>
    <mergeCell ref="EY22:FK22"/>
    <mergeCell ref="EY37:FK37"/>
    <mergeCell ref="EY40:FK40"/>
    <mergeCell ref="EY57:FK57"/>
    <mergeCell ref="EY60:FK60"/>
    <mergeCell ref="EY114:FK114"/>
    <mergeCell ref="EK74:EW74"/>
    <mergeCell ref="EK78:EW78"/>
    <mergeCell ref="EK92:EW92"/>
    <mergeCell ref="EK94:EW94"/>
    <mergeCell ref="EK108:EW108"/>
    <mergeCell ref="EK110:EW110"/>
    <mergeCell ref="EK112:EW112"/>
    <mergeCell ref="EK114:EW114"/>
    <mergeCell ref="EY74:FK74"/>
    <mergeCell ref="EY78:FK78"/>
    <mergeCell ref="EY92:FK92"/>
    <mergeCell ref="EY94:FK94"/>
    <mergeCell ref="EY108:FK108"/>
    <mergeCell ref="EY110:FK110"/>
    <mergeCell ref="EY112:FK112"/>
    <mergeCell ref="FM74:FY74"/>
    <mergeCell ref="FM78:FY78"/>
    <mergeCell ref="FM92:FY92"/>
    <mergeCell ref="FM94:FY94"/>
    <mergeCell ref="FM108:FY108"/>
    <mergeCell ref="FM110:FY110"/>
    <mergeCell ref="FM112:FY112"/>
    <mergeCell ref="FM114:FY114"/>
    <mergeCell ref="FM1:FY1"/>
    <mergeCell ref="FM2:FY2"/>
    <mergeCell ref="FM3:FY3"/>
    <mergeCell ref="FM20:FY20"/>
    <mergeCell ref="FM22:FY22"/>
    <mergeCell ref="FM37:FY37"/>
    <mergeCell ref="FM40:FY40"/>
    <mergeCell ref="FM57:FY57"/>
    <mergeCell ref="FM60:FY60"/>
    <mergeCell ref="GA74:GM74"/>
    <mergeCell ref="GA78:GM78"/>
    <mergeCell ref="GA92:GM92"/>
    <mergeCell ref="GA94:GM94"/>
    <mergeCell ref="GA108:GM108"/>
    <mergeCell ref="GA110:GM110"/>
    <mergeCell ref="GA112:GM112"/>
    <mergeCell ref="GA114:GM114"/>
    <mergeCell ref="GA1:GM1"/>
    <mergeCell ref="GA2:GM2"/>
    <mergeCell ref="GA3:GM3"/>
    <mergeCell ref="GA20:GM20"/>
    <mergeCell ref="GA22:GM22"/>
    <mergeCell ref="GA37:GM37"/>
    <mergeCell ref="GA40:GM40"/>
    <mergeCell ref="GA57:GM57"/>
    <mergeCell ref="GA60:GM60"/>
    <mergeCell ref="GO74:HA74"/>
    <mergeCell ref="GO78:HA78"/>
    <mergeCell ref="GO92:HA92"/>
    <mergeCell ref="GO94:HA94"/>
    <mergeCell ref="GO108:HA108"/>
    <mergeCell ref="GO110:HA110"/>
    <mergeCell ref="GO112:HA112"/>
    <mergeCell ref="GO114:HA114"/>
    <mergeCell ref="GO1:HA1"/>
    <mergeCell ref="GO2:HA2"/>
    <mergeCell ref="GO3:HA3"/>
    <mergeCell ref="GO20:HA20"/>
    <mergeCell ref="GO22:HA22"/>
    <mergeCell ref="GO37:HA37"/>
    <mergeCell ref="GO40:HA40"/>
    <mergeCell ref="GO57:HA57"/>
    <mergeCell ref="GO60:HA60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91"/>
  <sheetViews>
    <sheetView topLeftCell="GK55" zoomScale="85" zoomScaleNormal="85" workbookViewId="0">
      <selection activeCell="GO2" sqref="GO2:HA2"/>
    </sheetView>
  </sheetViews>
  <sheetFormatPr baseColWidth="10" defaultColWidth="11.42578125" defaultRowHeight="14.25" x14ac:dyDescent="0.2"/>
  <cols>
    <col min="1" max="1" width="0" style="1" hidden="1" customWidth="1"/>
    <col min="2" max="2" width="38.42578125" style="1" hidden="1" customWidth="1"/>
    <col min="3" max="13" width="0" style="1" hidden="1" customWidth="1"/>
    <col min="14" max="14" width="5.5703125" style="1" hidden="1" customWidth="1"/>
    <col min="15" max="15" width="0" style="1" hidden="1" customWidth="1"/>
    <col min="16" max="16" width="32.140625" style="1" hidden="1" customWidth="1"/>
    <col min="17" max="29" width="0" style="1" hidden="1" customWidth="1"/>
    <col min="30" max="30" width="26.42578125" style="1" hidden="1" customWidth="1"/>
    <col min="31" max="35" width="0" style="1" hidden="1" customWidth="1"/>
    <col min="36" max="36" width="10.42578125" style="1" hidden="1" customWidth="1"/>
    <col min="37" max="41" width="0" style="1" hidden="1" customWidth="1"/>
    <col min="42" max="42" width="6" style="1" hidden="1" customWidth="1"/>
    <col min="43" max="43" width="0" style="1" hidden="1" customWidth="1"/>
    <col min="44" max="44" width="33.5703125" style="1" hidden="1" customWidth="1"/>
    <col min="45" max="57" width="0" style="1" hidden="1" customWidth="1"/>
    <col min="58" max="58" width="33.5703125" style="1" hidden="1" customWidth="1"/>
    <col min="59" max="69" width="0" style="1" hidden="1" customWidth="1"/>
    <col min="70" max="70" width="8" style="1" hidden="1" customWidth="1"/>
    <col min="71" max="71" width="0" style="1" hidden="1" customWidth="1"/>
    <col min="72" max="72" width="33.5703125" style="1" hidden="1" customWidth="1"/>
    <col min="73" max="85" width="0" style="1" hidden="1" customWidth="1"/>
    <col min="86" max="86" width="33.5703125" style="1" hidden="1" customWidth="1"/>
    <col min="87" max="99" width="0" style="1" hidden="1" customWidth="1"/>
    <col min="100" max="100" width="33.5703125" style="1" hidden="1" customWidth="1"/>
    <col min="101" max="112" width="0" style="1" hidden="1" customWidth="1"/>
    <col min="113" max="113" width="11.42578125" style="1"/>
    <col min="114" max="114" width="33.5703125" style="1" bestFit="1" customWidth="1"/>
    <col min="115" max="127" width="11.42578125" style="1"/>
    <col min="128" max="128" width="33.5703125" style="1" bestFit="1" customWidth="1"/>
    <col min="129" max="141" width="11.42578125" style="1"/>
    <col min="142" max="142" width="35.7109375" style="1" bestFit="1" customWidth="1"/>
    <col min="143" max="155" width="11.42578125" style="1"/>
    <col min="156" max="156" width="35.7109375" style="1" bestFit="1" customWidth="1"/>
    <col min="157" max="169" width="11.42578125" style="1"/>
    <col min="170" max="170" width="33.85546875" style="1" bestFit="1" customWidth="1"/>
    <col min="171" max="183" width="11.42578125" style="1"/>
    <col min="184" max="184" width="33.5703125" style="1" bestFit="1" customWidth="1"/>
    <col min="185" max="197" width="11.42578125" style="1"/>
    <col min="198" max="198" width="33.85546875" style="1" bestFit="1" customWidth="1"/>
    <col min="199" max="16384" width="11.42578125" style="1"/>
  </cols>
  <sheetData>
    <row r="1" spans="1:209" ht="29.45" x14ac:dyDescent="0.4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O1" s="135" t="s">
        <v>0</v>
      </c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C1" s="135" t="s">
        <v>0</v>
      </c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Q1" s="135" t="s">
        <v>0</v>
      </c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E1" s="135" t="s">
        <v>0</v>
      </c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S1" s="135" t="s">
        <v>0</v>
      </c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G1" s="135" t="s">
        <v>0</v>
      </c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U1" s="135" t="s">
        <v>0</v>
      </c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I1" s="135" t="s">
        <v>0</v>
      </c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W1" s="135" t="s">
        <v>0</v>
      </c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K1" s="135" t="s">
        <v>0</v>
      </c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Y1" s="135" t="s">
        <v>0</v>
      </c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M1" s="135" t="s">
        <v>0</v>
      </c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GA1" s="135" t="s">
        <v>0</v>
      </c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O1" s="135" t="s">
        <v>0</v>
      </c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</row>
    <row r="2" spans="1:209" ht="22.15" x14ac:dyDescent="0.35">
      <c r="A2" s="136" t="s">
        <v>79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O2" s="136" t="s">
        <v>95</v>
      </c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C2" s="136" t="s">
        <v>96</v>
      </c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Q2" s="136" t="s">
        <v>99</v>
      </c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E2" s="136" t="s">
        <v>102</v>
      </c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S2" s="136" t="s">
        <v>104</v>
      </c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G2" s="136" t="s">
        <v>108</v>
      </c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U2" s="136" t="s">
        <v>112</v>
      </c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I2" s="136" t="s">
        <v>115</v>
      </c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W2" s="136" t="s">
        <v>126</v>
      </c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K2" s="136" t="s">
        <v>131</v>
      </c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Y2" s="136" t="s">
        <v>135</v>
      </c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M2" s="136" t="s">
        <v>146</v>
      </c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GA2" s="136" t="s">
        <v>148</v>
      </c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O2" s="136" t="s">
        <v>149</v>
      </c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</row>
    <row r="4" spans="1:209" ht="13.9" x14ac:dyDescent="0.25">
      <c r="A4" s="55" t="s">
        <v>48</v>
      </c>
      <c r="B4" s="56"/>
      <c r="C4" s="56"/>
      <c r="D4" s="56"/>
      <c r="E4" s="56"/>
      <c r="F4" s="56"/>
      <c r="G4" s="56"/>
      <c r="H4" s="56"/>
      <c r="I4" s="56"/>
      <c r="O4" s="55" t="s">
        <v>48</v>
      </c>
      <c r="P4" s="56"/>
      <c r="Q4" s="56"/>
      <c r="R4" s="56"/>
      <c r="S4" s="56"/>
      <c r="T4" s="56"/>
      <c r="U4" s="56"/>
      <c r="V4" s="56"/>
      <c r="W4" s="56"/>
      <c r="AC4" s="55" t="s">
        <v>48</v>
      </c>
      <c r="AD4" s="56"/>
      <c r="AE4" s="56"/>
      <c r="AF4" s="56"/>
      <c r="AG4" s="56"/>
      <c r="AH4" s="56"/>
      <c r="AI4" s="56"/>
      <c r="AJ4" s="56"/>
      <c r="AK4" s="56"/>
      <c r="AQ4" s="55" t="s">
        <v>48</v>
      </c>
      <c r="AR4" s="56"/>
      <c r="AS4" s="56"/>
      <c r="AT4" s="56"/>
      <c r="AU4" s="56"/>
      <c r="AV4" s="56"/>
      <c r="AW4" s="56"/>
      <c r="AX4" s="56"/>
      <c r="AY4" s="56"/>
      <c r="BE4" s="55" t="s">
        <v>48</v>
      </c>
      <c r="BF4" s="56"/>
      <c r="BG4" s="56"/>
      <c r="BH4" s="56"/>
      <c r="BI4" s="56"/>
      <c r="BJ4" s="56"/>
      <c r="BK4" s="56"/>
      <c r="BL4" s="56"/>
      <c r="BM4" s="56"/>
      <c r="BS4" s="55" t="s">
        <v>48</v>
      </c>
      <c r="BT4" s="56"/>
      <c r="BU4" s="56"/>
      <c r="BV4" s="56"/>
      <c r="BW4" s="56"/>
      <c r="BX4" s="56"/>
      <c r="BY4" s="56"/>
      <c r="BZ4" s="56"/>
      <c r="CA4" s="56"/>
      <c r="CG4" s="55" t="s">
        <v>48</v>
      </c>
      <c r="CH4" s="56"/>
      <c r="CI4" s="56"/>
      <c r="CJ4" s="56"/>
      <c r="CK4" s="56"/>
      <c r="CL4" s="56"/>
      <c r="CM4" s="56"/>
      <c r="CN4" s="56"/>
      <c r="CO4" s="56"/>
      <c r="CU4" s="55" t="s">
        <v>48</v>
      </c>
      <c r="CV4" s="56"/>
      <c r="CW4" s="56"/>
      <c r="CX4" s="56"/>
      <c r="CY4" s="56"/>
      <c r="CZ4" s="56"/>
      <c r="DA4" s="56"/>
      <c r="DB4" s="56"/>
      <c r="DC4" s="56"/>
      <c r="DI4" s="55" t="s">
        <v>48</v>
      </c>
      <c r="DJ4" s="56"/>
      <c r="DK4" s="56"/>
      <c r="DL4" s="56"/>
      <c r="DM4" s="56"/>
      <c r="DN4" s="56"/>
      <c r="DO4" s="56"/>
      <c r="DP4" s="56"/>
      <c r="DQ4" s="56"/>
      <c r="DW4" s="55" t="s">
        <v>48</v>
      </c>
      <c r="DX4" s="56"/>
      <c r="DY4" s="56"/>
      <c r="DZ4" s="56"/>
      <c r="EA4" s="56"/>
      <c r="EB4" s="56"/>
      <c r="EC4" s="56"/>
      <c r="ED4" s="56"/>
      <c r="EE4" s="56"/>
      <c r="EK4" s="55" t="s">
        <v>48</v>
      </c>
      <c r="EL4" s="56"/>
      <c r="EM4" s="56"/>
      <c r="EN4" s="56"/>
      <c r="EO4" s="56"/>
      <c r="EP4" s="56"/>
      <c r="EQ4" s="56"/>
      <c r="ER4" s="56"/>
      <c r="ES4" s="56"/>
      <c r="EY4" s="55" t="s">
        <v>48</v>
      </c>
      <c r="EZ4" s="56"/>
      <c r="FA4" s="56"/>
      <c r="FB4" s="56"/>
      <c r="FC4" s="56"/>
      <c r="FD4" s="56"/>
      <c r="FE4" s="56"/>
      <c r="FF4" s="56"/>
      <c r="FG4" s="56"/>
      <c r="FM4" s="55" t="s">
        <v>48</v>
      </c>
      <c r="FN4" s="56"/>
      <c r="FO4" s="56"/>
      <c r="FP4" s="56"/>
      <c r="FQ4" s="56"/>
      <c r="FR4" s="56"/>
      <c r="FS4" s="56"/>
      <c r="FT4" s="56"/>
      <c r="FU4" s="56"/>
      <c r="GA4" s="55" t="s">
        <v>48</v>
      </c>
      <c r="GB4" s="56"/>
      <c r="GC4" s="56"/>
      <c r="GD4" s="56"/>
      <c r="GE4" s="56"/>
      <c r="GF4" s="56"/>
      <c r="GG4" s="56"/>
      <c r="GH4" s="56"/>
      <c r="GI4" s="56"/>
      <c r="GO4" s="55" t="s">
        <v>48</v>
      </c>
      <c r="GP4" s="56"/>
      <c r="GQ4" s="56"/>
      <c r="GR4" s="56"/>
      <c r="GS4" s="56"/>
      <c r="GT4" s="56"/>
      <c r="GU4" s="56"/>
      <c r="GV4" s="56"/>
      <c r="GW4" s="56"/>
    </row>
    <row r="5" spans="1:209" x14ac:dyDescent="0.2">
      <c r="A5" s="55" t="s">
        <v>49</v>
      </c>
      <c r="B5" s="56"/>
      <c r="C5" s="56"/>
      <c r="D5" s="56"/>
      <c r="E5" s="56"/>
      <c r="F5" s="56"/>
      <c r="G5" s="56"/>
      <c r="H5" s="56"/>
      <c r="I5" s="56"/>
      <c r="O5" s="55" t="s">
        <v>49</v>
      </c>
      <c r="P5" s="56"/>
      <c r="Q5" s="56"/>
      <c r="R5" s="56"/>
      <c r="S5" s="56"/>
      <c r="T5" s="56"/>
      <c r="U5" s="56"/>
      <c r="V5" s="56"/>
      <c r="W5" s="56"/>
      <c r="AC5" s="55" t="s">
        <v>49</v>
      </c>
      <c r="AD5" s="56"/>
      <c r="AE5" s="56"/>
      <c r="AF5" s="56"/>
      <c r="AG5" s="56"/>
      <c r="AH5" s="56"/>
      <c r="AI5" s="56"/>
      <c r="AJ5" s="56"/>
      <c r="AK5" s="56"/>
      <c r="AQ5" s="55" t="s">
        <v>49</v>
      </c>
      <c r="AR5" s="56"/>
      <c r="AS5" s="56"/>
      <c r="AT5" s="56"/>
      <c r="AU5" s="56"/>
      <c r="AV5" s="56"/>
      <c r="AW5" s="56"/>
      <c r="AX5" s="56"/>
      <c r="AY5" s="56"/>
      <c r="BE5" s="55" t="s">
        <v>49</v>
      </c>
      <c r="BF5" s="56"/>
      <c r="BG5" s="56"/>
      <c r="BH5" s="56"/>
      <c r="BI5" s="56"/>
      <c r="BJ5" s="56"/>
      <c r="BK5" s="56"/>
      <c r="BL5" s="56"/>
      <c r="BM5" s="56"/>
      <c r="BS5" s="55" t="s">
        <v>49</v>
      </c>
      <c r="BT5" s="56"/>
      <c r="BU5" s="56"/>
      <c r="BV5" s="56"/>
      <c r="BW5" s="56"/>
      <c r="BX5" s="56"/>
      <c r="BY5" s="56"/>
      <c r="BZ5" s="56"/>
      <c r="CA5" s="56"/>
      <c r="CG5" s="55" t="s">
        <v>49</v>
      </c>
      <c r="CH5" s="56"/>
      <c r="CI5" s="56"/>
      <c r="CJ5" s="56"/>
      <c r="CK5" s="56"/>
      <c r="CL5" s="56"/>
      <c r="CM5" s="56"/>
      <c r="CN5" s="56"/>
      <c r="CO5" s="56"/>
      <c r="CU5" s="55" t="s">
        <v>49</v>
      </c>
      <c r="CV5" s="56"/>
      <c r="CW5" s="56"/>
      <c r="CX5" s="56"/>
      <c r="CY5" s="56"/>
      <c r="CZ5" s="56"/>
      <c r="DA5" s="56"/>
      <c r="DB5" s="56"/>
      <c r="DC5" s="56"/>
      <c r="DI5" s="55" t="s">
        <v>49</v>
      </c>
      <c r="DJ5" s="56"/>
      <c r="DK5" s="56"/>
      <c r="DL5" s="56"/>
      <c r="DM5" s="56"/>
      <c r="DN5" s="56"/>
      <c r="DO5" s="56"/>
      <c r="DP5" s="56"/>
      <c r="DQ5" s="56"/>
      <c r="DW5" s="55" t="s">
        <v>49</v>
      </c>
      <c r="DX5" s="56"/>
      <c r="DY5" s="56"/>
      <c r="DZ5" s="56"/>
      <c r="EA5" s="56"/>
      <c r="EB5" s="56"/>
      <c r="EC5" s="56"/>
      <c r="ED5" s="56"/>
      <c r="EE5" s="56"/>
      <c r="EK5" s="55" t="s">
        <v>49</v>
      </c>
      <c r="EL5" s="56"/>
      <c r="EM5" s="56"/>
      <c r="EN5" s="56"/>
      <c r="EO5" s="56"/>
      <c r="EP5" s="56"/>
      <c r="EQ5" s="56"/>
      <c r="ER5" s="56"/>
      <c r="ES5" s="56"/>
      <c r="EY5" s="55" t="s">
        <v>49</v>
      </c>
      <c r="EZ5" s="56"/>
      <c r="FA5" s="56"/>
      <c r="FB5" s="56"/>
      <c r="FC5" s="56"/>
      <c r="FD5" s="56"/>
      <c r="FE5" s="56"/>
      <c r="FF5" s="56"/>
      <c r="FG5" s="56"/>
      <c r="FM5" s="55" t="s">
        <v>49</v>
      </c>
      <c r="FN5" s="56"/>
      <c r="FO5" s="56"/>
      <c r="FP5" s="56"/>
      <c r="FQ5" s="56"/>
      <c r="FR5" s="56"/>
      <c r="FS5" s="56"/>
      <c r="FT5" s="56"/>
      <c r="FU5" s="56"/>
      <c r="GA5" s="55" t="s">
        <v>49</v>
      </c>
      <c r="GB5" s="56"/>
      <c r="GC5" s="56"/>
      <c r="GD5" s="56"/>
      <c r="GE5" s="56"/>
      <c r="GF5" s="56"/>
      <c r="GG5" s="56"/>
      <c r="GH5" s="56"/>
      <c r="GI5" s="56"/>
      <c r="GO5" s="55" t="s">
        <v>49</v>
      </c>
      <c r="GP5" s="56"/>
      <c r="GQ5" s="56"/>
      <c r="GR5" s="56"/>
      <c r="GS5" s="56"/>
      <c r="GT5" s="56"/>
      <c r="GU5" s="56"/>
      <c r="GV5" s="56"/>
      <c r="GW5" s="56"/>
    </row>
    <row r="6" spans="1:209" ht="13.9" x14ac:dyDescent="0.25">
      <c r="A6" s="55" t="s">
        <v>50</v>
      </c>
      <c r="B6" s="56"/>
      <c r="C6" s="56"/>
      <c r="D6" s="56"/>
      <c r="E6" s="56"/>
      <c r="F6" s="56"/>
      <c r="G6" s="56"/>
      <c r="H6" s="56"/>
      <c r="I6" s="56"/>
      <c r="O6" s="55" t="s">
        <v>50</v>
      </c>
      <c r="P6" s="56"/>
      <c r="Q6" s="56"/>
      <c r="R6" s="56"/>
      <c r="S6" s="56"/>
      <c r="T6" s="56"/>
      <c r="U6" s="56"/>
      <c r="V6" s="56"/>
      <c r="W6" s="56"/>
      <c r="AC6" s="55" t="s">
        <v>50</v>
      </c>
      <c r="AD6" s="56"/>
      <c r="AE6" s="56"/>
      <c r="AF6" s="56"/>
      <c r="AG6" s="56"/>
      <c r="AH6" s="56"/>
      <c r="AI6" s="56"/>
      <c r="AJ6" s="56"/>
      <c r="AK6" s="56"/>
      <c r="AQ6" s="55" t="s">
        <v>50</v>
      </c>
      <c r="AR6" s="56"/>
      <c r="AS6" s="56"/>
      <c r="AT6" s="56"/>
      <c r="AU6" s="56"/>
      <c r="AV6" s="56"/>
      <c r="AW6" s="56"/>
      <c r="AX6" s="56"/>
      <c r="AY6" s="56"/>
      <c r="BE6" s="55" t="s">
        <v>50</v>
      </c>
      <c r="BF6" s="56"/>
      <c r="BG6" s="56"/>
      <c r="BH6" s="56"/>
      <c r="BI6" s="56"/>
      <c r="BJ6" s="56"/>
      <c r="BK6" s="56"/>
      <c r="BL6" s="56"/>
      <c r="BM6" s="56"/>
      <c r="BS6" s="55" t="s">
        <v>50</v>
      </c>
      <c r="BT6" s="56"/>
      <c r="BU6" s="56"/>
      <c r="BV6" s="56"/>
      <c r="BW6" s="56"/>
      <c r="BX6" s="56"/>
      <c r="BY6" s="56"/>
      <c r="BZ6" s="56"/>
      <c r="CA6" s="56"/>
      <c r="CG6" s="55" t="s">
        <v>50</v>
      </c>
      <c r="CH6" s="56"/>
      <c r="CI6" s="56"/>
      <c r="CJ6" s="56"/>
      <c r="CK6" s="56"/>
      <c r="CL6" s="56"/>
      <c r="CM6" s="56"/>
      <c r="CN6" s="56"/>
      <c r="CO6" s="56"/>
      <c r="CU6" s="55" t="s">
        <v>50</v>
      </c>
      <c r="CV6" s="56"/>
      <c r="CW6" s="56"/>
      <c r="CX6" s="56"/>
      <c r="CY6" s="56"/>
      <c r="CZ6" s="56"/>
      <c r="DA6" s="56"/>
      <c r="DB6" s="56"/>
      <c r="DC6" s="56"/>
      <c r="DI6" s="55" t="s">
        <v>50</v>
      </c>
      <c r="DJ6" s="56"/>
      <c r="DK6" s="56"/>
      <c r="DL6" s="56"/>
      <c r="DM6" s="56"/>
      <c r="DN6" s="56"/>
      <c r="DO6" s="56"/>
      <c r="DP6" s="56"/>
      <c r="DQ6" s="56"/>
      <c r="DW6" s="55" t="s">
        <v>50</v>
      </c>
      <c r="DX6" s="56"/>
      <c r="DY6" s="56"/>
      <c r="DZ6" s="56"/>
      <c r="EA6" s="56"/>
      <c r="EB6" s="56"/>
      <c r="EC6" s="56"/>
      <c r="ED6" s="56"/>
      <c r="EE6" s="56"/>
      <c r="EK6" s="55" t="s">
        <v>50</v>
      </c>
      <c r="EL6" s="56"/>
      <c r="EM6" s="56"/>
      <c r="EN6" s="56"/>
      <c r="EO6" s="56"/>
      <c r="EP6" s="56"/>
      <c r="EQ6" s="56"/>
      <c r="ER6" s="56"/>
      <c r="ES6" s="56"/>
      <c r="EY6" s="55" t="s">
        <v>50</v>
      </c>
      <c r="EZ6" s="56"/>
      <c r="FA6" s="56"/>
      <c r="FB6" s="56"/>
      <c r="FC6" s="56"/>
      <c r="FD6" s="56"/>
      <c r="FE6" s="56"/>
      <c r="FF6" s="56"/>
      <c r="FG6" s="56"/>
      <c r="FM6" s="55" t="s">
        <v>50</v>
      </c>
      <c r="FN6" s="56"/>
      <c r="FO6" s="56"/>
      <c r="FP6" s="56"/>
      <c r="FQ6" s="56"/>
      <c r="FR6" s="56"/>
      <c r="FS6" s="56"/>
      <c r="FT6" s="56"/>
      <c r="FU6" s="56"/>
      <c r="GA6" s="55" t="s">
        <v>50</v>
      </c>
      <c r="GB6" s="56"/>
      <c r="GC6" s="56"/>
      <c r="GD6" s="56"/>
      <c r="GE6" s="56"/>
      <c r="GF6" s="56"/>
      <c r="GG6" s="56"/>
      <c r="GH6" s="56"/>
      <c r="GI6" s="56"/>
      <c r="GO6" s="55" t="s">
        <v>50</v>
      </c>
      <c r="GP6" s="56"/>
      <c r="GQ6" s="56"/>
      <c r="GR6" s="56"/>
      <c r="GS6" s="56"/>
      <c r="GT6" s="56"/>
      <c r="GU6" s="56"/>
      <c r="GV6" s="56"/>
      <c r="GW6" s="56"/>
    </row>
    <row r="7" spans="1:209" ht="13.9" x14ac:dyDescent="0.25">
      <c r="A7" s="55"/>
      <c r="B7" s="56"/>
      <c r="C7" s="56"/>
      <c r="D7" s="56"/>
      <c r="E7" s="56"/>
      <c r="F7" s="56"/>
      <c r="G7" s="56"/>
      <c r="H7" s="56"/>
      <c r="I7" s="56"/>
      <c r="O7" s="55"/>
      <c r="P7" s="56"/>
      <c r="Q7" s="56"/>
      <c r="R7" s="56"/>
      <c r="S7" s="56"/>
      <c r="T7" s="56"/>
      <c r="U7" s="56"/>
      <c r="V7" s="56"/>
      <c r="W7" s="56"/>
      <c r="AC7" s="55"/>
      <c r="AD7" s="56"/>
      <c r="AE7" s="56"/>
      <c r="AF7" s="56"/>
      <c r="AG7" s="56"/>
      <c r="AH7" s="56"/>
      <c r="AI7" s="56"/>
      <c r="AJ7" s="56"/>
      <c r="AK7" s="56"/>
      <c r="AQ7" s="55"/>
      <c r="AR7" s="56"/>
      <c r="AS7" s="56"/>
      <c r="AT7" s="56"/>
      <c r="AU7" s="56"/>
      <c r="AV7" s="56"/>
      <c r="AW7" s="56"/>
      <c r="AX7" s="56"/>
      <c r="AY7" s="56"/>
      <c r="BE7" s="55"/>
      <c r="BF7" s="56"/>
      <c r="BG7" s="56"/>
      <c r="BH7" s="56"/>
      <c r="BI7" s="56"/>
      <c r="BJ7" s="56"/>
      <c r="BK7" s="56"/>
      <c r="BL7" s="56"/>
      <c r="BM7" s="56"/>
      <c r="BS7" s="55"/>
      <c r="BT7" s="56"/>
      <c r="BU7" s="56"/>
      <c r="BV7" s="56"/>
      <c r="BW7" s="56"/>
      <c r="BX7" s="56"/>
      <c r="BY7" s="56"/>
      <c r="BZ7" s="56"/>
      <c r="CA7" s="56"/>
      <c r="CG7" s="55"/>
      <c r="CH7" s="56"/>
      <c r="CI7" s="56"/>
      <c r="CJ7" s="56"/>
      <c r="CK7" s="56"/>
      <c r="CL7" s="56"/>
      <c r="CM7" s="56"/>
      <c r="CN7" s="56"/>
      <c r="CO7" s="56"/>
      <c r="CU7" s="55"/>
      <c r="CV7" s="56"/>
      <c r="CW7" s="56"/>
      <c r="CX7" s="56"/>
      <c r="CY7" s="56"/>
      <c r="CZ7" s="56"/>
      <c r="DA7" s="56"/>
      <c r="DB7" s="56"/>
      <c r="DC7" s="56"/>
      <c r="DI7" s="55"/>
      <c r="DJ7" s="56"/>
      <c r="DK7" s="56"/>
      <c r="DL7" s="56"/>
      <c r="DM7" s="56"/>
      <c r="DN7" s="56"/>
      <c r="DO7" s="56"/>
      <c r="DP7" s="56"/>
      <c r="DQ7" s="56"/>
      <c r="DW7" s="55"/>
      <c r="DX7" s="56"/>
      <c r="DY7" s="56"/>
      <c r="DZ7" s="56"/>
      <c r="EA7" s="56"/>
      <c r="EB7" s="56"/>
      <c r="EC7" s="56"/>
      <c r="ED7" s="56"/>
      <c r="EE7" s="56"/>
      <c r="EK7" s="55"/>
      <c r="EL7" s="56"/>
      <c r="EM7" s="56"/>
      <c r="EN7" s="56"/>
      <c r="EO7" s="56"/>
      <c r="EP7" s="56"/>
      <c r="EQ7" s="56"/>
      <c r="ER7" s="56"/>
      <c r="ES7" s="56"/>
      <c r="EY7" s="55"/>
      <c r="EZ7" s="56"/>
      <c r="FA7" s="56"/>
      <c r="FB7" s="56"/>
      <c r="FC7" s="56"/>
      <c r="FD7" s="56"/>
      <c r="FE7" s="56"/>
      <c r="FF7" s="56"/>
      <c r="FG7" s="56"/>
      <c r="FM7" s="55"/>
      <c r="FN7" s="56"/>
      <c r="FO7" s="56"/>
      <c r="FP7" s="56"/>
      <c r="FQ7" s="56"/>
      <c r="FR7" s="56"/>
      <c r="FS7" s="56"/>
      <c r="FT7" s="56"/>
      <c r="FU7" s="56"/>
      <c r="GA7" s="55"/>
      <c r="GB7" s="56"/>
      <c r="GC7" s="56"/>
      <c r="GD7" s="56"/>
      <c r="GE7" s="56"/>
      <c r="GF7" s="56"/>
      <c r="GG7" s="56"/>
      <c r="GH7" s="56"/>
      <c r="GI7" s="56"/>
      <c r="GO7" s="55"/>
      <c r="GP7" s="56"/>
      <c r="GQ7" s="56"/>
      <c r="GR7" s="56"/>
      <c r="GS7" s="56"/>
      <c r="GT7" s="56"/>
      <c r="GU7" s="56"/>
      <c r="GV7" s="56"/>
      <c r="GW7" s="56"/>
    </row>
    <row r="8" spans="1:209" ht="13.9" x14ac:dyDescent="0.25">
      <c r="A8" s="55" t="s">
        <v>76</v>
      </c>
      <c r="B8" s="56"/>
      <c r="C8" s="56"/>
      <c r="D8" s="56"/>
      <c r="E8" s="56"/>
      <c r="F8" s="56"/>
      <c r="G8" s="56"/>
      <c r="H8" s="56"/>
      <c r="I8" s="56"/>
      <c r="O8" s="55" t="s">
        <v>80</v>
      </c>
      <c r="P8" s="56"/>
      <c r="Q8" s="56"/>
      <c r="R8" s="56"/>
      <c r="S8" s="56"/>
      <c r="T8" s="56"/>
      <c r="U8" s="56"/>
      <c r="V8" s="56"/>
      <c r="W8" s="56"/>
      <c r="AC8" s="55" t="s">
        <v>97</v>
      </c>
      <c r="AD8" s="56"/>
      <c r="AE8" s="56"/>
      <c r="AF8" s="56"/>
      <c r="AG8" s="56"/>
      <c r="AH8" s="56"/>
      <c r="AI8" s="56"/>
      <c r="AJ8" s="56"/>
      <c r="AK8" s="56"/>
      <c r="AQ8" s="55" t="s">
        <v>100</v>
      </c>
      <c r="AR8" s="56"/>
      <c r="AS8" s="56"/>
      <c r="AT8" s="56"/>
      <c r="AU8" s="56"/>
      <c r="AV8" s="56"/>
      <c r="AW8" s="56"/>
      <c r="AX8" s="56"/>
      <c r="AY8" s="56"/>
      <c r="BE8" s="55" t="s">
        <v>103</v>
      </c>
      <c r="BF8" s="56"/>
      <c r="BG8" s="56"/>
      <c r="BH8" s="56"/>
      <c r="BI8" s="56"/>
      <c r="BJ8" s="56"/>
      <c r="BK8" s="56"/>
      <c r="BL8" s="56"/>
      <c r="BM8" s="56"/>
      <c r="BS8" s="55" t="s">
        <v>105</v>
      </c>
      <c r="BT8" s="56"/>
      <c r="BU8" s="56"/>
      <c r="BV8" s="56"/>
      <c r="BW8" s="56"/>
      <c r="BX8" s="56"/>
      <c r="BY8" s="56"/>
      <c r="BZ8" s="56"/>
      <c r="CA8" s="56"/>
      <c r="CG8" s="55" t="s">
        <v>109</v>
      </c>
      <c r="CH8" s="56"/>
      <c r="CI8" s="56"/>
      <c r="CJ8" s="56"/>
      <c r="CK8" s="56"/>
      <c r="CL8" s="56"/>
      <c r="CM8" s="56"/>
      <c r="CN8" s="56"/>
      <c r="CO8" s="56"/>
      <c r="CU8" s="55" t="s">
        <v>113</v>
      </c>
      <c r="CV8" s="56"/>
      <c r="CW8" s="56"/>
      <c r="CX8" s="56"/>
      <c r="CY8" s="56"/>
      <c r="CZ8" s="56"/>
      <c r="DA8" s="56"/>
      <c r="DB8" s="56"/>
      <c r="DC8" s="56"/>
      <c r="DI8" s="55" t="s">
        <v>116</v>
      </c>
      <c r="DJ8" s="56"/>
      <c r="DK8" s="56"/>
      <c r="DL8" s="56"/>
      <c r="DM8" s="56"/>
      <c r="DN8" s="56"/>
      <c r="DO8" s="56"/>
      <c r="DP8" s="56"/>
      <c r="DQ8" s="56"/>
      <c r="DW8" s="55" t="s">
        <v>127</v>
      </c>
      <c r="DX8" s="56"/>
      <c r="DY8" s="56"/>
      <c r="DZ8" s="56"/>
      <c r="EA8" s="56"/>
      <c r="EB8" s="56"/>
      <c r="EC8" s="56"/>
      <c r="ED8" s="56"/>
      <c r="EE8" s="56"/>
      <c r="EK8" s="55" t="s">
        <v>133</v>
      </c>
      <c r="EL8" s="56"/>
      <c r="EM8" s="56"/>
      <c r="EN8" s="56"/>
      <c r="EO8" s="56"/>
      <c r="EP8" s="56"/>
      <c r="EQ8" s="56"/>
      <c r="ER8" s="56"/>
      <c r="ES8" s="56"/>
      <c r="EY8" s="55" t="s">
        <v>136</v>
      </c>
      <c r="EZ8" s="56"/>
      <c r="FA8" s="56"/>
      <c r="FB8" s="56"/>
      <c r="FC8" s="56"/>
      <c r="FD8" s="56"/>
      <c r="FE8" s="56"/>
      <c r="FF8" s="56"/>
      <c r="FG8" s="56"/>
      <c r="FM8" s="55" t="s">
        <v>140</v>
      </c>
      <c r="FN8" s="56"/>
      <c r="FO8" s="56"/>
      <c r="FP8" s="56"/>
      <c r="FQ8" s="56"/>
      <c r="FR8" s="56"/>
      <c r="FS8" s="56"/>
      <c r="FT8" s="56"/>
      <c r="FU8" s="56"/>
      <c r="GA8" s="55" t="s">
        <v>144</v>
      </c>
      <c r="GB8" s="56"/>
      <c r="GC8" s="56"/>
      <c r="GD8" s="56"/>
      <c r="GE8" s="56"/>
      <c r="GF8" s="56"/>
      <c r="GG8" s="56"/>
      <c r="GH8" s="56"/>
      <c r="GI8" s="56"/>
      <c r="GO8" s="55" t="s">
        <v>150</v>
      </c>
      <c r="GP8" s="56"/>
      <c r="GQ8" s="56"/>
      <c r="GR8" s="56"/>
      <c r="GS8" s="56"/>
      <c r="GT8" s="56"/>
      <c r="GU8" s="56"/>
      <c r="GV8" s="56"/>
      <c r="GW8" s="56"/>
    </row>
    <row r="9" spans="1:209" ht="13.9" x14ac:dyDescent="0.25">
      <c r="A9" s="55" t="s">
        <v>75</v>
      </c>
      <c r="B9" s="56"/>
      <c r="C9" s="56"/>
      <c r="D9" s="56"/>
      <c r="E9" s="56"/>
      <c r="F9" s="56"/>
      <c r="G9" s="56"/>
      <c r="H9" s="56"/>
      <c r="I9" s="56"/>
      <c r="O9" s="55" t="s">
        <v>81</v>
      </c>
      <c r="P9" s="56"/>
      <c r="Q9" s="56"/>
      <c r="R9" s="56"/>
      <c r="S9" s="56"/>
      <c r="T9" s="56"/>
      <c r="U9" s="56"/>
      <c r="V9" s="56"/>
      <c r="W9" s="56"/>
      <c r="AC9" s="55" t="s">
        <v>98</v>
      </c>
      <c r="AD9" s="56"/>
      <c r="AE9" s="56"/>
      <c r="AF9" s="56"/>
      <c r="AG9" s="56"/>
      <c r="AH9" s="56"/>
      <c r="AI9" s="56"/>
      <c r="AJ9" s="56"/>
      <c r="AK9" s="56"/>
      <c r="AQ9" s="55" t="s">
        <v>101</v>
      </c>
      <c r="AR9" s="56"/>
      <c r="AS9" s="56"/>
      <c r="AT9" s="56"/>
      <c r="AU9" s="56"/>
      <c r="AV9" s="56"/>
      <c r="AW9" s="56"/>
      <c r="AX9" s="56"/>
      <c r="AY9" s="56"/>
      <c r="BE9" s="55" t="s">
        <v>107</v>
      </c>
      <c r="BF9" s="56"/>
      <c r="BG9" s="56"/>
      <c r="BH9" s="56"/>
      <c r="BI9" s="56"/>
      <c r="BJ9" s="56"/>
      <c r="BK9" s="56"/>
      <c r="BL9" s="56"/>
      <c r="BM9" s="56"/>
      <c r="BS9" s="55" t="s">
        <v>106</v>
      </c>
      <c r="BT9" s="56"/>
      <c r="BU9" s="56"/>
      <c r="BV9" s="56"/>
      <c r="BW9" s="56"/>
      <c r="BX9" s="56"/>
      <c r="BY9" s="56"/>
      <c r="BZ9" s="56"/>
      <c r="CA9" s="56"/>
      <c r="CG9" s="55" t="s">
        <v>110</v>
      </c>
      <c r="CH9" s="56"/>
      <c r="CI9" s="56"/>
      <c r="CJ9" s="56"/>
      <c r="CK9" s="56"/>
      <c r="CL9" s="56"/>
      <c r="CM9" s="56"/>
      <c r="CN9" s="56"/>
      <c r="CO9" s="56"/>
      <c r="CU9" s="55" t="s">
        <v>114</v>
      </c>
      <c r="CV9" s="56"/>
      <c r="CW9" s="56"/>
      <c r="CX9" s="56"/>
      <c r="CY9" s="56"/>
      <c r="CZ9" s="56"/>
      <c r="DA9" s="56"/>
      <c r="DB9" s="56"/>
      <c r="DC9" s="56"/>
      <c r="DI9" s="55" t="s">
        <v>117</v>
      </c>
      <c r="DJ9" s="56"/>
      <c r="DK9" s="56"/>
      <c r="DL9" s="56"/>
      <c r="DM9" s="56"/>
      <c r="DN9" s="56"/>
      <c r="DO9" s="56"/>
      <c r="DP9" s="56"/>
      <c r="DQ9" s="56"/>
      <c r="DW9" s="55" t="s">
        <v>128</v>
      </c>
      <c r="DX9" s="56"/>
      <c r="DY9" s="56"/>
      <c r="DZ9" s="56"/>
      <c r="EA9" s="56"/>
      <c r="EB9" s="56"/>
      <c r="EC9" s="56"/>
      <c r="ED9" s="56"/>
      <c r="EE9" s="56"/>
      <c r="EK9" s="55" t="s">
        <v>134</v>
      </c>
      <c r="EL9" s="56"/>
      <c r="EM9" s="56"/>
      <c r="EN9" s="56"/>
      <c r="EO9" s="56"/>
      <c r="EP9" s="56"/>
      <c r="EQ9" s="56"/>
      <c r="ER9" s="56"/>
      <c r="ES9" s="56"/>
      <c r="EY9" s="55" t="s">
        <v>137</v>
      </c>
      <c r="EZ9" s="56"/>
      <c r="FA9" s="56"/>
      <c r="FB9" s="56"/>
      <c r="FC9" s="56"/>
      <c r="FD9" s="56"/>
      <c r="FE9" s="56"/>
      <c r="FF9" s="56"/>
      <c r="FG9" s="56"/>
      <c r="FM9" s="55" t="s">
        <v>137</v>
      </c>
      <c r="FN9" s="56"/>
      <c r="FO9" s="56"/>
      <c r="FP9" s="56"/>
      <c r="FQ9" s="56"/>
      <c r="FR9" s="56"/>
      <c r="FS9" s="56"/>
      <c r="FT9" s="56"/>
      <c r="FU9" s="56"/>
      <c r="GA9" s="55" t="s">
        <v>143</v>
      </c>
      <c r="GB9" s="56"/>
      <c r="GC9" s="56"/>
      <c r="GD9" s="56"/>
      <c r="GE9" s="56"/>
      <c r="GF9" s="56"/>
      <c r="GG9" s="56"/>
      <c r="GH9" s="56"/>
      <c r="GI9" s="56"/>
      <c r="GO9" s="55" t="s">
        <v>151</v>
      </c>
      <c r="GP9" s="56"/>
      <c r="GQ9" s="56"/>
      <c r="GR9" s="56"/>
      <c r="GS9" s="56"/>
      <c r="GT9" s="56"/>
      <c r="GU9" s="56"/>
      <c r="GV9" s="56"/>
      <c r="GW9" s="56"/>
    </row>
    <row r="10" spans="1:209" ht="13.9" x14ac:dyDescent="0.25">
      <c r="A10" s="55"/>
      <c r="B10" s="56"/>
      <c r="C10" s="56"/>
      <c r="D10" s="56"/>
      <c r="E10" s="56"/>
      <c r="F10" s="56"/>
      <c r="G10" s="56"/>
      <c r="H10" s="56"/>
      <c r="I10" s="56"/>
      <c r="O10" s="55"/>
      <c r="P10" s="56"/>
      <c r="Q10" s="56"/>
      <c r="R10" s="56"/>
      <c r="S10" s="56"/>
      <c r="T10" s="56"/>
      <c r="U10" s="56"/>
      <c r="V10" s="56"/>
      <c r="W10" s="56"/>
      <c r="AC10" s="55"/>
      <c r="AD10" s="56"/>
      <c r="AE10" s="56"/>
      <c r="AF10" s="56"/>
      <c r="AG10" s="56"/>
      <c r="AH10" s="56"/>
      <c r="AI10" s="56"/>
      <c r="AJ10" s="56"/>
      <c r="AK10" s="56"/>
      <c r="AQ10" s="55"/>
      <c r="AR10" s="56"/>
      <c r="AS10" s="56"/>
      <c r="AT10" s="56"/>
      <c r="AU10" s="56"/>
      <c r="AV10" s="56"/>
      <c r="AW10" s="56"/>
      <c r="AX10" s="56"/>
      <c r="AY10" s="56"/>
      <c r="BE10" s="55"/>
      <c r="BF10" s="56"/>
      <c r="BG10" s="56"/>
      <c r="BH10" s="56"/>
      <c r="BI10" s="56"/>
      <c r="BJ10" s="56"/>
      <c r="BK10" s="56"/>
      <c r="BL10" s="56"/>
      <c r="BM10" s="56"/>
      <c r="BS10" s="55"/>
      <c r="BT10" s="56"/>
      <c r="BU10" s="56"/>
      <c r="BV10" s="56"/>
      <c r="BW10" s="56"/>
      <c r="BX10" s="56"/>
      <c r="BY10" s="56"/>
      <c r="BZ10" s="56"/>
      <c r="CA10" s="56"/>
      <c r="CG10" s="55"/>
      <c r="CH10" s="56"/>
      <c r="CI10" s="56"/>
      <c r="CJ10" s="56"/>
      <c r="CK10" s="56"/>
      <c r="CL10" s="56"/>
      <c r="CM10" s="56"/>
      <c r="CN10" s="56"/>
      <c r="CO10" s="56"/>
      <c r="CU10" s="55"/>
      <c r="CV10" s="56"/>
      <c r="CW10" s="56"/>
      <c r="CX10" s="56"/>
      <c r="CY10" s="56"/>
      <c r="CZ10" s="56"/>
      <c r="DA10" s="56"/>
      <c r="DB10" s="56"/>
      <c r="DC10" s="56"/>
      <c r="DI10" s="55"/>
      <c r="DJ10" s="56"/>
      <c r="DK10" s="56"/>
      <c r="DL10" s="56"/>
      <c r="DM10" s="56"/>
      <c r="DN10" s="56"/>
      <c r="DO10" s="56"/>
      <c r="DP10" s="56"/>
      <c r="DQ10" s="56"/>
      <c r="DW10" s="55"/>
      <c r="DX10" s="56"/>
      <c r="DY10" s="56"/>
      <c r="DZ10" s="56"/>
      <c r="EA10" s="56"/>
      <c r="EB10" s="56"/>
      <c r="EC10" s="56"/>
      <c r="ED10" s="56"/>
      <c r="EE10" s="56"/>
      <c r="EK10" s="55"/>
      <c r="EL10" s="56"/>
      <c r="EM10" s="56"/>
      <c r="EN10" s="56"/>
      <c r="EO10" s="56"/>
      <c r="EP10" s="56"/>
      <c r="EQ10" s="56"/>
      <c r="ER10" s="56"/>
      <c r="ES10" s="56"/>
      <c r="EY10" s="55"/>
      <c r="EZ10" s="56"/>
      <c r="FA10" s="56"/>
      <c r="FB10" s="56"/>
      <c r="FC10" s="56"/>
      <c r="FD10" s="56"/>
      <c r="FE10" s="56"/>
      <c r="FF10" s="56"/>
      <c r="FG10" s="56"/>
      <c r="FM10" s="55"/>
      <c r="FN10" s="56"/>
      <c r="FO10" s="56"/>
      <c r="FP10" s="56"/>
      <c r="FQ10" s="56"/>
      <c r="FR10" s="56"/>
      <c r="FS10" s="56"/>
      <c r="FT10" s="56"/>
      <c r="FU10" s="56"/>
      <c r="GA10" s="55"/>
      <c r="GB10" s="56"/>
      <c r="GC10" s="56"/>
      <c r="GD10" s="56"/>
      <c r="GE10" s="56"/>
      <c r="GF10" s="56"/>
      <c r="GG10" s="56"/>
      <c r="GH10" s="56"/>
      <c r="GI10" s="56"/>
      <c r="GO10" s="55"/>
      <c r="GP10" s="56"/>
      <c r="GQ10" s="56"/>
      <c r="GR10" s="56"/>
      <c r="GS10" s="56"/>
      <c r="GT10" s="56"/>
      <c r="GU10" s="56"/>
      <c r="GV10" s="56"/>
      <c r="GW10" s="56"/>
    </row>
    <row r="11" spans="1:209" x14ac:dyDescent="0.2">
      <c r="A11" s="57" t="s">
        <v>77</v>
      </c>
      <c r="B11" s="58"/>
      <c r="C11" s="58"/>
      <c r="D11" s="58"/>
      <c r="E11" s="58"/>
      <c r="F11" s="58"/>
      <c r="G11" s="58"/>
      <c r="H11" s="58"/>
      <c r="I11" s="58"/>
      <c r="O11" s="115" t="s">
        <v>83</v>
      </c>
      <c r="P11" s="109"/>
      <c r="Q11" s="109"/>
      <c r="R11" s="109"/>
      <c r="S11" s="113">
        <v>242</v>
      </c>
      <c r="T11" s="114" t="s">
        <v>84</v>
      </c>
      <c r="U11" s="109"/>
      <c r="V11" s="109"/>
      <c r="W11" s="109"/>
      <c r="X11" s="109"/>
      <c r="Y11" s="109"/>
      <c r="Z11" s="110"/>
      <c r="AC11" s="115" t="s">
        <v>83</v>
      </c>
      <c r="AD11" s="109"/>
      <c r="AE11" s="109"/>
      <c r="AF11" s="109"/>
      <c r="AG11" s="113">
        <v>248</v>
      </c>
      <c r="AH11" s="114" t="s">
        <v>84</v>
      </c>
      <c r="AI11" s="109"/>
      <c r="AJ11" s="109"/>
      <c r="AK11" s="109"/>
      <c r="AL11" s="109"/>
      <c r="AM11" s="109"/>
      <c r="AN11" s="110"/>
      <c r="AQ11" s="115" t="s">
        <v>83</v>
      </c>
      <c r="AR11" s="109"/>
      <c r="AS11" s="109"/>
      <c r="AT11" s="109"/>
      <c r="AU11" s="113">
        <v>253</v>
      </c>
      <c r="AV11" s="114" t="s">
        <v>84</v>
      </c>
      <c r="AW11" s="109"/>
      <c r="AX11" s="109"/>
      <c r="AY11" s="109"/>
      <c r="AZ11" s="109"/>
      <c r="BA11" s="109"/>
      <c r="BB11" s="110"/>
      <c r="BE11" s="115" t="s">
        <v>83</v>
      </c>
      <c r="BF11" s="109"/>
      <c r="BG11" s="109"/>
      <c r="BH11" s="109"/>
      <c r="BI11" s="113">
        <v>260</v>
      </c>
      <c r="BJ11" s="114" t="s">
        <v>84</v>
      </c>
      <c r="BK11" s="109"/>
      <c r="BL11" s="109"/>
      <c r="BM11" s="109"/>
      <c r="BN11" s="109"/>
      <c r="BO11" s="109"/>
      <c r="BP11" s="110"/>
      <c r="BS11" s="115" t="s">
        <v>83</v>
      </c>
      <c r="BT11" s="109"/>
      <c r="BU11" s="109"/>
      <c r="BV11" s="109"/>
      <c r="BW11" s="113">
        <v>265</v>
      </c>
      <c r="BX11" s="114" t="s">
        <v>84</v>
      </c>
      <c r="BY11" s="109"/>
      <c r="BZ11" s="109"/>
      <c r="CA11" s="109"/>
      <c r="CB11" s="109"/>
      <c r="CC11" s="109"/>
      <c r="CD11" s="110"/>
      <c r="CG11" s="115" t="s">
        <v>83</v>
      </c>
      <c r="CH11" s="109"/>
      <c r="CI11" s="109"/>
      <c r="CJ11" s="109"/>
      <c r="CK11" s="113">
        <v>274</v>
      </c>
      <c r="CL11" s="114" t="s">
        <v>84</v>
      </c>
      <c r="CM11" s="109"/>
      <c r="CN11" s="109"/>
      <c r="CO11" s="109"/>
      <c r="CP11" s="109"/>
      <c r="CQ11" s="109"/>
      <c r="CR11" s="110"/>
      <c r="CU11" s="115" t="s">
        <v>83</v>
      </c>
      <c r="CV11" s="109"/>
      <c r="CW11" s="109"/>
      <c r="CX11" s="109"/>
      <c r="CY11" s="113">
        <v>299</v>
      </c>
      <c r="CZ11" s="114" t="s">
        <v>84</v>
      </c>
      <c r="DA11" s="109"/>
      <c r="DB11" s="109"/>
      <c r="DC11" s="109"/>
      <c r="DD11" s="109"/>
      <c r="DE11" s="109"/>
      <c r="DF11" s="110"/>
      <c r="DI11" s="115" t="s">
        <v>83</v>
      </c>
      <c r="DJ11" s="109"/>
      <c r="DK11" s="109"/>
      <c r="DL11" s="109"/>
      <c r="DM11" s="113">
        <v>304</v>
      </c>
      <c r="DN11" s="114" t="s">
        <v>84</v>
      </c>
      <c r="DO11" s="109"/>
      <c r="DP11" s="109"/>
      <c r="DQ11" s="109"/>
      <c r="DR11" s="109"/>
      <c r="DS11" s="109"/>
      <c r="DT11" s="110"/>
      <c r="DW11" s="115" t="s">
        <v>83</v>
      </c>
      <c r="DX11" s="109"/>
      <c r="DY11" s="109"/>
      <c r="DZ11" s="109"/>
      <c r="EA11" s="113">
        <v>340</v>
      </c>
      <c r="EB11" s="114" t="s">
        <v>84</v>
      </c>
      <c r="EC11" s="109"/>
      <c r="ED11" s="109"/>
      <c r="EE11" s="109"/>
      <c r="EF11" s="109"/>
      <c r="EG11" s="109"/>
      <c r="EH11" s="110"/>
      <c r="EK11" s="115" t="s">
        <v>83</v>
      </c>
      <c r="EL11" s="109"/>
      <c r="EM11" s="109"/>
      <c r="EN11" s="109"/>
      <c r="EO11" s="113">
        <v>372</v>
      </c>
      <c r="EP11" s="114" t="s">
        <v>84</v>
      </c>
      <c r="EQ11" s="109"/>
      <c r="ER11" s="109"/>
      <c r="ES11" s="109"/>
      <c r="ET11" s="109"/>
      <c r="EU11" s="109"/>
      <c r="EV11" s="110"/>
      <c r="EY11" s="115" t="s">
        <v>83</v>
      </c>
      <c r="EZ11" s="109"/>
      <c r="FA11" s="109"/>
      <c r="FB11" s="109"/>
      <c r="FC11" s="113">
        <v>372</v>
      </c>
      <c r="FD11" s="114" t="s">
        <v>84</v>
      </c>
      <c r="FE11" s="109"/>
      <c r="FF11" s="109"/>
      <c r="FG11" s="109"/>
      <c r="FH11" s="109"/>
      <c r="FI11" s="109"/>
      <c r="FJ11" s="110"/>
      <c r="FM11" s="115" t="s">
        <v>83</v>
      </c>
      <c r="FN11" s="109"/>
      <c r="FO11" s="109"/>
      <c r="FP11" s="109"/>
      <c r="FQ11" s="113">
        <v>395</v>
      </c>
      <c r="FR11" s="114" t="s">
        <v>84</v>
      </c>
      <c r="FS11" s="109"/>
      <c r="FT11" s="109"/>
      <c r="FU11" s="109"/>
      <c r="FV11" s="109"/>
      <c r="FW11" s="109"/>
      <c r="FX11" s="110"/>
      <c r="GA11" s="115" t="s">
        <v>83</v>
      </c>
      <c r="GB11" s="109"/>
      <c r="GC11" s="109"/>
      <c r="GD11" s="109"/>
      <c r="GE11" s="113">
        <v>419</v>
      </c>
      <c r="GF11" s="114" t="s">
        <v>84</v>
      </c>
      <c r="GG11" s="109"/>
      <c r="GH11" s="109"/>
      <c r="GI11" s="109"/>
      <c r="GJ11" s="109"/>
      <c r="GK11" s="109"/>
      <c r="GL11" s="110"/>
      <c r="GO11" s="115" t="s">
        <v>83</v>
      </c>
      <c r="GP11" s="109"/>
      <c r="GQ11" s="109"/>
      <c r="GR11" s="109"/>
      <c r="GS11" s="113">
        <v>468</v>
      </c>
      <c r="GT11" s="114" t="s">
        <v>84</v>
      </c>
      <c r="GU11" s="109"/>
      <c r="GV11" s="109"/>
      <c r="GW11" s="109"/>
      <c r="GX11" s="109"/>
      <c r="GY11" s="109"/>
      <c r="GZ11" s="110"/>
    </row>
    <row r="12" spans="1:209" x14ac:dyDescent="0.2">
      <c r="A12" s="57" t="s">
        <v>78</v>
      </c>
      <c r="B12" s="58"/>
      <c r="C12" s="58"/>
      <c r="D12" s="58"/>
      <c r="E12" s="58"/>
      <c r="F12" s="58"/>
      <c r="G12" s="58"/>
      <c r="H12" s="58"/>
      <c r="I12" s="58"/>
      <c r="O12" s="118" t="s">
        <v>85</v>
      </c>
      <c r="P12" s="111"/>
      <c r="Q12" s="111"/>
      <c r="R12" s="111"/>
      <c r="S12" s="111"/>
      <c r="T12" s="111"/>
      <c r="U12" s="111"/>
      <c r="V12" s="111"/>
      <c r="W12" s="116">
        <v>402</v>
      </c>
      <c r="X12" s="117" t="s">
        <v>86</v>
      </c>
      <c r="Y12" s="111"/>
      <c r="Z12" s="112"/>
      <c r="AC12" s="118" t="s">
        <v>85</v>
      </c>
      <c r="AD12" s="111"/>
      <c r="AE12" s="111"/>
      <c r="AF12" s="111"/>
      <c r="AG12" s="111"/>
      <c r="AH12" s="111"/>
      <c r="AI12" s="111"/>
      <c r="AJ12" s="111"/>
      <c r="AK12" s="125">
        <v>414</v>
      </c>
      <c r="AL12" s="117" t="s">
        <v>86</v>
      </c>
      <c r="AM12" s="111"/>
      <c r="AN12" s="112"/>
      <c r="AQ12" s="118" t="s">
        <v>85</v>
      </c>
      <c r="AR12" s="111"/>
      <c r="AS12" s="111"/>
      <c r="AT12" s="111"/>
      <c r="AU12" s="111"/>
      <c r="AV12" s="111"/>
      <c r="AW12" s="111"/>
      <c r="AX12" s="111"/>
      <c r="AY12" s="125">
        <v>421</v>
      </c>
      <c r="AZ12" s="117" t="s">
        <v>86</v>
      </c>
      <c r="BA12" s="111"/>
      <c r="BB12" s="112"/>
      <c r="BE12" s="118" t="s">
        <v>85</v>
      </c>
      <c r="BF12" s="111"/>
      <c r="BG12" s="111"/>
      <c r="BH12" s="111"/>
      <c r="BI12" s="111"/>
      <c r="BJ12" s="111"/>
      <c r="BK12" s="111"/>
      <c r="BL12" s="111"/>
      <c r="BM12" s="125">
        <v>433</v>
      </c>
      <c r="BN12" s="117" t="s">
        <v>86</v>
      </c>
      <c r="BO12" s="111"/>
      <c r="BP12" s="112"/>
      <c r="BS12" s="118" t="s">
        <v>85</v>
      </c>
      <c r="BT12" s="111"/>
      <c r="BU12" s="111"/>
      <c r="BV12" s="111"/>
      <c r="BW12" s="111"/>
      <c r="BX12" s="111"/>
      <c r="BY12" s="111"/>
      <c r="BZ12" s="111"/>
      <c r="CA12" s="125">
        <v>440</v>
      </c>
      <c r="CB12" s="117" t="s">
        <v>86</v>
      </c>
      <c r="CC12" s="111"/>
      <c r="CD12" s="112"/>
      <c r="CG12" s="118" t="s">
        <v>85</v>
      </c>
      <c r="CH12" s="111"/>
      <c r="CI12" s="111"/>
      <c r="CJ12" s="111"/>
      <c r="CK12" s="111"/>
      <c r="CL12" s="111"/>
      <c r="CM12" s="111"/>
      <c r="CN12" s="111"/>
      <c r="CO12" s="125">
        <v>456</v>
      </c>
      <c r="CP12" s="117" t="s">
        <v>86</v>
      </c>
      <c r="CQ12" s="111"/>
      <c r="CR12" s="112"/>
      <c r="CU12" s="118" t="s">
        <v>85</v>
      </c>
      <c r="CV12" s="111"/>
      <c r="CW12" s="111"/>
      <c r="CX12" s="111"/>
      <c r="CY12" s="111"/>
      <c r="CZ12" s="111"/>
      <c r="DA12" s="111"/>
      <c r="DB12" s="111"/>
      <c r="DC12" s="125">
        <v>498</v>
      </c>
      <c r="DD12" s="117" t="s">
        <v>86</v>
      </c>
      <c r="DE12" s="111"/>
      <c r="DF12" s="112"/>
      <c r="DI12" s="118" t="s">
        <v>85</v>
      </c>
      <c r="DJ12" s="111"/>
      <c r="DK12" s="111"/>
      <c r="DL12" s="111"/>
      <c r="DM12" s="111"/>
      <c r="DN12" s="111"/>
      <c r="DO12" s="111"/>
      <c r="DP12" s="111"/>
      <c r="DQ12" s="125">
        <v>506</v>
      </c>
      <c r="DR12" s="117" t="s">
        <v>86</v>
      </c>
      <c r="DS12" s="111"/>
      <c r="DT12" s="112"/>
      <c r="DW12" s="118" t="s">
        <v>85</v>
      </c>
      <c r="DX12" s="111"/>
      <c r="DY12" s="111"/>
      <c r="DZ12" s="111"/>
      <c r="EA12" s="111"/>
      <c r="EB12" s="111"/>
      <c r="EC12" s="111"/>
      <c r="ED12" s="111"/>
      <c r="EE12" s="125">
        <v>566</v>
      </c>
      <c r="EF12" s="117" t="s">
        <v>86</v>
      </c>
      <c r="EG12" s="111"/>
      <c r="EH12" s="112"/>
      <c r="EK12" s="118" t="s">
        <v>85</v>
      </c>
      <c r="EL12" s="111"/>
      <c r="EM12" s="111"/>
      <c r="EN12" s="111"/>
      <c r="EO12" s="111"/>
      <c r="EP12" s="111"/>
      <c r="EQ12" s="111"/>
      <c r="ER12" s="111"/>
      <c r="ES12" s="125">
        <v>619</v>
      </c>
      <c r="ET12" s="117" t="s">
        <v>86</v>
      </c>
      <c r="EU12" s="111"/>
      <c r="EV12" s="112"/>
      <c r="EY12" s="118" t="s">
        <v>85</v>
      </c>
      <c r="EZ12" s="111"/>
      <c r="FA12" s="111"/>
      <c r="FB12" s="111"/>
      <c r="FC12" s="111"/>
      <c r="FD12" s="111"/>
      <c r="FE12" s="111"/>
      <c r="FF12" s="111"/>
      <c r="FG12" s="125">
        <v>619</v>
      </c>
      <c r="FH12" s="117" t="s">
        <v>86</v>
      </c>
      <c r="FI12" s="111"/>
      <c r="FJ12" s="112"/>
      <c r="FM12" s="118" t="s">
        <v>85</v>
      </c>
      <c r="FN12" s="111"/>
      <c r="FO12" s="111"/>
      <c r="FP12" s="111"/>
      <c r="FQ12" s="111"/>
      <c r="FR12" s="111"/>
      <c r="FS12" s="111"/>
      <c r="FT12" s="111"/>
      <c r="FU12" s="125">
        <v>658</v>
      </c>
      <c r="FV12" s="117" t="s">
        <v>86</v>
      </c>
      <c r="FW12" s="111"/>
      <c r="FX12" s="112"/>
      <c r="GA12" s="118" t="s">
        <v>85</v>
      </c>
      <c r="GB12" s="111"/>
      <c r="GC12" s="111"/>
      <c r="GD12" s="111"/>
      <c r="GE12" s="111"/>
      <c r="GF12" s="111"/>
      <c r="GG12" s="111"/>
      <c r="GH12" s="111"/>
      <c r="GI12" s="125">
        <v>697</v>
      </c>
      <c r="GJ12" s="117" t="s">
        <v>86</v>
      </c>
      <c r="GK12" s="111"/>
      <c r="GL12" s="112"/>
      <c r="GO12" s="118" t="s">
        <v>85</v>
      </c>
      <c r="GP12" s="111"/>
      <c r="GQ12" s="111"/>
      <c r="GR12" s="111"/>
      <c r="GS12" s="111"/>
      <c r="GT12" s="111"/>
      <c r="GU12" s="111"/>
      <c r="GV12" s="111"/>
      <c r="GW12" s="125">
        <v>778</v>
      </c>
      <c r="GX12" s="117" t="s">
        <v>86</v>
      </c>
      <c r="GY12" s="111"/>
      <c r="GZ12" s="112"/>
    </row>
    <row r="14" spans="1:209" ht="15" x14ac:dyDescent="0.25">
      <c r="A14" s="138" t="s">
        <v>51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40"/>
      <c r="O14" s="130" t="s">
        <v>87</v>
      </c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19" t="s">
        <v>88</v>
      </c>
      <c r="AA14" s="120">
        <v>1.64</v>
      </c>
      <c r="AC14" s="130" t="s">
        <v>87</v>
      </c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19" t="s">
        <v>88</v>
      </c>
      <c r="AO14" s="120">
        <v>1.64</v>
      </c>
      <c r="AQ14" s="130" t="s">
        <v>87</v>
      </c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19" t="s">
        <v>88</v>
      </c>
      <c r="BC14" s="120">
        <v>1.64</v>
      </c>
      <c r="BE14" s="130" t="s">
        <v>87</v>
      </c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19" t="s">
        <v>88</v>
      </c>
      <c r="BQ14" s="120">
        <v>1.64</v>
      </c>
      <c r="BS14" s="130" t="s">
        <v>87</v>
      </c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19" t="s">
        <v>88</v>
      </c>
      <c r="CE14" s="120">
        <v>1.64</v>
      </c>
      <c r="CG14" s="130" t="s">
        <v>87</v>
      </c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19" t="s">
        <v>88</v>
      </c>
      <c r="CS14" s="120">
        <v>1.64</v>
      </c>
      <c r="CU14" s="130" t="s">
        <v>87</v>
      </c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19" t="s">
        <v>88</v>
      </c>
      <c r="DG14" s="120">
        <v>1.64</v>
      </c>
      <c r="DI14" s="130" t="s">
        <v>87</v>
      </c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19" t="s">
        <v>88</v>
      </c>
      <c r="DU14" s="120">
        <v>1.64</v>
      </c>
      <c r="DW14" s="130" t="s">
        <v>87</v>
      </c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19" t="s">
        <v>88</v>
      </c>
      <c r="EI14" s="120">
        <v>1.64</v>
      </c>
      <c r="EK14" s="130" t="s">
        <v>87</v>
      </c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19" t="s">
        <v>88</v>
      </c>
      <c r="EW14" s="120">
        <v>1.64</v>
      </c>
      <c r="EY14" s="130" t="s">
        <v>87</v>
      </c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19" t="s">
        <v>88</v>
      </c>
      <c r="FK14" s="120">
        <v>1.64</v>
      </c>
      <c r="FM14" s="130" t="s">
        <v>87</v>
      </c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19" t="s">
        <v>88</v>
      </c>
      <c r="FY14" s="120">
        <v>1.64</v>
      </c>
      <c r="GA14" s="130" t="s">
        <v>87</v>
      </c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19" t="s">
        <v>88</v>
      </c>
      <c r="GM14" s="120">
        <v>1.64</v>
      </c>
      <c r="GO14" s="130" t="s">
        <v>87</v>
      </c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19" t="s">
        <v>88</v>
      </c>
      <c r="HA14" s="120">
        <v>1.64</v>
      </c>
    </row>
    <row r="15" spans="1:209" x14ac:dyDescent="0.2">
      <c r="A15" s="59"/>
      <c r="B15" s="60"/>
      <c r="C15" s="61" t="s">
        <v>2</v>
      </c>
      <c r="D15" s="61" t="s">
        <v>3</v>
      </c>
      <c r="E15" s="60" t="s">
        <v>4</v>
      </c>
      <c r="F15" s="61" t="s">
        <v>5</v>
      </c>
      <c r="G15" s="60" t="s">
        <v>6</v>
      </c>
      <c r="H15" s="61" t="s">
        <v>7</v>
      </c>
      <c r="I15" s="60" t="s">
        <v>8</v>
      </c>
      <c r="J15" s="61" t="s">
        <v>9</v>
      </c>
      <c r="K15" s="60" t="s">
        <v>10</v>
      </c>
      <c r="L15" s="61" t="s">
        <v>11</v>
      </c>
      <c r="M15" s="60" t="s">
        <v>12</v>
      </c>
      <c r="O15" s="59"/>
      <c r="P15" s="60"/>
      <c r="Q15" s="61" t="s">
        <v>2</v>
      </c>
      <c r="R15" s="61" t="s">
        <v>3</v>
      </c>
      <c r="S15" s="60" t="s">
        <v>4</v>
      </c>
      <c r="T15" s="61" t="s">
        <v>5</v>
      </c>
      <c r="U15" s="60" t="s">
        <v>6</v>
      </c>
      <c r="V15" s="61" t="s">
        <v>7</v>
      </c>
      <c r="W15" s="60" t="s">
        <v>8</v>
      </c>
      <c r="X15" s="61" t="s">
        <v>9</v>
      </c>
      <c r="Y15" s="60" t="s">
        <v>10</v>
      </c>
      <c r="Z15" s="61" t="s">
        <v>11</v>
      </c>
      <c r="AA15" s="60" t="s">
        <v>12</v>
      </c>
      <c r="AC15" s="59"/>
      <c r="AD15" s="60"/>
      <c r="AE15" s="61" t="s">
        <v>2</v>
      </c>
      <c r="AF15" s="61" t="s">
        <v>3</v>
      </c>
      <c r="AG15" s="60" t="s">
        <v>4</v>
      </c>
      <c r="AH15" s="61" t="s">
        <v>5</v>
      </c>
      <c r="AI15" s="60" t="s">
        <v>6</v>
      </c>
      <c r="AJ15" s="61" t="s">
        <v>7</v>
      </c>
      <c r="AK15" s="60" t="s">
        <v>8</v>
      </c>
      <c r="AL15" s="61" t="s">
        <v>9</v>
      </c>
      <c r="AM15" s="60" t="s">
        <v>10</v>
      </c>
      <c r="AN15" s="61" t="s">
        <v>11</v>
      </c>
      <c r="AO15" s="60" t="s">
        <v>12</v>
      </c>
      <c r="AQ15" s="59"/>
      <c r="AR15" s="60"/>
      <c r="AS15" s="61" t="s">
        <v>2</v>
      </c>
      <c r="AT15" s="61" t="s">
        <v>3</v>
      </c>
      <c r="AU15" s="60" t="s">
        <v>4</v>
      </c>
      <c r="AV15" s="61" t="s">
        <v>5</v>
      </c>
      <c r="AW15" s="60" t="s">
        <v>6</v>
      </c>
      <c r="AX15" s="61" t="s">
        <v>7</v>
      </c>
      <c r="AY15" s="60" t="s">
        <v>8</v>
      </c>
      <c r="AZ15" s="61" t="s">
        <v>9</v>
      </c>
      <c r="BA15" s="60" t="s">
        <v>10</v>
      </c>
      <c r="BB15" s="61" t="s">
        <v>11</v>
      </c>
      <c r="BC15" s="60" t="s">
        <v>12</v>
      </c>
      <c r="BE15" s="59"/>
      <c r="BF15" s="60"/>
      <c r="BG15" s="61" t="s">
        <v>2</v>
      </c>
      <c r="BH15" s="61" t="s">
        <v>3</v>
      </c>
      <c r="BI15" s="60" t="s">
        <v>4</v>
      </c>
      <c r="BJ15" s="61" t="s">
        <v>5</v>
      </c>
      <c r="BK15" s="60" t="s">
        <v>6</v>
      </c>
      <c r="BL15" s="61" t="s">
        <v>7</v>
      </c>
      <c r="BM15" s="60" t="s">
        <v>8</v>
      </c>
      <c r="BN15" s="61" t="s">
        <v>9</v>
      </c>
      <c r="BO15" s="60" t="s">
        <v>10</v>
      </c>
      <c r="BP15" s="61" t="s">
        <v>11</v>
      </c>
      <c r="BQ15" s="60" t="s">
        <v>12</v>
      </c>
      <c r="BS15" s="59"/>
      <c r="BT15" s="60"/>
      <c r="BU15" s="61" t="s">
        <v>2</v>
      </c>
      <c r="BV15" s="61" t="s">
        <v>3</v>
      </c>
      <c r="BW15" s="60" t="s">
        <v>4</v>
      </c>
      <c r="BX15" s="61" t="s">
        <v>5</v>
      </c>
      <c r="BY15" s="60" t="s">
        <v>6</v>
      </c>
      <c r="BZ15" s="61" t="s">
        <v>7</v>
      </c>
      <c r="CA15" s="60" t="s">
        <v>8</v>
      </c>
      <c r="CB15" s="61" t="s">
        <v>9</v>
      </c>
      <c r="CC15" s="60" t="s">
        <v>10</v>
      </c>
      <c r="CD15" s="61" t="s">
        <v>11</v>
      </c>
      <c r="CE15" s="60" t="s">
        <v>12</v>
      </c>
      <c r="CG15" s="59"/>
      <c r="CH15" s="60"/>
      <c r="CI15" s="61" t="s">
        <v>2</v>
      </c>
      <c r="CJ15" s="61" t="s">
        <v>3</v>
      </c>
      <c r="CK15" s="60" t="s">
        <v>4</v>
      </c>
      <c r="CL15" s="61" t="s">
        <v>5</v>
      </c>
      <c r="CM15" s="60" t="s">
        <v>6</v>
      </c>
      <c r="CN15" s="61" t="s">
        <v>7</v>
      </c>
      <c r="CO15" s="60" t="s">
        <v>8</v>
      </c>
      <c r="CP15" s="61" t="s">
        <v>9</v>
      </c>
      <c r="CQ15" s="60" t="s">
        <v>10</v>
      </c>
      <c r="CR15" s="61" t="s">
        <v>11</v>
      </c>
      <c r="CS15" s="60" t="s">
        <v>12</v>
      </c>
      <c r="CU15" s="59"/>
      <c r="CV15" s="60"/>
      <c r="CW15" s="61" t="s">
        <v>2</v>
      </c>
      <c r="CX15" s="61" t="s">
        <v>3</v>
      </c>
      <c r="CY15" s="60" t="s">
        <v>4</v>
      </c>
      <c r="CZ15" s="61" t="s">
        <v>5</v>
      </c>
      <c r="DA15" s="60" t="s">
        <v>6</v>
      </c>
      <c r="DB15" s="61" t="s">
        <v>7</v>
      </c>
      <c r="DC15" s="60" t="s">
        <v>8</v>
      </c>
      <c r="DD15" s="61" t="s">
        <v>9</v>
      </c>
      <c r="DE15" s="60" t="s">
        <v>10</v>
      </c>
      <c r="DF15" s="61" t="s">
        <v>11</v>
      </c>
      <c r="DG15" s="60" t="s">
        <v>12</v>
      </c>
      <c r="DI15" s="59"/>
      <c r="DJ15" s="60"/>
      <c r="DK15" s="61" t="s">
        <v>2</v>
      </c>
      <c r="DL15" s="61" t="s">
        <v>3</v>
      </c>
      <c r="DM15" s="60" t="s">
        <v>4</v>
      </c>
      <c r="DN15" s="61" t="s">
        <v>5</v>
      </c>
      <c r="DO15" s="60" t="s">
        <v>6</v>
      </c>
      <c r="DP15" s="61" t="s">
        <v>7</v>
      </c>
      <c r="DQ15" s="60" t="s">
        <v>8</v>
      </c>
      <c r="DR15" s="61" t="s">
        <v>9</v>
      </c>
      <c r="DS15" s="60" t="s">
        <v>10</v>
      </c>
      <c r="DT15" s="61" t="s">
        <v>11</v>
      </c>
      <c r="DU15" s="60" t="s">
        <v>12</v>
      </c>
      <c r="DW15" s="59"/>
      <c r="DX15" s="60"/>
      <c r="DY15" s="61" t="s">
        <v>2</v>
      </c>
      <c r="DZ15" s="61" t="s">
        <v>3</v>
      </c>
      <c r="EA15" s="60" t="s">
        <v>4</v>
      </c>
      <c r="EB15" s="61" t="s">
        <v>5</v>
      </c>
      <c r="EC15" s="60" t="s">
        <v>6</v>
      </c>
      <c r="ED15" s="61" t="s">
        <v>7</v>
      </c>
      <c r="EE15" s="60" t="s">
        <v>8</v>
      </c>
      <c r="EF15" s="61" t="s">
        <v>9</v>
      </c>
      <c r="EG15" s="60" t="s">
        <v>10</v>
      </c>
      <c r="EH15" s="61" t="s">
        <v>11</v>
      </c>
      <c r="EI15" s="60" t="s">
        <v>12</v>
      </c>
      <c r="EK15" s="59"/>
      <c r="EL15" s="60"/>
      <c r="EM15" s="61" t="s">
        <v>2</v>
      </c>
      <c r="EN15" s="61" t="s">
        <v>3</v>
      </c>
      <c r="EO15" s="60" t="s">
        <v>4</v>
      </c>
      <c r="EP15" s="61" t="s">
        <v>5</v>
      </c>
      <c r="EQ15" s="60" t="s">
        <v>6</v>
      </c>
      <c r="ER15" s="61" t="s">
        <v>7</v>
      </c>
      <c r="ES15" s="60" t="s">
        <v>8</v>
      </c>
      <c r="ET15" s="61" t="s">
        <v>9</v>
      </c>
      <c r="EU15" s="60" t="s">
        <v>10</v>
      </c>
      <c r="EV15" s="61" t="s">
        <v>11</v>
      </c>
      <c r="EW15" s="60" t="s">
        <v>12</v>
      </c>
      <c r="EY15" s="59"/>
      <c r="EZ15" s="60"/>
      <c r="FA15" s="61" t="s">
        <v>2</v>
      </c>
      <c r="FB15" s="61" t="s">
        <v>3</v>
      </c>
      <c r="FC15" s="60" t="s">
        <v>4</v>
      </c>
      <c r="FD15" s="61" t="s">
        <v>5</v>
      </c>
      <c r="FE15" s="60" t="s">
        <v>6</v>
      </c>
      <c r="FF15" s="61" t="s">
        <v>7</v>
      </c>
      <c r="FG15" s="60" t="s">
        <v>8</v>
      </c>
      <c r="FH15" s="61" t="s">
        <v>9</v>
      </c>
      <c r="FI15" s="60" t="s">
        <v>10</v>
      </c>
      <c r="FJ15" s="61" t="s">
        <v>11</v>
      </c>
      <c r="FK15" s="60" t="s">
        <v>12</v>
      </c>
      <c r="FM15" s="59"/>
      <c r="FN15" s="60"/>
      <c r="FO15" s="61" t="s">
        <v>2</v>
      </c>
      <c r="FP15" s="61" t="s">
        <v>3</v>
      </c>
      <c r="FQ15" s="60" t="s">
        <v>4</v>
      </c>
      <c r="FR15" s="61" t="s">
        <v>5</v>
      </c>
      <c r="FS15" s="60" t="s">
        <v>6</v>
      </c>
      <c r="FT15" s="61" t="s">
        <v>7</v>
      </c>
      <c r="FU15" s="60" t="s">
        <v>8</v>
      </c>
      <c r="FV15" s="61" t="s">
        <v>9</v>
      </c>
      <c r="FW15" s="60" t="s">
        <v>10</v>
      </c>
      <c r="FX15" s="61" t="s">
        <v>11</v>
      </c>
      <c r="FY15" s="60" t="s">
        <v>12</v>
      </c>
      <c r="GA15" s="59"/>
      <c r="GB15" s="60"/>
      <c r="GC15" s="61" t="s">
        <v>2</v>
      </c>
      <c r="GD15" s="61" t="s">
        <v>3</v>
      </c>
      <c r="GE15" s="60" t="s">
        <v>4</v>
      </c>
      <c r="GF15" s="61" t="s">
        <v>5</v>
      </c>
      <c r="GG15" s="60" t="s">
        <v>6</v>
      </c>
      <c r="GH15" s="61" t="s">
        <v>7</v>
      </c>
      <c r="GI15" s="60" t="s">
        <v>8</v>
      </c>
      <c r="GJ15" s="61" t="s">
        <v>9</v>
      </c>
      <c r="GK15" s="60" t="s">
        <v>10</v>
      </c>
      <c r="GL15" s="61" t="s">
        <v>11</v>
      </c>
      <c r="GM15" s="60" t="s">
        <v>12</v>
      </c>
      <c r="GO15" s="59"/>
      <c r="GP15" s="60"/>
      <c r="GQ15" s="61" t="s">
        <v>2</v>
      </c>
      <c r="GR15" s="61" t="s">
        <v>3</v>
      </c>
      <c r="GS15" s="60" t="s">
        <v>4</v>
      </c>
      <c r="GT15" s="61" t="s">
        <v>5</v>
      </c>
      <c r="GU15" s="60" t="s">
        <v>6</v>
      </c>
      <c r="GV15" s="61" t="s">
        <v>7</v>
      </c>
      <c r="GW15" s="60" t="s">
        <v>8</v>
      </c>
      <c r="GX15" s="61" t="s">
        <v>9</v>
      </c>
      <c r="GY15" s="60" t="s">
        <v>10</v>
      </c>
      <c r="GZ15" s="61" t="s">
        <v>11</v>
      </c>
      <c r="HA15" s="60" t="s">
        <v>12</v>
      </c>
    </row>
    <row r="16" spans="1:209" ht="13.9" x14ac:dyDescent="0.25">
      <c r="A16" s="62" t="s">
        <v>13</v>
      </c>
      <c r="B16" s="63" t="s">
        <v>14</v>
      </c>
      <c r="C16" s="64">
        <v>0.21</v>
      </c>
      <c r="D16" s="64">
        <v>0.24</v>
      </c>
      <c r="E16" s="65">
        <v>0.33</v>
      </c>
      <c r="F16" s="64">
        <v>0.43</v>
      </c>
      <c r="G16" s="65">
        <v>0.54</v>
      </c>
      <c r="H16" s="64">
        <v>0.64</v>
      </c>
      <c r="I16" s="65">
        <v>0.74</v>
      </c>
      <c r="J16" s="64">
        <v>0.84</v>
      </c>
      <c r="K16" s="65">
        <v>1.05</v>
      </c>
      <c r="L16" s="64">
        <v>1.1499999999999999</v>
      </c>
      <c r="M16" s="65">
        <v>1.25</v>
      </c>
      <c r="O16" s="62" t="s">
        <v>13</v>
      </c>
      <c r="P16" s="63" t="s">
        <v>14</v>
      </c>
      <c r="Q16" s="64">
        <v>0.21</v>
      </c>
      <c r="R16" s="64">
        <v>0.24</v>
      </c>
      <c r="S16" s="65">
        <v>0.33</v>
      </c>
      <c r="T16" s="64">
        <v>0.43</v>
      </c>
      <c r="U16" s="65">
        <v>0.54</v>
      </c>
      <c r="V16" s="64">
        <v>0.64</v>
      </c>
      <c r="W16" s="65">
        <v>0.74</v>
      </c>
      <c r="X16" s="64">
        <v>0.84</v>
      </c>
      <c r="Y16" s="65">
        <v>1.05</v>
      </c>
      <c r="Z16" s="64">
        <v>1.1499999999999999</v>
      </c>
      <c r="AA16" s="65">
        <v>1.25</v>
      </c>
      <c r="AC16" s="62" t="s">
        <v>13</v>
      </c>
      <c r="AD16" s="63" t="s">
        <v>14</v>
      </c>
      <c r="AE16" s="64">
        <v>0.21</v>
      </c>
      <c r="AF16" s="64">
        <v>0.24</v>
      </c>
      <c r="AG16" s="65">
        <v>0.33</v>
      </c>
      <c r="AH16" s="64">
        <v>0.43</v>
      </c>
      <c r="AI16" s="65">
        <v>0.54</v>
      </c>
      <c r="AJ16" s="64">
        <v>0.64</v>
      </c>
      <c r="AK16" s="65">
        <v>0.74</v>
      </c>
      <c r="AL16" s="64">
        <v>0.84</v>
      </c>
      <c r="AM16" s="65">
        <v>1.05</v>
      </c>
      <c r="AN16" s="64">
        <v>1.1499999999999999</v>
      </c>
      <c r="AO16" s="65">
        <v>1.25</v>
      </c>
      <c r="AQ16" s="62" t="s">
        <v>13</v>
      </c>
      <c r="AR16" s="63" t="s">
        <v>14</v>
      </c>
      <c r="AS16" s="64">
        <v>0.21</v>
      </c>
      <c r="AT16" s="64">
        <v>0.24</v>
      </c>
      <c r="AU16" s="65">
        <v>0.33</v>
      </c>
      <c r="AV16" s="64">
        <v>0.43</v>
      </c>
      <c r="AW16" s="65">
        <v>0.54</v>
      </c>
      <c r="AX16" s="64">
        <v>0.64</v>
      </c>
      <c r="AY16" s="65">
        <v>0.74</v>
      </c>
      <c r="AZ16" s="64">
        <v>0.84</v>
      </c>
      <c r="BA16" s="65">
        <v>1.05</v>
      </c>
      <c r="BB16" s="64">
        <v>1.1499999999999999</v>
      </c>
      <c r="BC16" s="65">
        <v>1.25</v>
      </c>
      <c r="BE16" s="62" t="s">
        <v>13</v>
      </c>
      <c r="BF16" s="63" t="s">
        <v>14</v>
      </c>
      <c r="BG16" s="64">
        <v>0.21</v>
      </c>
      <c r="BH16" s="64">
        <v>0.24</v>
      </c>
      <c r="BI16" s="65">
        <v>0.33</v>
      </c>
      <c r="BJ16" s="64">
        <v>0.43</v>
      </c>
      <c r="BK16" s="65">
        <v>0.54</v>
      </c>
      <c r="BL16" s="64">
        <v>0.64</v>
      </c>
      <c r="BM16" s="65">
        <v>0.74</v>
      </c>
      <c r="BN16" s="64">
        <v>0.84</v>
      </c>
      <c r="BO16" s="65">
        <v>1.05</v>
      </c>
      <c r="BP16" s="64">
        <v>1.1499999999999999</v>
      </c>
      <c r="BQ16" s="65">
        <v>1.25</v>
      </c>
      <c r="BS16" s="62" t="s">
        <v>13</v>
      </c>
      <c r="BT16" s="63" t="s">
        <v>14</v>
      </c>
      <c r="BU16" s="64">
        <v>0.21</v>
      </c>
      <c r="BV16" s="64">
        <v>0.24</v>
      </c>
      <c r="BW16" s="65">
        <v>0.33</v>
      </c>
      <c r="BX16" s="64">
        <v>0.43</v>
      </c>
      <c r="BY16" s="65">
        <v>0.54</v>
      </c>
      <c r="BZ16" s="64">
        <v>0.64</v>
      </c>
      <c r="CA16" s="65">
        <v>0.74</v>
      </c>
      <c r="CB16" s="64">
        <v>0.84</v>
      </c>
      <c r="CC16" s="65">
        <v>1.05</v>
      </c>
      <c r="CD16" s="64">
        <v>1.1499999999999999</v>
      </c>
      <c r="CE16" s="65">
        <v>1.25</v>
      </c>
      <c r="CG16" s="62" t="s">
        <v>13</v>
      </c>
      <c r="CH16" s="63" t="s">
        <v>14</v>
      </c>
      <c r="CI16" s="64">
        <v>0.21</v>
      </c>
      <c r="CJ16" s="64">
        <v>0.24</v>
      </c>
      <c r="CK16" s="65">
        <v>0.33</v>
      </c>
      <c r="CL16" s="64">
        <v>0.43</v>
      </c>
      <c r="CM16" s="65">
        <v>0.54</v>
      </c>
      <c r="CN16" s="64">
        <v>0.64</v>
      </c>
      <c r="CO16" s="65">
        <v>0.74</v>
      </c>
      <c r="CP16" s="64">
        <v>0.84</v>
      </c>
      <c r="CQ16" s="65">
        <v>1.05</v>
      </c>
      <c r="CR16" s="64">
        <v>1.1499999999999999</v>
      </c>
      <c r="CS16" s="65">
        <v>1.25</v>
      </c>
      <c r="CU16" s="62" t="s">
        <v>13</v>
      </c>
      <c r="CV16" s="63" t="s">
        <v>14</v>
      </c>
      <c r="CW16" s="64">
        <v>0.21</v>
      </c>
      <c r="CX16" s="64">
        <v>0.24</v>
      </c>
      <c r="CY16" s="65">
        <v>0.33</v>
      </c>
      <c r="CZ16" s="64">
        <v>0.43</v>
      </c>
      <c r="DA16" s="65">
        <v>0.54</v>
      </c>
      <c r="DB16" s="64">
        <v>0.64</v>
      </c>
      <c r="DC16" s="65">
        <v>0.74</v>
      </c>
      <c r="DD16" s="64">
        <v>0.84</v>
      </c>
      <c r="DE16" s="65">
        <v>1.05</v>
      </c>
      <c r="DF16" s="64">
        <v>1.1499999999999999</v>
      </c>
      <c r="DG16" s="65">
        <v>1.25</v>
      </c>
      <c r="DI16" s="62" t="s">
        <v>13</v>
      </c>
      <c r="DJ16" s="63" t="s">
        <v>14</v>
      </c>
      <c r="DK16" s="64">
        <v>0.21</v>
      </c>
      <c r="DL16" s="64">
        <v>0.24</v>
      </c>
      <c r="DM16" s="65">
        <v>0.33</v>
      </c>
      <c r="DN16" s="64">
        <v>0.43</v>
      </c>
      <c r="DO16" s="65">
        <v>0.54</v>
      </c>
      <c r="DP16" s="64">
        <v>0.64</v>
      </c>
      <c r="DQ16" s="65">
        <v>0.74</v>
      </c>
      <c r="DR16" s="64">
        <v>0.84</v>
      </c>
      <c r="DS16" s="65">
        <v>1.05</v>
      </c>
      <c r="DT16" s="64">
        <v>1.1499999999999999</v>
      </c>
      <c r="DU16" s="65">
        <v>1.25</v>
      </c>
      <c r="DW16" s="62" t="s">
        <v>13</v>
      </c>
      <c r="DX16" s="63" t="s">
        <v>14</v>
      </c>
      <c r="DY16" s="64">
        <v>0.21</v>
      </c>
      <c r="DZ16" s="64">
        <v>0.24</v>
      </c>
      <c r="EA16" s="65">
        <v>0.33</v>
      </c>
      <c r="EB16" s="64">
        <v>0.43</v>
      </c>
      <c r="EC16" s="65">
        <v>0.54</v>
      </c>
      <c r="ED16" s="64">
        <v>0.64</v>
      </c>
      <c r="EE16" s="65">
        <v>0.74</v>
      </c>
      <c r="EF16" s="64">
        <v>0.84</v>
      </c>
      <c r="EG16" s="65">
        <v>1.05</v>
      </c>
      <c r="EH16" s="64">
        <v>1.1499999999999999</v>
      </c>
      <c r="EI16" s="65">
        <v>1.25</v>
      </c>
      <c r="EK16" s="62" t="s">
        <v>13</v>
      </c>
      <c r="EL16" s="63" t="s">
        <v>14</v>
      </c>
      <c r="EM16" s="64">
        <v>0.21</v>
      </c>
      <c r="EN16" s="64">
        <v>0.24</v>
      </c>
      <c r="EO16" s="65">
        <v>0.33</v>
      </c>
      <c r="EP16" s="64">
        <v>0.43</v>
      </c>
      <c r="EQ16" s="65">
        <v>0.54</v>
      </c>
      <c r="ER16" s="64">
        <v>0.64</v>
      </c>
      <c r="ES16" s="65">
        <v>0.74</v>
      </c>
      <c r="ET16" s="64">
        <v>0.84</v>
      </c>
      <c r="EU16" s="65">
        <v>1.05</v>
      </c>
      <c r="EV16" s="64">
        <v>1.1499999999999999</v>
      </c>
      <c r="EW16" s="65">
        <v>1.25</v>
      </c>
      <c r="EY16" s="62" t="s">
        <v>13</v>
      </c>
      <c r="EZ16" s="63" t="s">
        <v>14</v>
      </c>
      <c r="FA16" s="64">
        <v>0.21</v>
      </c>
      <c r="FB16" s="64">
        <v>0.24</v>
      </c>
      <c r="FC16" s="65">
        <v>0.33</v>
      </c>
      <c r="FD16" s="64">
        <v>0.43</v>
      </c>
      <c r="FE16" s="65">
        <v>0.54</v>
      </c>
      <c r="FF16" s="64">
        <v>0.64</v>
      </c>
      <c r="FG16" s="65">
        <v>0.74</v>
      </c>
      <c r="FH16" s="64">
        <v>0.84</v>
      </c>
      <c r="FI16" s="65">
        <v>1.05</v>
      </c>
      <c r="FJ16" s="64">
        <v>1.1499999999999999</v>
      </c>
      <c r="FK16" s="65">
        <v>1.25</v>
      </c>
      <c r="FM16" s="62" t="s">
        <v>13</v>
      </c>
      <c r="FN16" s="63" t="s">
        <v>14</v>
      </c>
      <c r="FO16" s="64">
        <v>0.21</v>
      </c>
      <c r="FP16" s="64">
        <v>0.24</v>
      </c>
      <c r="FQ16" s="65">
        <v>0.33</v>
      </c>
      <c r="FR16" s="64">
        <v>0.43</v>
      </c>
      <c r="FS16" s="65">
        <v>0.54</v>
      </c>
      <c r="FT16" s="64">
        <v>0.64</v>
      </c>
      <c r="FU16" s="65">
        <v>0.74</v>
      </c>
      <c r="FV16" s="64">
        <v>0.84</v>
      </c>
      <c r="FW16" s="65">
        <v>1.05</v>
      </c>
      <c r="FX16" s="64">
        <v>1.1499999999999999</v>
      </c>
      <c r="FY16" s="65">
        <v>1.25</v>
      </c>
      <c r="GA16" s="62" t="s">
        <v>13</v>
      </c>
      <c r="GB16" s="63" t="s">
        <v>14</v>
      </c>
      <c r="GC16" s="64">
        <v>0.21</v>
      </c>
      <c r="GD16" s="64">
        <v>0.24</v>
      </c>
      <c r="GE16" s="65">
        <v>0.33</v>
      </c>
      <c r="GF16" s="64">
        <v>0.43</v>
      </c>
      <c r="GG16" s="65">
        <v>0.54</v>
      </c>
      <c r="GH16" s="64">
        <v>0.64</v>
      </c>
      <c r="GI16" s="65">
        <v>0.74</v>
      </c>
      <c r="GJ16" s="64">
        <v>0.84</v>
      </c>
      <c r="GK16" s="65">
        <v>1.05</v>
      </c>
      <c r="GL16" s="64">
        <v>1.1499999999999999</v>
      </c>
      <c r="GM16" s="65">
        <v>1.25</v>
      </c>
      <c r="GO16" s="62" t="s">
        <v>13</v>
      </c>
      <c r="GP16" s="63" t="s">
        <v>14</v>
      </c>
      <c r="GQ16" s="64">
        <v>0.21</v>
      </c>
      <c r="GR16" s="64">
        <v>0.24</v>
      </c>
      <c r="GS16" s="65">
        <v>0.33</v>
      </c>
      <c r="GT16" s="64">
        <v>0.43</v>
      </c>
      <c r="GU16" s="65">
        <v>0.54</v>
      </c>
      <c r="GV16" s="64">
        <v>0.64</v>
      </c>
      <c r="GW16" s="65">
        <v>0.74</v>
      </c>
      <c r="GX16" s="64">
        <v>0.84</v>
      </c>
      <c r="GY16" s="65">
        <v>1.05</v>
      </c>
      <c r="GZ16" s="64">
        <v>1.1499999999999999</v>
      </c>
      <c r="HA16" s="65">
        <v>1.25</v>
      </c>
    </row>
    <row r="17" spans="1:209" ht="13.9" x14ac:dyDescent="0.25">
      <c r="A17" s="9" t="s">
        <v>15</v>
      </c>
      <c r="B17" s="10" t="s">
        <v>16</v>
      </c>
      <c r="C17" s="11">
        <f>+Docentes!C6*1.64</f>
        <v>8062.24</v>
      </c>
      <c r="D17" s="11">
        <f>+Docentes!D6*1.64</f>
        <v>8062.24</v>
      </c>
      <c r="E17" s="11">
        <f>+Docentes!E6*1.64</f>
        <v>8062.24</v>
      </c>
      <c r="F17" s="11">
        <f>+Docentes!F6*1.64</f>
        <v>8062.24</v>
      </c>
      <c r="G17" s="11">
        <f>+Docentes!G6*1.64</f>
        <v>8062.24</v>
      </c>
      <c r="H17" s="11">
        <f>+Docentes!H6*1.64</f>
        <v>8062.24</v>
      </c>
      <c r="I17" s="11">
        <f>+Docentes!I6*1.64</f>
        <v>8062.24</v>
      </c>
      <c r="J17" s="11">
        <f>+Docentes!J6*1.64</f>
        <v>8062.24</v>
      </c>
      <c r="K17" s="11">
        <f>+Docentes!K6*1.64</f>
        <v>8062.24</v>
      </c>
      <c r="L17" s="11">
        <f>+Docentes!L6*1.64</f>
        <v>8062.24</v>
      </c>
      <c r="M17" s="11">
        <f>+Docentes!M6*1.64</f>
        <v>8062.24</v>
      </c>
      <c r="O17" s="9" t="s">
        <v>15</v>
      </c>
      <c r="P17" s="10" t="s">
        <v>16</v>
      </c>
      <c r="Q17" s="11">
        <f>+Docentes!Q6*1.64</f>
        <v>8465.68</v>
      </c>
      <c r="R17" s="11">
        <f>+Docentes!R6*1.64</f>
        <v>8465.68</v>
      </c>
      <c r="S17" s="11">
        <f>+Docentes!S6*1.64</f>
        <v>8465.68</v>
      </c>
      <c r="T17" s="11">
        <f>+Docentes!T6*1.64</f>
        <v>8465.68</v>
      </c>
      <c r="U17" s="11">
        <f>+Docentes!U6*1.64</f>
        <v>8465.68</v>
      </c>
      <c r="V17" s="11">
        <f>+Docentes!V6*1.64</f>
        <v>8465.68</v>
      </c>
      <c r="W17" s="11">
        <f>+Docentes!W6*1.64</f>
        <v>8465.68</v>
      </c>
      <c r="X17" s="11">
        <f>+Docentes!X6*1.64</f>
        <v>8465.68</v>
      </c>
      <c r="Y17" s="11">
        <f>+Docentes!Y6*1.64</f>
        <v>8465.68</v>
      </c>
      <c r="Z17" s="11">
        <f>+Docentes!Z6*1.64</f>
        <v>8465.68</v>
      </c>
      <c r="AA17" s="11">
        <f>+Docentes!AA6*1.64</f>
        <v>8465.68</v>
      </c>
      <c r="AC17" s="9" t="s">
        <v>15</v>
      </c>
      <c r="AD17" s="10" t="s">
        <v>16</v>
      </c>
      <c r="AE17" s="11">
        <f>+Docentes!AE6*1.64</f>
        <v>8706.76</v>
      </c>
      <c r="AF17" s="11">
        <f>+Docentes!AF6*1.64</f>
        <v>8706.76</v>
      </c>
      <c r="AG17" s="11">
        <f>+Docentes!AG6*1.64</f>
        <v>8706.76</v>
      </c>
      <c r="AH17" s="11">
        <f>+Docentes!AH6*1.64</f>
        <v>8706.76</v>
      </c>
      <c r="AI17" s="11">
        <f>+Docentes!AI6*1.64</f>
        <v>8706.76</v>
      </c>
      <c r="AJ17" s="11">
        <f>+Docentes!AJ6*1.64</f>
        <v>8706.76</v>
      </c>
      <c r="AK17" s="11">
        <f>+Docentes!AK6*1.64</f>
        <v>8706.76</v>
      </c>
      <c r="AL17" s="11">
        <f>+Docentes!AL6*1.64</f>
        <v>8706.76</v>
      </c>
      <c r="AM17" s="11">
        <f>+Docentes!AM6*1.64</f>
        <v>8706.76</v>
      </c>
      <c r="AN17" s="11">
        <f>+Docentes!AN6*1.64</f>
        <v>8706.76</v>
      </c>
      <c r="AO17" s="11">
        <f>+Docentes!AO6*1.64</f>
        <v>8706.76</v>
      </c>
      <c r="AQ17" s="9" t="s">
        <v>15</v>
      </c>
      <c r="AR17" s="10" t="s">
        <v>16</v>
      </c>
      <c r="AS17" s="11">
        <f>+Docentes!AS6*1.64</f>
        <v>8869.119999999999</v>
      </c>
      <c r="AT17" s="11">
        <f>+Docentes!AT6*1.64</f>
        <v>8869.119999999999</v>
      </c>
      <c r="AU17" s="11">
        <f>+Docentes!AU6*1.64</f>
        <v>8869.119999999999</v>
      </c>
      <c r="AV17" s="11">
        <f>+Docentes!AV6*1.64</f>
        <v>8869.119999999999</v>
      </c>
      <c r="AW17" s="11">
        <f>+Docentes!AW6*1.64</f>
        <v>8869.119999999999</v>
      </c>
      <c r="AX17" s="11">
        <f>+Docentes!AX6*1.64</f>
        <v>8869.119999999999</v>
      </c>
      <c r="AY17" s="11">
        <f>+Docentes!AY6*1.64</f>
        <v>8869.119999999999</v>
      </c>
      <c r="AZ17" s="11">
        <f>+Docentes!AZ6*1.64</f>
        <v>8869.119999999999</v>
      </c>
      <c r="BA17" s="11">
        <f>+Docentes!BA6*1.64</f>
        <v>8869.119999999999</v>
      </c>
      <c r="BB17" s="11">
        <f>+Docentes!BB6*1.64</f>
        <v>8869.119999999999</v>
      </c>
      <c r="BC17" s="11">
        <f>+Docentes!BC6*1.64</f>
        <v>8869.119999999999</v>
      </c>
      <c r="BE17" s="9" t="s">
        <v>15</v>
      </c>
      <c r="BF17" s="10" t="s">
        <v>16</v>
      </c>
      <c r="BG17" s="11">
        <f>+Docentes!BG6*1.64</f>
        <v>9110.1999999999989</v>
      </c>
      <c r="BH17" s="11">
        <f>+Docentes!BH6*1.64</f>
        <v>9110.1999999999989</v>
      </c>
      <c r="BI17" s="11">
        <f>+Docentes!BI6*1.64</f>
        <v>9110.1999999999989</v>
      </c>
      <c r="BJ17" s="11">
        <f>+Docentes!BJ6*1.64</f>
        <v>9110.1999999999989</v>
      </c>
      <c r="BK17" s="11">
        <f>+Docentes!BK6*1.64</f>
        <v>9110.1999999999989</v>
      </c>
      <c r="BL17" s="11">
        <f>+Docentes!BL6*1.64</f>
        <v>9110.1999999999989</v>
      </c>
      <c r="BM17" s="11">
        <f>+Docentes!BM6*1.64</f>
        <v>9110.1999999999989</v>
      </c>
      <c r="BN17" s="11">
        <f>+Docentes!BN6*1.64</f>
        <v>9110.1999999999989</v>
      </c>
      <c r="BO17" s="11">
        <f>+Docentes!BO6*1.64</f>
        <v>9110.1999999999989</v>
      </c>
      <c r="BP17" s="11">
        <f>+Docentes!BP6*1.64</f>
        <v>9110.1999999999989</v>
      </c>
      <c r="BQ17" s="11">
        <f>+Docentes!BQ6*1.64</f>
        <v>9110.1999999999989</v>
      </c>
      <c r="BS17" s="9" t="s">
        <v>15</v>
      </c>
      <c r="BT17" s="10" t="s">
        <v>16</v>
      </c>
      <c r="BU17" s="11">
        <f>+Docentes!BU6*1.64</f>
        <v>9270.92</v>
      </c>
      <c r="BV17" s="11">
        <f>+Docentes!BV6*1.64</f>
        <v>9270.92</v>
      </c>
      <c r="BW17" s="11">
        <f>+Docentes!BW6*1.64</f>
        <v>9270.92</v>
      </c>
      <c r="BX17" s="11">
        <f>+Docentes!BX6*1.64</f>
        <v>9270.92</v>
      </c>
      <c r="BY17" s="11">
        <f>+Docentes!BY6*1.64</f>
        <v>9270.92</v>
      </c>
      <c r="BZ17" s="11">
        <f>+Docentes!BZ6*1.64</f>
        <v>9270.92</v>
      </c>
      <c r="CA17" s="11">
        <f>+Docentes!CA6*1.64</f>
        <v>9270.92</v>
      </c>
      <c r="CB17" s="11">
        <f>+Docentes!CB6*1.64</f>
        <v>9270.92</v>
      </c>
      <c r="CC17" s="11">
        <f>+Docentes!CC6*1.64</f>
        <v>9270.92</v>
      </c>
      <c r="CD17" s="11">
        <f>+Docentes!CD6*1.64</f>
        <v>9270.92</v>
      </c>
      <c r="CE17" s="11">
        <f>+Docentes!CE6*1.64</f>
        <v>9270.92</v>
      </c>
      <c r="CG17" s="9" t="s">
        <v>15</v>
      </c>
      <c r="CH17" s="10" t="s">
        <v>16</v>
      </c>
      <c r="CI17" s="11">
        <f>+Docentes!CI6*1.64</f>
        <v>9594</v>
      </c>
      <c r="CJ17" s="11">
        <f>+Docentes!CJ6*1.64</f>
        <v>9594</v>
      </c>
      <c r="CK17" s="11">
        <f>+Docentes!CK6*1.64</f>
        <v>9594</v>
      </c>
      <c r="CL17" s="11">
        <f>+Docentes!CL6*1.64</f>
        <v>9594</v>
      </c>
      <c r="CM17" s="11">
        <f>+Docentes!CM6*1.64</f>
        <v>9594</v>
      </c>
      <c r="CN17" s="11">
        <f>+Docentes!CN6*1.64</f>
        <v>9594</v>
      </c>
      <c r="CO17" s="11">
        <f>+Docentes!CO6*1.64</f>
        <v>9594</v>
      </c>
      <c r="CP17" s="11">
        <f>+Docentes!CP6*1.64</f>
        <v>9594</v>
      </c>
      <c r="CQ17" s="11">
        <f>+Docentes!CQ6*1.64</f>
        <v>9594</v>
      </c>
      <c r="CR17" s="11">
        <f>+Docentes!CR6*1.64</f>
        <v>9594</v>
      </c>
      <c r="CS17" s="11">
        <f>+Docentes!CS6*1.64</f>
        <v>9594</v>
      </c>
      <c r="CU17" s="9" t="s">
        <v>15</v>
      </c>
      <c r="CV17" s="10" t="s">
        <v>16</v>
      </c>
      <c r="CW17" s="11">
        <f>+Docentes!CW6*1.64</f>
        <v>10481.24</v>
      </c>
      <c r="CX17" s="11">
        <f>+Docentes!CX6*1.64</f>
        <v>10481.24</v>
      </c>
      <c r="CY17" s="11">
        <f>+Docentes!CY6*1.64</f>
        <v>10481.24</v>
      </c>
      <c r="CZ17" s="11">
        <f>+Docentes!CZ6*1.64</f>
        <v>10481.24</v>
      </c>
      <c r="DA17" s="11">
        <f>+Docentes!DA6*1.64</f>
        <v>10481.24</v>
      </c>
      <c r="DB17" s="11">
        <f>+Docentes!DB6*1.64</f>
        <v>10481.24</v>
      </c>
      <c r="DC17" s="11">
        <f>+Docentes!DC6*1.64</f>
        <v>10481.24</v>
      </c>
      <c r="DD17" s="11">
        <f>+Docentes!DD6*1.64</f>
        <v>10481.24</v>
      </c>
      <c r="DE17" s="11">
        <f>+Docentes!DE6*1.64</f>
        <v>10481.24</v>
      </c>
      <c r="DF17" s="11">
        <f>+Docentes!DF6*1.64</f>
        <v>10481.24</v>
      </c>
      <c r="DG17" s="11">
        <f>+Docentes!DG6*1.64</f>
        <v>10481.24</v>
      </c>
      <c r="DI17" s="9" t="s">
        <v>15</v>
      </c>
      <c r="DJ17" s="10" t="s">
        <v>16</v>
      </c>
      <c r="DK17" s="11">
        <f>+Docentes!DK6*1.64</f>
        <v>10641.96</v>
      </c>
      <c r="DL17" s="11">
        <f>+Docentes!DL6*1.64</f>
        <v>10641.96</v>
      </c>
      <c r="DM17" s="11">
        <f>+Docentes!DM6*1.64</f>
        <v>10641.96</v>
      </c>
      <c r="DN17" s="11">
        <f>+Docentes!DN6*1.64</f>
        <v>10641.96</v>
      </c>
      <c r="DO17" s="11">
        <f>+Docentes!DO6*1.64</f>
        <v>10641.96</v>
      </c>
      <c r="DP17" s="11">
        <f>+Docentes!DP6*1.64</f>
        <v>10641.96</v>
      </c>
      <c r="DQ17" s="11">
        <f>+Docentes!DQ6*1.64</f>
        <v>10641.96</v>
      </c>
      <c r="DR17" s="11">
        <f>+Docentes!DR6*1.64</f>
        <v>10641.96</v>
      </c>
      <c r="DS17" s="11">
        <f>+Docentes!DS6*1.64</f>
        <v>10641.96</v>
      </c>
      <c r="DT17" s="11">
        <f>+Docentes!DT6*1.64</f>
        <v>10641.96</v>
      </c>
      <c r="DU17" s="11">
        <f>+Docentes!DU6*1.64</f>
        <v>10641.96</v>
      </c>
      <c r="DW17" s="9" t="s">
        <v>15</v>
      </c>
      <c r="DX17" s="10" t="s">
        <v>16</v>
      </c>
      <c r="DY17" s="11">
        <f>+Docentes!DY6*1.64</f>
        <v>12301.64</v>
      </c>
      <c r="DZ17" s="11">
        <f>+Docentes!DZ6*1.64</f>
        <v>12301.64</v>
      </c>
      <c r="EA17" s="11">
        <f>+Docentes!EA6*1.64</f>
        <v>12301.64</v>
      </c>
      <c r="EB17" s="11">
        <f>+Docentes!EB6*1.64</f>
        <v>12301.64</v>
      </c>
      <c r="EC17" s="11">
        <f>+Docentes!EC6*1.64</f>
        <v>12301.64</v>
      </c>
      <c r="ED17" s="11">
        <f>+Docentes!ED6*1.64</f>
        <v>12301.64</v>
      </c>
      <c r="EE17" s="11">
        <f>+Docentes!EE6*1.64</f>
        <v>12301.64</v>
      </c>
      <c r="EF17" s="11">
        <f>+Docentes!EF6*1.64</f>
        <v>12301.64</v>
      </c>
      <c r="EG17" s="11">
        <f>+Docentes!EG6*1.64</f>
        <v>12301.64</v>
      </c>
      <c r="EH17" s="11">
        <f>+Docentes!EH6*1.64</f>
        <v>12301.64</v>
      </c>
      <c r="EI17" s="11">
        <f>+Docentes!EI6*1.64</f>
        <v>12301.64</v>
      </c>
      <c r="EK17" s="9" t="s">
        <v>15</v>
      </c>
      <c r="EL17" s="10" t="s">
        <v>16</v>
      </c>
      <c r="EM17" s="11">
        <f>+Docentes!EM6*1.64</f>
        <v>13429.96</v>
      </c>
      <c r="EN17" s="11">
        <f>+Docentes!EN6*1.64</f>
        <v>13429.96</v>
      </c>
      <c r="EO17" s="11">
        <f>+Docentes!EO6*1.64</f>
        <v>13429.96</v>
      </c>
      <c r="EP17" s="11">
        <f>+Docentes!EP6*1.64</f>
        <v>13429.96</v>
      </c>
      <c r="EQ17" s="11">
        <f>+Docentes!EQ6*1.64</f>
        <v>13429.96</v>
      </c>
      <c r="ER17" s="11">
        <f>+Docentes!ER6*1.64</f>
        <v>13429.96</v>
      </c>
      <c r="ES17" s="11">
        <f>+Docentes!ES6*1.64</f>
        <v>13429.96</v>
      </c>
      <c r="ET17" s="11">
        <f>+Docentes!ET6*1.64</f>
        <v>13429.96</v>
      </c>
      <c r="EU17" s="11">
        <f>+Docentes!EU6*1.64</f>
        <v>13429.96</v>
      </c>
      <c r="EV17" s="11">
        <f>+Docentes!EV6*1.64</f>
        <v>13429.96</v>
      </c>
      <c r="EW17" s="11">
        <f>+Docentes!EW6*1.64</f>
        <v>13429.96</v>
      </c>
      <c r="EY17" s="9" t="s">
        <v>15</v>
      </c>
      <c r="EZ17" s="10" t="s">
        <v>16</v>
      </c>
      <c r="FA17" s="11">
        <f>+Docentes!FA6*1.64</f>
        <v>14284.4</v>
      </c>
      <c r="FB17" s="11">
        <f>+Docentes!FB6*1.64</f>
        <v>14284.4</v>
      </c>
      <c r="FC17" s="11">
        <f>+Docentes!FC6*1.64</f>
        <v>14284.4</v>
      </c>
      <c r="FD17" s="11">
        <f>+Docentes!FD6*1.64</f>
        <v>14284.4</v>
      </c>
      <c r="FE17" s="11">
        <f>+Docentes!FE6*1.64</f>
        <v>14284.4</v>
      </c>
      <c r="FF17" s="11">
        <f>+Docentes!FF6*1.64</f>
        <v>14284.4</v>
      </c>
      <c r="FG17" s="11">
        <f>+Docentes!FG6*1.64</f>
        <v>14284.4</v>
      </c>
      <c r="FH17" s="11">
        <f>+Docentes!FH6*1.64</f>
        <v>14284.4</v>
      </c>
      <c r="FI17" s="11">
        <f>+Docentes!FI6*1.64</f>
        <v>14284.4</v>
      </c>
      <c r="FJ17" s="11">
        <f>+Docentes!FJ6*1.64</f>
        <v>14284.4</v>
      </c>
      <c r="FK17" s="11">
        <f>+Docentes!FK6*1.64</f>
        <v>14284.4</v>
      </c>
      <c r="FM17" s="9" t="s">
        <v>15</v>
      </c>
      <c r="FN17" s="10" t="s">
        <v>16</v>
      </c>
      <c r="FO17" s="11">
        <f>+Docentes!FO6*1.64</f>
        <v>15092.919999999998</v>
      </c>
      <c r="FP17" s="11">
        <f>+Docentes!FP6*1.64</f>
        <v>15092.919999999998</v>
      </c>
      <c r="FQ17" s="11">
        <f>+Docentes!FQ6*1.64</f>
        <v>15092.919999999998</v>
      </c>
      <c r="FR17" s="11">
        <f>+Docentes!FR6*1.64</f>
        <v>15092.919999999998</v>
      </c>
      <c r="FS17" s="11">
        <f>+Docentes!FS6*1.64</f>
        <v>15092.919999999998</v>
      </c>
      <c r="FT17" s="11">
        <f>+Docentes!FT6*1.64</f>
        <v>15092.919999999998</v>
      </c>
      <c r="FU17" s="11">
        <f>+Docentes!FU6*1.64</f>
        <v>15092.919999999998</v>
      </c>
      <c r="FV17" s="11">
        <f>+Docentes!FV6*1.64</f>
        <v>15092.919999999998</v>
      </c>
      <c r="FW17" s="11">
        <f>+Docentes!FW6*1.64</f>
        <v>15092.919999999998</v>
      </c>
      <c r="FX17" s="11">
        <f>+Docentes!FX6*1.64</f>
        <v>15092.919999999998</v>
      </c>
      <c r="FY17" s="11">
        <f>+Docentes!FY6*1.64</f>
        <v>15092.919999999998</v>
      </c>
      <c r="GA17" s="9" t="s">
        <v>15</v>
      </c>
      <c r="GB17" s="10" t="s">
        <v>16</v>
      </c>
      <c r="GC17" s="11">
        <f>+Docentes!GC6*1.64</f>
        <v>15912.919999999998</v>
      </c>
      <c r="GD17" s="11">
        <f>+Docentes!GD6*1.64</f>
        <v>15912.919999999998</v>
      </c>
      <c r="GE17" s="11">
        <f>+Docentes!GE6*1.64</f>
        <v>15912.919999999998</v>
      </c>
      <c r="GF17" s="11">
        <f>+Docentes!GF6*1.64</f>
        <v>15912.919999999998</v>
      </c>
      <c r="GG17" s="11">
        <f>+Docentes!GG6*1.64</f>
        <v>15912.919999999998</v>
      </c>
      <c r="GH17" s="11">
        <f>+Docentes!GH6*1.64</f>
        <v>15912.919999999998</v>
      </c>
      <c r="GI17" s="11">
        <f>+Docentes!GI6*1.64</f>
        <v>15912.919999999998</v>
      </c>
      <c r="GJ17" s="11">
        <f>+Docentes!GJ6*1.64</f>
        <v>15912.919999999998</v>
      </c>
      <c r="GK17" s="11">
        <f>+Docentes!GK6*1.64</f>
        <v>15912.919999999998</v>
      </c>
      <c r="GL17" s="11">
        <f>+Docentes!GL6*1.64</f>
        <v>15912.919999999998</v>
      </c>
      <c r="GM17" s="11">
        <f>+Docentes!GM6*1.64</f>
        <v>15912.919999999998</v>
      </c>
      <c r="GO17" s="9" t="s">
        <v>15</v>
      </c>
      <c r="GP17" s="10" t="s">
        <v>16</v>
      </c>
      <c r="GQ17" s="11">
        <f>+Docentes!GQ6*1.64</f>
        <v>17625.079999999998</v>
      </c>
      <c r="GR17" s="11">
        <f>+Docentes!GR6*1.64</f>
        <v>17625.079999999998</v>
      </c>
      <c r="GS17" s="11">
        <f>+Docentes!GS6*1.64</f>
        <v>17625.079999999998</v>
      </c>
      <c r="GT17" s="11">
        <f>+Docentes!GT6*1.64</f>
        <v>17625.079999999998</v>
      </c>
      <c r="GU17" s="11">
        <f>+Docentes!GU6*1.64</f>
        <v>17625.079999999998</v>
      </c>
      <c r="GV17" s="11">
        <f>+Docentes!GV6*1.64</f>
        <v>17625.079999999998</v>
      </c>
      <c r="GW17" s="11">
        <f>+Docentes!GW6*1.64</f>
        <v>17625.079999999998</v>
      </c>
      <c r="GX17" s="11">
        <f>+Docentes!GX6*1.64</f>
        <v>17625.079999999998</v>
      </c>
      <c r="GY17" s="11">
        <f>+Docentes!GY6*1.64</f>
        <v>17625.079999999998</v>
      </c>
      <c r="GZ17" s="11">
        <f>+Docentes!GZ6*1.64</f>
        <v>17625.079999999998</v>
      </c>
      <c r="HA17" s="11">
        <f>+Docentes!HA6*1.64</f>
        <v>17625.079999999998</v>
      </c>
    </row>
    <row r="18" spans="1:209" x14ac:dyDescent="0.2">
      <c r="A18" s="9" t="s">
        <v>17</v>
      </c>
      <c r="B18" s="12" t="s">
        <v>18</v>
      </c>
      <c r="C18" s="11">
        <f t="shared" ref="C18:M18" si="0">+C17*C16</f>
        <v>1693.0703999999998</v>
      </c>
      <c r="D18" s="11">
        <f t="shared" si="0"/>
        <v>1934.9376</v>
      </c>
      <c r="E18" s="11">
        <f t="shared" si="0"/>
        <v>2660.5392000000002</v>
      </c>
      <c r="F18" s="11">
        <f t="shared" si="0"/>
        <v>3466.7631999999999</v>
      </c>
      <c r="G18" s="11">
        <f t="shared" si="0"/>
        <v>4353.6095999999998</v>
      </c>
      <c r="H18" s="11">
        <f t="shared" si="0"/>
        <v>5159.8335999999999</v>
      </c>
      <c r="I18" s="11">
        <f t="shared" si="0"/>
        <v>5966.0576000000001</v>
      </c>
      <c r="J18" s="11">
        <f t="shared" si="0"/>
        <v>6772.2815999999993</v>
      </c>
      <c r="K18" s="11">
        <f t="shared" si="0"/>
        <v>8465.3520000000008</v>
      </c>
      <c r="L18" s="11">
        <f t="shared" si="0"/>
        <v>9271.5759999999991</v>
      </c>
      <c r="M18" s="11">
        <f t="shared" si="0"/>
        <v>10077.799999999999</v>
      </c>
      <c r="O18" s="9" t="s">
        <v>17</v>
      </c>
      <c r="P18" s="12" t="s">
        <v>18</v>
      </c>
      <c r="Q18" s="11">
        <f t="shared" ref="Q18:AA18" si="1">+Q17*Q16</f>
        <v>1777.7927999999999</v>
      </c>
      <c r="R18" s="11">
        <f t="shared" si="1"/>
        <v>2031.7632000000001</v>
      </c>
      <c r="S18" s="11">
        <f t="shared" si="1"/>
        <v>2793.6744000000003</v>
      </c>
      <c r="T18" s="11">
        <f t="shared" si="1"/>
        <v>3640.2424000000001</v>
      </c>
      <c r="U18" s="11">
        <f t="shared" si="1"/>
        <v>4571.4672</v>
      </c>
      <c r="V18" s="11">
        <f t="shared" si="1"/>
        <v>5418.0352000000003</v>
      </c>
      <c r="W18" s="11">
        <f t="shared" si="1"/>
        <v>6264.6032000000005</v>
      </c>
      <c r="X18" s="11">
        <f t="shared" si="1"/>
        <v>7111.1711999999998</v>
      </c>
      <c r="Y18" s="11">
        <f t="shared" si="1"/>
        <v>8888.9639999999999</v>
      </c>
      <c r="Z18" s="11">
        <f t="shared" si="1"/>
        <v>9735.5319999999992</v>
      </c>
      <c r="AA18" s="11">
        <f t="shared" si="1"/>
        <v>10582.1</v>
      </c>
      <c r="AC18" s="9" t="s">
        <v>17</v>
      </c>
      <c r="AD18" s="12" t="s">
        <v>18</v>
      </c>
      <c r="AE18" s="11">
        <f t="shared" ref="AE18:AO18" si="2">+AE17*AE16</f>
        <v>1828.4195999999999</v>
      </c>
      <c r="AF18" s="11">
        <f t="shared" si="2"/>
        <v>2089.6224000000002</v>
      </c>
      <c r="AG18" s="11">
        <f t="shared" si="2"/>
        <v>2873.2308000000003</v>
      </c>
      <c r="AH18" s="11">
        <f t="shared" si="2"/>
        <v>3743.9068000000002</v>
      </c>
      <c r="AI18" s="11">
        <f t="shared" si="2"/>
        <v>4701.6504000000004</v>
      </c>
      <c r="AJ18" s="11">
        <f t="shared" si="2"/>
        <v>5572.3263999999999</v>
      </c>
      <c r="AK18" s="11">
        <f t="shared" si="2"/>
        <v>6443.0024000000003</v>
      </c>
      <c r="AL18" s="11">
        <f t="shared" si="2"/>
        <v>7313.6783999999998</v>
      </c>
      <c r="AM18" s="11">
        <f t="shared" si="2"/>
        <v>9142.098</v>
      </c>
      <c r="AN18" s="11">
        <f t="shared" si="2"/>
        <v>10012.773999999999</v>
      </c>
      <c r="AO18" s="11">
        <f t="shared" si="2"/>
        <v>10883.45</v>
      </c>
      <c r="AQ18" s="9" t="s">
        <v>17</v>
      </c>
      <c r="AR18" s="12" t="s">
        <v>18</v>
      </c>
      <c r="AS18" s="11">
        <f t="shared" ref="AS18:BC18" si="3">+AS17*AS16</f>
        <v>1862.5151999999998</v>
      </c>
      <c r="AT18" s="11">
        <f t="shared" si="3"/>
        <v>2128.5887999999995</v>
      </c>
      <c r="AU18" s="11">
        <f t="shared" si="3"/>
        <v>2926.8095999999996</v>
      </c>
      <c r="AV18" s="11">
        <f t="shared" si="3"/>
        <v>3813.7215999999994</v>
      </c>
      <c r="AW18" s="11">
        <f t="shared" si="3"/>
        <v>4789.3247999999994</v>
      </c>
      <c r="AX18" s="11">
        <f t="shared" si="3"/>
        <v>5676.2367999999997</v>
      </c>
      <c r="AY18" s="11">
        <f t="shared" si="3"/>
        <v>6563.148799999999</v>
      </c>
      <c r="AZ18" s="11">
        <f t="shared" si="3"/>
        <v>7450.0607999999993</v>
      </c>
      <c r="BA18" s="11">
        <f t="shared" si="3"/>
        <v>9312.5759999999991</v>
      </c>
      <c r="BB18" s="11">
        <f t="shared" si="3"/>
        <v>10199.487999999998</v>
      </c>
      <c r="BC18" s="11">
        <f t="shared" si="3"/>
        <v>11086.399999999998</v>
      </c>
      <c r="BE18" s="9" t="s">
        <v>17</v>
      </c>
      <c r="BF18" s="12" t="s">
        <v>18</v>
      </c>
      <c r="BG18" s="11">
        <f t="shared" ref="BG18:BQ18" si="4">+BG17*BG16</f>
        <v>1913.1419999999996</v>
      </c>
      <c r="BH18" s="11">
        <f t="shared" si="4"/>
        <v>2186.4479999999999</v>
      </c>
      <c r="BI18" s="11">
        <f t="shared" si="4"/>
        <v>3006.366</v>
      </c>
      <c r="BJ18" s="11">
        <f t="shared" si="4"/>
        <v>3917.3859999999995</v>
      </c>
      <c r="BK18" s="11">
        <f t="shared" si="4"/>
        <v>4919.5079999999998</v>
      </c>
      <c r="BL18" s="11">
        <f t="shared" si="4"/>
        <v>5830.5279999999993</v>
      </c>
      <c r="BM18" s="11">
        <f t="shared" si="4"/>
        <v>6741.5479999999989</v>
      </c>
      <c r="BN18" s="11">
        <f t="shared" si="4"/>
        <v>7652.5679999999984</v>
      </c>
      <c r="BO18" s="11">
        <f t="shared" si="4"/>
        <v>9565.7099999999991</v>
      </c>
      <c r="BP18" s="11">
        <f t="shared" si="4"/>
        <v>10476.729999999998</v>
      </c>
      <c r="BQ18" s="11">
        <f t="shared" si="4"/>
        <v>11387.749999999998</v>
      </c>
      <c r="BS18" s="9" t="s">
        <v>17</v>
      </c>
      <c r="BT18" s="12" t="s">
        <v>18</v>
      </c>
      <c r="BU18" s="11">
        <f t="shared" ref="BU18:CE18" si="5">+BU17*BU16</f>
        <v>1946.8932</v>
      </c>
      <c r="BV18" s="11">
        <f t="shared" si="5"/>
        <v>2225.0207999999998</v>
      </c>
      <c r="BW18" s="11">
        <f t="shared" si="5"/>
        <v>3059.4036000000001</v>
      </c>
      <c r="BX18" s="11">
        <f t="shared" si="5"/>
        <v>3986.4956000000002</v>
      </c>
      <c r="BY18" s="11">
        <f t="shared" si="5"/>
        <v>5006.2968000000001</v>
      </c>
      <c r="BZ18" s="11">
        <f t="shared" si="5"/>
        <v>5933.3887999999997</v>
      </c>
      <c r="CA18" s="11">
        <f t="shared" si="5"/>
        <v>6860.4808000000003</v>
      </c>
      <c r="CB18" s="11">
        <f t="shared" si="5"/>
        <v>7787.5727999999999</v>
      </c>
      <c r="CC18" s="11">
        <f t="shared" si="5"/>
        <v>9734.4660000000003</v>
      </c>
      <c r="CD18" s="11">
        <f t="shared" si="5"/>
        <v>10661.557999999999</v>
      </c>
      <c r="CE18" s="11">
        <f t="shared" si="5"/>
        <v>11588.65</v>
      </c>
      <c r="CG18" s="9" t="s">
        <v>17</v>
      </c>
      <c r="CH18" s="12" t="s">
        <v>18</v>
      </c>
      <c r="CI18" s="11">
        <f t="shared" ref="CI18:CS18" si="6">+CI17*CI16</f>
        <v>2014.74</v>
      </c>
      <c r="CJ18" s="11">
        <f t="shared" si="6"/>
        <v>2302.56</v>
      </c>
      <c r="CK18" s="11">
        <f t="shared" si="6"/>
        <v>3166.02</v>
      </c>
      <c r="CL18" s="11">
        <f t="shared" si="6"/>
        <v>4125.42</v>
      </c>
      <c r="CM18" s="11">
        <f t="shared" si="6"/>
        <v>5180.76</v>
      </c>
      <c r="CN18" s="11">
        <f t="shared" si="6"/>
        <v>6140.16</v>
      </c>
      <c r="CO18" s="11">
        <f t="shared" si="6"/>
        <v>7099.5599999999995</v>
      </c>
      <c r="CP18" s="11">
        <f t="shared" si="6"/>
        <v>8058.96</v>
      </c>
      <c r="CQ18" s="11">
        <f t="shared" si="6"/>
        <v>10073.700000000001</v>
      </c>
      <c r="CR18" s="11">
        <f t="shared" si="6"/>
        <v>11033.099999999999</v>
      </c>
      <c r="CS18" s="11">
        <f t="shared" si="6"/>
        <v>11992.5</v>
      </c>
      <c r="CU18" s="9" t="s">
        <v>17</v>
      </c>
      <c r="CV18" s="12" t="s">
        <v>18</v>
      </c>
      <c r="CW18" s="11">
        <f t="shared" ref="CW18:DG18" si="7">+CW17*CW16</f>
        <v>2201.0603999999998</v>
      </c>
      <c r="CX18" s="11">
        <f t="shared" si="7"/>
        <v>2515.4975999999997</v>
      </c>
      <c r="CY18" s="11">
        <f t="shared" si="7"/>
        <v>3458.8092000000001</v>
      </c>
      <c r="CZ18" s="11">
        <f t="shared" si="7"/>
        <v>4506.9331999999995</v>
      </c>
      <c r="DA18" s="11">
        <f t="shared" si="7"/>
        <v>5659.8696</v>
      </c>
      <c r="DB18" s="11">
        <f t="shared" si="7"/>
        <v>6707.9935999999998</v>
      </c>
      <c r="DC18" s="11">
        <f t="shared" si="7"/>
        <v>7756.1175999999996</v>
      </c>
      <c r="DD18" s="11">
        <f t="shared" si="7"/>
        <v>8804.2415999999994</v>
      </c>
      <c r="DE18" s="11">
        <f t="shared" si="7"/>
        <v>11005.302</v>
      </c>
      <c r="DF18" s="11">
        <f t="shared" si="7"/>
        <v>12053.425999999999</v>
      </c>
      <c r="DG18" s="11">
        <f t="shared" si="7"/>
        <v>13101.55</v>
      </c>
      <c r="DI18" s="9" t="s">
        <v>17</v>
      </c>
      <c r="DJ18" s="12" t="s">
        <v>18</v>
      </c>
      <c r="DK18" s="11">
        <f t="shared" ref="DK18:DU18" si="8">+DK17*DK16</f>
        <v>2234.8115999999995</v>
      </c>
      <c r="DL18" s="11">
        <f t="shared" si="8"/>
        <v>2554.0703999999996</v>
      </c>
      <c r="DM18" s="11">
        <f t="shared" si="8"/>
        <v>3511.8467999999998</v>
      </c>
      <c r="DN18" s="11">
        <f t="shared" si="8"/>
        <v>4576.0427999999993</v>
      </c>
      <c r="DO18" s="11">
        <f t="shared" si="8"/>
        <v>5746.6584000000003</v>
      </c>
      <c r="DP18" s="11">
        <f t="shared" si="8"/>
        <v>6810.8543999999993</v>
      </c>
      <c r="DQ18" s="11">
        <f t="shared" si="8"/>
        <v>7875.0503999999992</v>
      </c>
      <c r="DR18" s="11">
        <f t="shared" si="8"/>
        <v>8939.2463999999982</v>
      </c>
      <c r="DS18" s="11">
        <f t="shared" si="8"/>
        <v>11174.057999999999</v>
      </c>
      <c r="DT18" s="11">
        <f t="shared" si="8"/>
        <v>12238.253999999997</v>
      </c>
      <c r="DU18" s="11">
        <f t="shared" si="8"/>
        <v>13302.449999999999</v>
      </c>
      <c r="DW18" s="9" t="s">
        <v>17</v>
      </c>
      <c r="DX18" s="12" t="s">
        <v>18</v>
      </c>
      <c r="DY18" s="11">
        <f t="shared" ref="DY18:EI18" si="9">+DY17*DY16</f>
        <v>2583.3444</v>
      </c>
      <c r="DZ18" s="11">
        <f t="shared" si="9"/>
        <v>2952.3935999999999</v>
      </c>
      <c r="EA18" s="11">
        <f t="shared" si="9"/>
        <v>4059.5412000000001</v>
      </c>
      <c r="EB18" s="11">
        <f t="shared" si="9"/>
        <v>5289.7051999999994</v>
      </c>
      <c r="EC18" s="11">
        <f t="shared" si="9"/>
        <v>6642.8856000000005</v>
      </c>
      <c r="ED18" s="11">
        <f t="shared" si="9"/>
        <v>7873.0495999999994</v>
      </c>
      <c r="EE18" s="11">
        <f t="shared" si="9"/>
        <v>9103.2135999999991</v>
      </c>
      <c r="EF18" s="11">
        <f t="shared" si="9"/>
        <v>10333.3776</v>
      </c>
      <c r="EG18" s="11">
        <f t="shared" si="9"/>
        <v>12916.722</v>
      </c>
      <c r="EH18" s="11">
        <f t="shared" si="9"/>
        <v>14146.885999999999</v>
      </c>
      <c r="EI18" s="11">
        <f t="shared" si="9"/>
        <v>15377.05</v>
      </c>
      <c r="EK18" s="9" t="s">
        <v>17</v>
      </c>
      <c r="EL18" s="12" t="s">
        <v>18</v>
      </c>
      <c r="EM18" s="11">
        <f t="shared" ref="EM18:EW18" si="10">+EM17*EM16</f>
        <v>2820.2915999999996</v>
      </c>
      <c r="EN18" s="11">
        <f t="shared" si="10"/>
        <v>3223.1903999999995</v>
      </c>
      <c r="EO18" s="11">
        <f t="shared" si="10"/>
        <v>4431.8868000000002</v>
      </c>
      <c r="EP18" s="11">
        <f t="shared" si="10"/>
        <v>5774.8827999999994</v>
      </c>
      <c r="EQ18" s="11">
        <f t="shared" si="10"/>
        <v>7252.1783999999998</v>
      </c>
      <c r="ER18" s="11">
        <f t="shared" si="10"/>
        <v>8595.1743999999999</v>
      </c>
      <c r="ES18" s="11">
        <f t="shared" si="10"/>
        <v>9938.1703999999991</v>
      </c>
      <c r="ET18" s="11">
        <f t="shared" si="10"/>
        <v>11281.166399999998</v>
      </c>
      <c r="EU18" s="11">
        <f t="shared" si="10"/>
        <v>14101.458000000001</v>
      </c>
      <c r="EV18" s="11">
        <f t="shared" si="10"/>
        <v>15444.453999999998</v>
      </c>
      <c r="EW18" s="11">
        <f t="shared" si="10"/>
        <v>16787.449999999997</v>
      </c>
      <c r="EY18" s="9" t="s">
        <v>17</v>
      </c>
      <c r="EZ18" s="12" t="s">
        <v>18</v>
      </c>
      <c r="FA18" s="11">
        <f t="shared" ref="FA18:FK18" si="11">+FA17*FA16</f>
        <v>2999.7239999999997</v>
      </c>
      <c r="FB18" s="11">
        <f t="shared" si="11"/>
        <v>3428.2559999999999</v>
      </c>
      <c r="FC18" s="11">
        <f t="shared" si="11"/>
        <v>4713.8519999999999</v>
      </c>
      <c r="FD18" s="11">
        <f t="shared" si="11"/>
        <v>6142.2919999999995</v>
      </c>
      <c r="FE18" s="11">
        <f t="shared" si="11"/>
        <v>7713.576</v>
      </c>
      <c r="FF18" s="11">
        <f t="shared" si="11"/>
        <v>9142.0159999999996</v>
      </c>
      <c r="FG18" s="11">
        <f t="shared" si="11"/>
        <v>10570.456</v>
      </c>
      <c r="FH18" s="11">
        <f t="shared" si="11"/>
        <v>11998.895999999999</v>
      </c>
      <c r="FI18" s="11">
        <f t="shared" si="11"/>
        <v>14998.62</v>
      </c>
      <c r="FJ18" s="11">
        <f t="shared" si="11"/>
        <v>16427.059999999998</v>
      </c>
      <c r="FK18" s="11">
        <f t="shared" si="11"/>
        <v>17855.5</v>
      </c>
      <c r="FM18" s="9" t="s">
        <v>17</v>
      </c>
      <c r="FN18" s="12" t="s">
        <v>18</v>
      </c>
      <c r="FO18" s="11">
        <f t="shared" ref="FO18:FY18" si="12">+FO17*FO16</f>
        <v>3169.5131999999994</v>
      </c>
      <c r="FP18" s="11">
        <f t="shared" si="12"/>
        <v>3622.3007999999995</v>
      </c>
      <c r="FQ18" s="11">
        <f t="shared" si="12"/>
        <v>4980.6635999999999</v>
      </c>
      <c r="FR18" s="11">
        <f t="shared" si="12"/>
        <v>6489.9555999999993</v>
      </c>
      <c r="FS18" s="11">
        <f t="shared" si="12"/>
        <v>8150.1767999999993</v>
      </c>
      <c r="FT18" s="11">
        <f t="shared" si="12"/>
        <v>9659.4687999999987</v>
      </c>
      <c r="FU18" s="11">
        <f t="shared" si="12"/>
        <v>11168.760799999998</v>
      </c>
      <c r="FV18" s="11">
        <f t="shared" si="12"/>
        <v>12678.052799999998</v>
      </c>
      <c r="FW18" s="11">
        <f t="shared" si="12"/>
        <v>15847.565999999999</v>
      </c>
      <c r="FX18" s="11">
        <f t="shared" si="12"/>
        <v>17356.857999999997</v>
      </c>
      <c r="FY18" s="11">
        <f t="shared" si="12"/>
        <v>18866.149999999998</v>
      </c>
      <c r="GA18" s="9" t="s">
        <v>17</v>
      </c>
      <c r="GB18" s="12" t="s">
        <v>18</v>
      </c>
      <c r="GC18" s="11">
        <f t="shared" ref="GC18:GM18" si="13">+GC17*GC16</f>
        <v>3341.7131999999997</v>
      </c>
      <c r="GD18" s="11">
        <f t="shared" si="13"/>
        <v>3819.1007999999993</v>
      </c>
      <c r="GE18" s="11">
        <f t="shared" si="13"/>
        <v>5251.2635999999993</v>
      </c>
      <c r="GF18" s="11">
        <f t="shared" si="13"/>
        <v>6842.5555999999988</v>
      </c>
      <c r="GG18" s="11">
        <f t="shared" si="13"/>
        <v>8592.9768000000004</v>
      </c>
      <c r="GH18" s="11">
        <f t="shared" si="13"/>
        <v>10184.2688</v>
      </c>
      <c r="GI18" s="11">
        <f t="shared" si="13"/>
        <v>11775.560799999999</v>
      </c>
      <c r="GJ18" s="11">
        <f t="shared" si="13"/>
        <v>13366.852799999999</v>
      </c>
      <c r="GK18" s="11">
        <f t="shared" si="13"/>
        <v>16708.565999999999</v>
      </c>
      <c r="GL18" s="11">
        <f t="shared" si="13"/>
        <v>18299.857999999997</v>
      </c>
      <c r="GM18" s="11">
        <f t="shared" si="13"/>
        <v>19891.149999999998</v>
      </c>
      <c r="GO18" s="9" t="s">
        <v>17</v>
      </c>
      <c r="GP18" s="12" t="s">
        <v>18</v>
      </c>
      <c r="GQ18" s="11">
        <f t="shared" ref="GQ18:HA18" si="14">+GQ17*GQ16</f>
        <v>3701.2667999999994</v>
      </c>
      <c r="GR18" s="11">
        <f t="shared" si="14"/>
        <v>4230.0191999999997</v>
      </c>
      <c r="GS18" s="11">
        <f t="shared" si="14"/>
        <v>5816.2763999999997</v>
      </c>
      <c r="GT18" s="11">
        <f t="shared" si="14"/>
        <v>7578.7843999999986</v>
      </c>
      <c r="GU18" s="11">
        <f t="shared" si="14"/>
        <v>9517.5432000000001</v>
      </c>
      <c r="GV18" s="11">
        <f t="shared" si="14"/>
        <v>11280.0512</v>
      </c>
      <c r="GW18" s="11">
        <f t="shared" si="14"/>
        <v>13042.559199999998</v>
      </c>
      <c r="GX18" s="11">
        <f t="shared" si="14"/>
        <v>14805.067199999998</v>
      </c>
      <c r="GY18" s="11">
        <f t="shared" si="14"/>
        <v>18506.333999999999</v>
      </c>
      <c r="GZ18" s="11">
        <f t="shared" si="14"/>
        <v>20268.841999999997</v>
      </c>
      <c r="HA18" s="11">
        <f t="shared" si="14"/>
        <v>22031.35</v>
      </c>
    </row>
    <row r="19" spans="1:209" ht="13.9" x14ac:dyDescent="0.25">
      <c r="A19" s="9" t="s">
        <v>19</v>
      </c>
      <c r="B19" s="12" t="s">
        <v>20</v>
      </c>
      <c r="C19" s="11">
        <f>+Docentes!C8</f>
        <v>2722</v>
      </c>
      <c r="D19" s="11">
        <f>+Docentes!D8</f>
        <v>2722</v>
      </c>
      <c r="E19" s="11">
        <f>+Docentes!E8</f>
        <v>2722</v>
      </c>
      <c r="F19" s="11">
        <f>+Docentes!F8</f>
        <v>2722</v>
      </c>
      <c r="G19" s="11">
        <f>+Docentes!G8</f>
        <v>2722</v>
      </c>
      <c r="H19" s="11">
        <f>+Docentes!H8</f>
        <v>2722</v>
      </c>
      <c r="I19" s="11">
        <f>+Docentes!I8</f>
        <v>2722</v>
      </c>
      <c r="J19" s="11">
        <f>+Docentes!J8</f>
        <v>2722</v>
      </c>
      <c r="K19" s="11">
        <f>+Docentes!K8</f>
        <v>2722</v>
      </c>
      <c r="L19" s="11">
        <f>+Docentes!L8</f>
        <v>2722</v>
      </c>
      <c r="M19" s="11">
        <f>+Docentes!M8</f>
        <v>2722</v>
      </c>
      <c r="O19" s="9" t="s">
        <v>19</v>
      </c>
      <c r="P19" s="12" t="s">
        <v>20</v>
      </c>
      <c r="Q19" s="11">
        <f>+Docentes!Q8</f>
        <v>2934</v>
      </c>
      <c r="R19" s="11">
        <f>+Docentes!R8</f>
        <v>2934</v>
      </c>
      <c r="S19" s="11">
        <f>+Docentes!S8</f>
        <v>2934</v>
      </c>
      <c r="T19" s="11">
        <f>+Docentes!T8</f>
        <v>2934</v>
      </c>
      <c r="U19" s="11">
        <f>+Docentes!U8</f>
        <v>2934</v>
      </c>
      <c r="V19" s="11">
        <f>+Docentes!V8</f>
        <v>2934</v>
      </c>
      <c r="W19" s="11">
        <f>+Docentes!W8</f>
        <v>2934</v>
      </c>
      <c r="X19" s="11">
        <f>+Docentes!X8</f>
        <v>2934</v>
      </c>
      <c r="Y19" s="11">
        <f>+Docentes!Y8</f>
        <v>2934</v>
      </c>
      <c r="Z19" s="11">
        <f>+Docentes!Z8</f>
        <v>2934</v>
      </c>
      <c r="AA19" s="11">
        <f>+Docentes!AA8</f>
        <v>2934</v>
      </c>
      <c r="AC19" s="9" t="s">
        <v>19</v>
      </c>
      <c r="AD19" s="12" t="s">
        <v>20</v>
      </c>
      <c r="AE19" s="11">
        <f>+Docentes!AE8</f>
        <v>3062</v>
      </c>
      <c r="AF19" s="11">
        <f>+Docentes!AF8</f>
        <v>3062</v>
      </c>
      <c r="AG19" s="11">
        <f>+Docentes!AG8</f>
        <v>3062</v>
      </c>
      <c r="AH19" s="11">
        <f>+Docentes!AH8</f>
        <v>3062</v>
      </c>
      <c r="AI19" s="11">
        <f>+Docentes!AI8</f>
        <v>3062</v>
      </c>
      <c r="AJ19" s="11">
        <f>+Docentes!AJ8</f>
        <v>3062</v>
      </c>
      <c r="AK19" s="11">
        <f>+Docentes!AK8</f>
        <v>3062</v>
      </c>
      <c r="AL19" s="11">
        <f>+Docentes!AL8</f>
        <v>3062</v>
      </c>
      <c r="AM19" s="11">
        <f>+Docentes!AM8</f>
        <v>3062</v>
      </c>
      <c r="AN19" s="11">
        <f>+Docentes!AN8</f>
        <v>3062</v>
      </c>
      <c r="AO19" s="11">
        <f>+Docentes!AO8</f>
        <v>3062</v>
      </c>
      <c r="AQ19" s="9" t="s">
        <v>19</v>
      </c>
      <c r="AR19" s="12" t="s">
        <v>20</v>
      </c>
      <c r="AS19" s="11">
        <f>+Docentes!AS8</f>
        <v>3147</v>
      </c>
      <c r="AT19" s="11">
        <f>+Docentes!AT8</f>
        <v>3147</v>
      </c>
      <c r="AU19" s="11">
        <f>+Docentes!AU8</f>
        <v>3147</v>
      </c>
      <c r="AV19" s="11">
        <f>+Docentes!AV8</f>
        <v>3147</v>
      </c>
      <c r="AW19" s="11">
        <f>+Docentes!AW8</f>
        <v>3147</v>
      </c>
      <c r="AX19" s="11">
        <f>+Docentes!AX8</f>
        <v>3147</v>
      </c>
      <c r="AY19" s="11">
        <f>+Docentes!AY8</f>
        <v>3147</v>
      </c>
      <c r="AZ19" s="11">
        <f>+Docentes!AZ8</f>
        <v>3147</v>
      </c>
      <c r="BA19" s="11">
        <f>+Docentes!BA8</f>
        <v>3147</v>
      </c>
      <c r="BB19" s="11">
        <f>+Docentes!BB8</f>
        <v>3147</v>
      </c>
      <c r="BC19" s="11">
        <f>+Docentes!BC8</f>
        <v>3147</v>
      </c>
      <c r="BE19" s="9" t="s">
        <v>19</v>
      </c>
      <c r="BF19" s="12" t="s">
        <v>20</v>
      </c>
      <c r="BG19" s="11">
        <f>+Docentes!BG8</f>
        <v>3274</v>
      </c>
      <c r="BH19" s="11">
        <f>+Docentes!BH8</f>
        <v>3274</v>
      </c>
      <c r="BI19" s="11">
        <f>+Docentes!BI8</f>
        <v>3274</v>
      </c>
      <c r="BJ19" s="11">
        <f>+Docentes!BJ8</f>
        <v>3274</v>
      </c>
      <c r="BK19" s="11">
        <f>+Docentes!BK8</f>
        <v>3274</v>
      </c>
      <c r="BL19" s="11">
        <f>+Docentes!BL8</f>
        <v>3274</v>
      </c>
      <c r="BM19" s="11">
        <f>+Docentes!BM8</f>
        <v>3274</v>
      </c>
      <c r="BN19" s="11">
        <f>+Docentes!BN8</f>
        <v>3274</v>
      </c>
      <c r="BO19" s="11">
        <f>+Docentes!BO8</f>
        <v>3274</v>
      </c>
      <c r="BP19" s="11">
        <f>+Docentes!BP8</f>
        <v>3274</v>
      </c>
      <c r="BQ19" s="11">
        <f>+Docentes!BQ8</f>
        <v>3274</v>
      </c>
      <c r="BS19" s="9" t="s">
        <v>19</v>
      </c>
      <c r="BT19" s="12" t="s">
        <v>20</v>
      </c>
      <c r="BU19" s="11">
        <f>+Docentes!BU8</f>
        <v>3359</v>
      </c>
      <c r="BV19" s="11">
        <f>+Docentes!BV8</f>
        <v>3359</v>
      </c>
      <c r="BW19" s="11">
        <f>+Docentes!BW8</f>
        <v>3359</v>
      </c>
      <c r="BX19" s="11">
        <f>+Docentes!BX8</f>
        <v>3359</v>
      </c>
      <c r="BY19" s="11">
        <f>+Docentes!BY8</f>
        <v>3359</v>
      </c>
      <c r="BZ19" s="11">
        <f>+Docentes!BZ8</f>
        <v>3359</v>
      </c>
      <c r="CA19" s="11">
        <f>+Docentes!CA8</f>
        <v>3359</v>
      </c>
      <c r="CB19" s="11">
        <f>+Docentes!CB8</f>
        <v>3359</v>
      </c>
      <c r="CC19" s="11">
        <f>+Docentes!CC8</f>
        <v>3359</v>
      </c>
      <c r="CD19" s="11">
        <f>+Docentes!CD8</f>
        <v>3359</v>
      </c>
      <c r="CE19" s="11">
        <f>+Docentes!CE8</f>
        <v>3359</v>
      </c>
      <c r="CG19" s="9" t="s">
        <v>19</v>
      </c>
      <c r="CH19" s="12" t="s">
        <v>20</v>
      </c>
      <c r="CI19" s="11">
        <f>+Docentes!CI8</f>
        <v>3529</v>
      </c>
      <c r="CJ19" s="11">
        <f>+Docentes!CJ8</f>
        <v>3529</v>
      </c>
      <c r="CK19" s="11">
        <f>+Docentes!CK8</f>
        <v>3529</v>
      </c>
      <c r="CL19" s="11">
        <f>+Docentes!CL8</f>
        <v>3529</v>
      </c>
      <c r="CM19" s="11">
        <f>+Docentes!CM8</f>
        <v>3529</v>
      </c>
      <c r="CN19" s="11">
        <f>+Docentes!CN8</f>
        <v>3529</v>
      </c>
      <c r="CO19" s="11">
        <f>+Docentes!CO8</f>
        <v>3529</v>
      </c>
      <c r="CP19" s="11">
        <f>+Docentes!CP8</f>
        <v>3529</v>
      </c>
      <c r="CQ19" s="11">
        <f>+Docentes!CQ8</f>
        <v>3529</v>
      </c>
      <c r="CR19" s="11">
        <f>+Docentes!CR8</f>
        <v>3529</v>
      </c>
      <c r="CS19" s="11">
        <f>+Docentes!CS8</f>
        <v>3529</v>
      </c>
      <c r="CU19" s="9" t="s">
        <v>19</v>
      </c>
      <c r="CV19" s="12" t="s">
        <v>20</v>
      </c>
      <c r="CW19" s="11">
        <f>+Docentes!CW8</f>
        <v>3997</v>
      </c>
      <c r="CX19" s="11">
        <f>+Docentes!CX8</f>
        <v>3997</v>
      </c>
      <c r="CY19" s="11">
        <f>+Docentes!CY8</f>
        <v>3997</v>
      </c>
      <c r="CZ19" s="11">
        <f>+Docentes!CZ8</f>
        <v>3997</v>
      </c>
      <c r="DA19" s="11">
        <f>+Docentes!DA8</f>
        <v>3997</v>
      </c>
      <c r="DB19" s="11">
        <f>+Docentes!DB8</f>
        <v>3997</v>
      </c>
      <c r="DC19" s="11">
        <f>+Docentes!DC8</f>
        <v>3997</v>
      </c>
      <c r="DD19" s="11">
        <f>+Docentes!DD8</f>
        <v>3997</v>
      </c>
      <c r="DE19" s="11">
        <f>+Docentes!DE8</f>
        <v>3997</v>
      </c>
      <c r="DF19" s="11">
        <f>+Docentes!DF8</f>
        <v>3997</v>
      </c>
      <c r="DG19" s="11">
        <f>+Docentes!DG8</f>
        <v>3997</v>
      </c>
      <c r="DI19" s="9" t="s">
        <v>19</v>
      </c>
      <c r="DJ19" s="12" t="s">
        <v>20</v>
      </c>
      <c r="DK19" s="11">
        <f>+Docentes!DK8</f>
        <v>4082</v>
      </c>
      <c r="DL19" s="11">
        <f>+Docentes!DL8</f>
        <v>4082</v>
      </c>
      <c r="DM19" s="11">
        <f>+Docentes!DM8</f>
        <v>4082</v>
      </c>
      <c r="DN19" s="11">
        <f>+Docentes!DN8</f>
        <v>4082</v>
      </c>
      <c r="DO19" s="11">
        <f>+Docentes!DO8</f>
        <v>4082</v>
      </c>
      <c r="DP19" s="11">
        <f>+Docentes!DP8</f>
        <v>4082</v>
      </c>
      <c r="DQ19" s="11">
        <f>+Docentes!DQ8</f>
        <v>4082</v>
      </c>
      <c r="DR19" s="11">
        <f>+Docentes!DR8</f>
        <v>4082</v>
      </c>
      <c r="DS19" s="11">
        <f>+Docentes!DS8</f>
        <v>4082</v>
      </c>
      <c r="DT19" s="11">
        <f>+Docentes!DT8</f>
        <v>4082</v>
      </c>
      <c r="DU19" s="11">
        <f>+Docentes!DU8</f>
        <v>4082</v>
      </c>
      <c r="DW19" s="9" t="s">
        <v>19</v>
      </c>
      <c r="DX19" s="12" t="s">
        <v>20</v>
      </c>
      <c r="DY19" s="11">
        <f>+Docentes!DY8</f>
        <v>4529</v>
      </c>
      <c r="DZ19" s="11">
        <f>+Docentes!DZ8</f>
        <v>4529</v>
      </c>
      <c r="EA19" s="11">
        <f>+Docentes!EA8</f>
        <v>4529</v>
      </c>
      <c r="EB19" s="11">
        <f>+Docentes!EB8</f>
        <v>4529</v>
      </c>
      <c r="EC19" s="11">
        <f>+Docentes!EC8</f>
        <v>4529</v>
      </c>
      <c r="ED19" s="11">
        <f>+Docentes!ED8</f>
        <v>4529</v>
      </c>
      <c r="EE19" s="11">
        <f>+Docentes!EE8</f>
        <v>4529</v>
      </c>
      <c r="EF19" s="11">
        <f>+Docentes!EF8</f>
        <v>4529</v>
      </c>
      <c r="EG19" s="11">
        <f>+Docentes!EG8</f>
        <v>4529</v>
      </c>
      <c r="EH19" s="11">
        <f>+Docentes!EH8</f>
        <v>4529</v>
      </c>
      <c r="EI19" s="11">
        <f>+Docentes!EI8</f>
        <v>4529</v>
      </c>
      <c r="EK19" s="9" t="s">
        <v>19</v>
      </c>
      <c r="EL19" s="12" t="s">
        <v>20</v>
      </c>
      <c r="EM19" s="11">
        <f>+Docentes!EM8</f>
        <v>5152</v>
      </c>
      <c r="EN19" s="11">
        <f>+Docentes!EN8</f>
        <v>5152</v>
      </c>
      <c r="EO19" s="11">
        <f>+Docentes!EO8</f>
        <v>5152</v>
      </c>
      <c r="EP19" s="11">
        <f>+Docentes!EP8</f>
        <v>5152</v>
      </c>
      <c r="EQ19" s="11">
        <f>+Docentes!EQ8</f>
        <v>5152</v>
      </c>
      <c r="ER19" s="11">
        <f>+Docentes!ER8</f>
        <v>5152</v>
      </c>
      <c r="ES19" s="11">
        <f>+Docentes!ES8</f>
        <v>5152</v>
      </c>
      <c r="ET19" s="11">
        <f>+Docentes!ET8</f>
        <v>5152</v>
      </c>
      <c r="EU19" s="11">
        <f>+Docentes!EU8</f>
        <v>5152</v>
      </c>
      <c r="EV19" s="11">
        <f>+Docentes!EV8</f>
        <v>5152</v>
      </c>
      <c r="EW19" s="11">
        <f>+Docentes!EW8</f>
        <v>5152</v>
      </c>
      <c r="EY19" s="9" t="s">
        <v>19</v>
      </c>
      <c r="EZ19" s="12" t="s">
        <v>20</v>
      </c>
      <c r="FA19" s="11">
        <f>+Docentes!FA8</f>
        <v>5029</v>
      </c>
      <c r="FB19" s="11">
        <f>+Docentes!FB8</f>
        <v>5029</v>
      </c>
      <c r="FC19" s="11">
        <f>+Docentes!FC8</f>
        <v>5029</v>
      </c>
      <c r="FD19" s="11">
        <f>+Docentes!FD8</f>
        <v>5029</v>
      </c>
      <c r="FE19" s="11">
        <f>+Docentes!FE8</f>
        <v>5029</v>
      </c>
      <c r="FF19" s="11">
        <f>+Docentes!FF8</f>
        <v>5029</v>
      </c>
      <c r="FG19" s="11">
        <f>+Docentes!FG8</f>
        <v>5029</v>
      </c>
      <c r="FH19" s="11">
        <f>+Docentes!FH8</f>
        <v>5029</v>
      </c>
      <c r="FI19" s="11">
        <f>+Docentes!FI8</f>
        <v>5029</v>
      </c>
      <c r="FJ19" s="11">
        <f>+Docentes!FJ8</f>
        <v>5029</v>
      </c>
      <c r="FK19" s="11">
        <f>+Docentes!FK8</f>
        <v>5029</v>
      </c>
      <c r="FM19" s="9" t="s">
        <v>19</v>
      </c>
      <c r="FN19" s="12" t="s">
        <v>20</v>
      </c>
      <c r="FO19" s="11">
        <f>+Docentes!FO8</f>
        <v>5475</v>
      </c>
      <c r="FP19" s="11">
        <f>+Docentes!FP8</f>
        <v>5475</v>
      </c>
      <c r="FQ19" s="11">
        <f>+Docentes!FQ8</f>
        <v>5475</v>
      </c>
      <c r="FR19" s="11">
        <f>+Docentes!FR8</f>
        <v>5475</v>
      </c>
      <c r="FS19" s="11">
        <f>+Docentes!FS8</f>
        <v>5475</v>
      </c>
      <c r="FT19" s="11">
        <f>+Docentes!FT8</f>
        <v>5475</v>
      </c>
      <c r="FU19" s="11">
        <f>+Docentes!FU8</f>
        <v>5475</v>
      </c>
      <c r="FV19" s="11">
        <f>+Docentes!FV8</f>
        <v>5475</v>
      </c>
      <c r="FW19" s="11">
        <f>+Docentes!FW8</f>
        <v>5475</v>
      </c>
      <c r="FX19" s="11">
        <f>+Docentes!FX8</f>
        <v>5475</v>
      </c>
      <c r="FY19" s="11">
        <f>+Docentes!FY8</f>
        <v>5475</v>
      </c>
      <c r="GA19" s="9" t="s">
        <v>19</v>
      </c>
      <c r="GB19" s="12" t="s">
        <v>20</v>
      </c>
      <c r="GC19" s="11">
        <f>+Docentes!GC8</f>
        <v>5928</v>
      </c>
      <c r="GD19" s="11">
        <f>+Docentes!GD8</f>
        <v>5928</v>
      </c>
      <c r="GE19" s="11">
        <f>+Docentes!GE8</f>
        <v>5928</v>
      </c>
      <c r="GF19" s="11">
        <f>+Docentes!GF8</f>
        <v>5928</v>
      </c>
      <c r="GG19" s="11">
        <f>+Docentes!GG8</f>
        <v>5928</v>
      </c>
      <c r="GH19" s="11">
        <f>+Docentes!GH8</f>
        <v>5928</v>
      </c>
      <c r="GI19" s="11">
        <f>+Docentes!GI8</f>
        <v>5928</v>
      </c>
      <c r="GJ19" s="11">
        <f>+Docentes!GJ8</f>
        <v>5928</v>
      </c>
      <c r="GK19" s="11">
        <f>+Docentes!GK8</f>
        <v>5928</v>
      </c>
      <c r="GL19" s="11">
        <f>+Docentes!GL8</f>
        <v>5928</v>
      </c>
      <c r="GM19" s="11">
        <f>+Docentes!GM8</f>
        <v>5928</v>
      </c>
      <c r="GO19" s="9" t="s">
        <v>19</v>
      </c>
      <c r="GP19" s="12" t="s">
        <v>20</v>
      </c>
      <c r="GQ19" s="11">
        <f>+Docentes!GQ8</f>
        <v>6874</v>
      </c>
      <c r="GR19" s="11">
        <f>+Docentes!GR8</f>
        <v>6874</v>
      </c>
      <c r="GS19" s="11">
        <f>+Docentes!GS8</f>
        <v>6874</v>
      </c>
      <c r="GT19" s="11">
        <f>+Docentes!GT8</f>
        <v>6874</v>
      </c>
      <c r="GU19" s="11">
        <f>+Docentes!GU8</f>
        <v>6874</v>
      </c>
      <c r="GV19" s="11">
        <f>+Docentes!GV8</f>
        <v>6874</v>
      </c>
      <c r="GW19" s="11">
        <f>+Docentes!GW8</f>
        <v>6874</v>
      </c>
      <c r="GX19" s="11">
        <f>+Docentes!GX8</f>
        <v>6874</v>
      </c>
      <c r="GY19" s="11">
        <f>+Docentes!GY8</f>
        <v>6874</v>
      </c>
      <c r="GZ19" s="11">
        <f>+Docentes!GZ8</f>
        <v>6874</v>
      </c>
      <c r="HA19" s="11">
        <f>+Docentes!HA8</f>
        <v>6874</v>
      </c>
    </row>
    <row r="20" spans="1:209" x14ac:dyDescent="0.2">
      <c r="A20" s="9" t="s">
        <v>52</v>
      </c>
      <c r="B20" s="12" t="s">
        <v>64</v>
      </c>
      <c r="C20" s="11">
        <f>+Docentes!C28</f>
        <v>3293.7200000000003</v>
      </c>
      <c r="D20" s="11">
        <f>+Docentes!D28</f>
        <v>3293.7200000000003</v>
      </c>
      <c r="E20" s="11">
        <f>+Docentes!E28</f>
        <v>3293.7200000000003</v>
      </c>
      <c r="F20" s="11">
        <f>+Docentes!F28</f>
        <v>3293.7200000000003</v>
      </c>
      <c r="G20" s="11">
        <f>+Docentes!G28</f>
        <v>3293.7200000000003</v>
      </c>
      <c r="H20" s="11">
        <f>+Docentes!H28</f>
        <v>3293.7200000000003</v>
      </c>
      <c r="I20" s="11">
        <f>+Docentes!I28</f>
        <v>3293.7200000000003</v>
      </c>
      <c r="J20" s="11">
        <f>+Docentes!J28</f>
        <v>3293.7200000000003</v>
      </c>
      <c r="K20" s="11">
        <f>+Docentes!K28</f>
        <v>3293.7200000000003</v>
      </c>
      <c r="L20" s="11">
        <f>+Docentes!L28</f>
        <v>3293.7200000000003</v>
      </c>
      <c r="M20" s="11">
        <f>+Docentes!M28</f>
        <v>3293.7200000000003</v>
      </c>
      <c r="O20" s="9" t="s">
        <v>52</v>
      </c>
      <c r="P20" s="12" t="s">
        <v>64</v>
      </c>
      <c r="Q20" s="11">
        <f>+Docentes!Q28</f>
        <v>3458.5400000000004</v>
      </c>
      <c r="R20" s="11">
        <f>+Docentes!R28</f>
        <v>3458.5400000000004</v>
      </c>
      <c r="S20" s="11">
        <f>+Docentes!S28</f>
        <v>3458.5400000000004</v>
      </c>
      <c r="T20" s="11">
        <f>+Docentes!T28</f>
        <v>3458.5400000000004</v>
      </c>
      <c r="U20" s="11">
        <f>+Docentes!U28</f>
        <v>3458.5400000000004</v>
      </c>
      <c r="V20" s="11">
        <f>+Docentes!V28</f>
        <v>3458.5400000000004</v>
      </c>
      <c r="W20" s="11">
        <f>+Docentes!W28</f>
        <v>3458.5400000000004</v>
      </c>
      <c r="X20" s="11">
        <f>+Docentes!X28</f>
        <v>3458.5400000000004</v>
      </c>
      <c r="Y20" s="11">
        <f>+Docentes!Y28</f>
        <v>3458.5400000000004</v>
      </c>
      <c r="Z20" s="11">
        <f>+Docentes!Z28</f>
        <v>3458.5400000000004</v>
      </c>
      <c r="AA20" s="11">
        <f>+Docentes!AA28</f>
        <v>3458.5400000000004</v>
      </c>
      <c r="AC20" s="9" t="s">
        <v>52</v>
      </c>
      <c r="AD20" s="12" t="s">
        <v>64</v>
      </c>
      <c r="AE20" s="11">
        <f>+Docentes!AE28</f>
        <v>3557.03</v>
      </c>
      <c r="AF20" s="11">
        <f>+Docentes!AF28</f>
        <v>3557.03</v>
      </c>
      <c r="AG20" s="11">
        <f>+Docentes!AG28</f>
        <v>3557.03</v>
      </c>
      <c r="AH20" s="11">
        <f>+Docentes!AH28</f>
        <v>3557.03</v>
      </c>
      <c r="AI20" s="11">
        <f>+Docentes!AI28</f>
        <v>3557.03</v>
      </c>
      <c r="AJ20" s="11">
        <f>+Docentes!AJ28</f>
        <v>3557.03</v>
      </c>
      <c r="AK20" s="11">
        <f>+Docentes!AK28</f>
        <v>3557.03</v>
      </c>
      <c r="AL20" s="11">
        <f>+Docentes!AL28</f>
        <v>3557.03</v>
      </c>
      <c r="AM20" s="11">
        <f>+Docentes!AM28</f>
        <v>3557.03</v>
      </c>
      <c r="AN20" s="11">
        <f>+Docentes!AN28</f>
        <v>3557.03</v>
      </c>
      <c r="AO20" s="11">
        <f>+Docentes!AO28</f>
        <v>3557.03</v>
      </c>
      <c r="AQ20" s="9" t="s">
        <v>52</v>
      </c>
      <c r="AR20" s="12" t="s">
        <v>64</v>
      </c>
      <c r="AS20" s="11">
        <f>+Docentes!AS28</f>
        <v>3623.36</v>
      </c>
      <c r="AT20" s="11">
        <f>+Docentes!AT28</f>
        <v>3623.36</v>
      </c>
      <c r="AU20" s="11">
        <f>+Docentes!AU28</f>
        <v>3623.36</v>
      </c>
      <c r="AV20" s="11">
        <f>+Docentes!AV28</f>
        <v>3623.36</v>
      </c>
      <c r="AW20" s="11">
        <f>+Docentes!AW28</f>
        <v>3623.36</v>
      </c>
      <c r="AX20" s="11">
        <f>+Docentes!AX28</f>
        <v>3623.36</v>
      </c>
      <c r="AY20" s="11">
        <f>+Docentes!AY28</f>
        <v>3623.36</v>
      </c>
      <c r="AZ20" s="11">
        <f>+Docentes!AZ28</f>
        <v>3623.36</v>
      </c>
      <c r="BA20" s="11">
        <f>+Docentes!BA28</f>
        <v>3623.36</v>
      </c>
      <c r="BB20" s="11">
        <f>+Docentes!BB28</f>
        <v>3623.36</v>
      </c>
      <c r="BC20" s="11">
        <f>+Docentes!BC28</f>
        <v>3623.36</v>
      </c>
      <c r="BE20" s="9" t="s">
        <v>52</v>
      </c>
      <c r="BF20" s="12" t="s">
        <v>64</v>
      </c>
      <c r="BG20" s="11">
        <f>+Docentes!BG28</f>
        <v>3721.8500000000004</v>
      </c>
      <c r="BH20" s="11">
        <f>+Docentes!BH28</f>
        <v>3721.8500000000004</v>
      </c>
      <c r="BI20" s="11">
        <f>+Docentes!BI28</f>
        <v>3721.8500000000004</v>
      </c>
      <c r="BJ20" s="11">
        <f>+Docentes!BJ28</f>
        <v>3721.8500000000004</v>
      </c>
      <c r="BK20" s="11">
        <f>+Docentes!BK28</f>
        <v>3721.8500000000004</v>
      </c>
      <c r="BL20" s="11">
        <f>+Docentes!BL28</f>
        <v>3721.8500000000004</v>
      </c>
      <c r="BM20" s="11">
        <f>+Docentes!BM28</f>
        <v>3721.8500000000004</v>
      </c>
      <c r="BN20" s="11">
        <f>+Docentes!BN28</f>
        <v>3721.8500000000004</v>
      </c>
      <c r="BO20" s="11">
        <f>+Docentes!BO28</f>
        <v>3721.8500000000004</v>
      </c>
      <c r="BP20" s="11">
        <f>+Docentes!BP28</f>
        <v>3721.8500000000004</v>
      </c>
      <c r="BQ20" s="11">
        <f>+Docentes!BQ28</f>
        <v>3721.8500000000004</v>
      </c>
      <c r="BS20" s="9" t="s">
        <v>52</v>
      </c>
      <c r="BT20" s="12" t="s">
        <v>64</v>
      </c>
      <c r="BU20" s="11">
        <f>+Docentes!BU28</f>
        <v>3787.51</v>
      </c>
      <c r="BV20" s="11">
        <f>+Docentes!BV28</f>
        <v>3787.51</v>
      </c>
      <c r="BW20" s="11">
        <f>+Docentes!BW28</f>
        <v>3787.51</v>
      </c>
      <c r="BX20" s="11">
        <f>+Docentes!BX28</f>
        <v>3787.51</v>
      </c>
      <c r="BY20" s="11">
        <f>+Docentes!BY28</f>
        <v>3787.51</v>
      </c>
      <c r="BZ20" s="11">
        <f>+Docentes!BZ28</f>
        <v>3787.51</v>
      </c>
      <c r="CA20" s="11">
        <f>+Docentes!CA28</f>
        <v>3787.51</v>
      </c>
      <c r="CB20" s="11">
        <f>+Docentes!CB28</f>
        <v>3787.51</v>
      </c>
      <c r="CC20" s="11">
        <f>+Docentes!CC28</f>
        <v>3787.51</v>
      </c>
      <c r="CD20" s="11">
        <f>+Docentes!CD28</f>
        <v>3787.51</v>
      </c>
      <c r="CE20" s="11">
        <f>+Docentes!CE28</f>
        <v>3787.51</v>
      </c>
      <c r="CG20" s="9" t="s">
        <v>52</v>
      </c>
      <c r="CH20" s="12" t="s">
        <v>64</v>
      </c>
      <c r="CI20" s="11">
        <f>+Docentes!CI28</f>
        <v>3919.5000000000005</v>
      </c>
      <c r="CJ20" s="11">
        <f>+Docentes!CJ28</f>
        <v>3919.5000000000005</v>
      </c>
      <c r="CK20" s="11">
        <f>+Docentes!CK28</f>
        <v>3919.5000000000005</v>
      </c>
      <c r="CL20" s="11">
        <f>+Docentes!CL28</f>
        <v>3919.5000000000005</v>
      </c>
      <c r="CM20" s="11">
        <f>+Docentes!CM28</f>
        <v>3919.5000000000005</v>
      </c>
      <c r="CN20" s="11">
        <f>+Docentes!CN28</f>
        <v>3919.5000000000005</v>
      </c>
      <c r="CO20" s="11">
        <f>+Docentes!CO28</f>
        <v>3919.5000000000005</v>
      </c>
      <c r="CP20" s="11">
        <f>+Docentes!CP28</f>
        <v>3919.5000000000005</v>
      </c>
      <c r="CQ20" s="11">
        <f>+Docentes!CQ28</f>
        <v>3919.5000000000005</v>
      </c>
      <c r="CR20" s="11">
        <f>+Docentes!CR28</f>
        <v>3919.5000000000005</v>
      </c>
      <c r="CS20" s="11">
        <f>+Docentes!CS28</f>
        <v>3919.5000000000005</v>
      </c>
      <c r="CU20" s="9" t="s">
        <v>52</v>
      </c>
      <c r="CV20" s="12" t="s">
        <v>64</v>
      </c>
      <c r="CW20" s="11">
        <f>+Docentes!CW28</f>
        <v>4281.97</v>
      </c>
      <c r="CX20" s="11">
        <f>+Docentes!CX28</f>
        <v>4281.97</v>
      </c>
      <c r="CY20" s="11">
        <f>+Docentes!CY28</f>
        <v>4281.97</v>
      </c>
      <c r="CZ20" s="11">
        <f>+Docentes!CZ28</f>
        <v>4281.97</v>
      </c>
      <c r="DA20" s="11">
        <f>+Docentes!DA28</f>
        <v>4281.97</v>
      </c>
      <c r="DB20" s="11">
        <f>+Docentes!DB28</f>
        <v>4281.97</v>
      </c>
      <c r="DC20" s="11">
        <f>+Docentes!DC28</f>
        <v>4281.97</v>
      </c>
      <c r="DD20" s="11">
        <f>+Docentes!DD28</f>
        <v>4281.97</v>
      </c>
      <c r="DE20" s="11">
        <f>+Docentes!DE28</f>
        <v>4281.97</v>
      </c>
      <c r="DF20" s="11">
        <f>+Docentes!DF28</f>
        <v>4281.97</v>
      </c>
      <c r="DG20" s="11">
        <f>+Docentes!DG28</f>
        <v>4281.97</v>
      </c>
      <c r="DI20" s="9" t="s">
        <v>52</v>
      </c>
      <c r="DJ20" s="12" t="s">
        <v>64</v>
      </c>
      <c r="DK20" s="11">
        <f>+Docentes!DK28</f>
        <v>4347.63</v>
      </c>
      <c r="DL20" s="11">
        <f>+Docentes!DL28</f>
        <v>4347.63</v>
      </c>
      <c r="DM20" s="11">
        <f>+Docentes!DM28</f>
        <v>4347.63</v>
      </c>
      <c r="DN20" s="11">
        <f>+Docentes!DN28</f>
        <v>4347.63</v>
      </c>
      <c r="DO20" s="11">
        <f>+Docentes!DO28</f>
        <v>4347.63</v>
      </c>
      <c r="DP20" s="11">
        <f>+Docentes!DP28</f>
        <v>4347.63</v>
      </c>
      <c r="DQ20" s="11">
        <f>+Docentes!DQ28</f>
        <v>4347.63</v>
      </c>
      <c r="DR20" s="11">
        <f>+Docentes!DR28</f>
        <v>4347.63</v>
      </c>
      <c r="DS20" s="11">
        <f>+Docentes!DS28</f>
        <v>4347.63</v>
      </c>
      <c r="DT20" s="11">
        <f>+Docentes!DT28</f>
        <v>4347.63</v>
      </c>
      <c r="DU20" s="11">
        <f>+Docentes!DU28</f>
        <v>4347.63</v>
      </c>
      <c r="DW20" s="9" t="s">
        <v>52</v>
      </c>
      <c r="DX20" s="12" t="s">
        <v>64</v>
      </c>
      <c r="DY20" s="11">
        <f>+Docentes!DY28</f>
        <v>5025.67</v>
      </c>
      <c r="DZ20" s="11">
        <f>+Docentes!DZ28</f>
        <v>5025.67</v>
      </c>
      <c r="EA20" s="11">
        <f>+Docentes!EA28</f>
        <v>5025.67</v>
      </c>
      <c r="EB20" s="11">
        <f>+Docentes!EB28</f>
        <v>5025.67</v>
      </c>
      <c r="EC20" s="11">
        <f>+Docentes!EC28</f>
        <v>5025.67</v>
      </c>
      <c r="ED20" s="11">
        <f>+Docentes!ED28</f>
        <v>5025.67</v>
      </c>
      <c r="EE20" s="11">
        <f>+Docentes!EE28</f>
        <v>5025.67</v>
      </c>
      <c r="EF20" s="11">
        <f>+Docentes!EF28</f>
        <v>5025.67</v>
      </c>
      <c r="EG20" s="11">
        <f>+Docentes!EG28</f>
        <v>5025.67</v>
      </c>
      <c r="EH20" s="11">
        <f>+Docentes!EH28</f>
        <v>5025.67</v>
      </c>
      <c r="EI20" s="11">
        <f>+Docentes!EI28</f>
        <v>5025.67</v>
      </c>
      <c r="EK20" s="9" t="s">
        <v>52</v>
      </c>
      <c r="EL20" s="12" t="s">
        <v>64</v>
      </c>
      <c r="EM20" s="11">
        <f>+Docentes!EM28</f>
        <v>5486.63</v>
      </c>
      <c r="EN20" s="11">
        <f>+Docentes!EN28</f>
        <v>5486.63</v>
      </c>
      <c r="EO20" s="11">
        <f>+Docentes!EO28</f>
        <v>5486.63</v>
      </c>
      <c r="EP20" s="11">
        <f>+Docentes!EP28</f>
        <v>5486.63</v>
      </c>
      <c r="EQ20" s="11">
        <f>+Docentes!EQ28</f>
        <v>5486.63</v>
      </c>
      <c r="ER20" s="11">
        <f>+Docentes!ER28</f>
        <v>5486.63</v>
      </c>
      <c r="ES20" s="11">
        <f>+Docentes!ES28</f>
        <v>5486.63</v>
      </c>
      <c r="ET20" s="11">
        <f>+Docentes!ET28</f>
        <v>5486.63</v>
      </c>
      <c r="EU20" s="11">
        <f>+Docentes!EU28</f>
        <v>5486.63</v>
      </c>
      <c r="EV20" s="11">
        <f>+Docentes!EV28</f>
        <v>5486.63</v>
      </c>
      <c r="EW20" s="11">
        <f>+Docentes!EW28</f>
        <v>5486.63</v>
      </c>
      <c r="EY20" s="9" t="s">
        <v>52</v>
      </c>
      <c r="EZ20" s="12" t="s">
        <v>64</v>
      </c>
      <c r="FA20" s="11">
        <f>+Docentes!FA28</f>
        <v>5835.7000000000007</v>
      </c>
      <c r="FB20" s="11">
        <f>+Docentes!FB28</f>
        <v>5835.7000000000007</v>
      </c>
      <c r="FC20" s="11">
        <f>+Docentes!FC28</f>
        <v>5835.7000000000007</v>
      </c>
      <c r="FD20" s="11">
        <f>+Docentes!FD28</f>
        <v>5835.7000000000007</v>
      </c>
      <c r="FE20" s="11">
        <f>+Docentes!FE28</f>
        <v>5835.7000000000007</v>
      </c>
      <c r="FF20" s="11">
        <f>+Docentes!FF28</f>
        <v>5835.7000000000007</v>
      </c>
      <c r="FG20" s="11">
        <f>+Docentes!FG28</f>
        <v>5835.7000000000007</v>
      </c>
      <c r="FH20" s="11">
        <f>+Docentes!FH28</f>
        <v>5835.7000000000007</v>
      </c>
      <c r="FI20" s="11">
        <f>+Docentes!FI28</f>
        <v>5835.7000000000007</v>
      </c>
      <c r="FJ20" s="11">
        <f>+Docentes!FJ28</f>
        <v>5835.7000000000007</v>
      </c>
      <c r="FK20" s="11">
        <f>+Docentes!FK28</f>
        <v>5835.7000000000007</v>
      </c>
      <c r="FM20" s="9" t="s">
        <v>52</v>
      </c>
      <c r="FN20" s="12" t="s">
        <v>64</v>
      </c>
      <c r="FO20" s="11">
        <f>+Docentes!FO28</f>
        <v>6166.01</v>
      </c>
      <c r="FP20" s="11">
        <f>+Docentes!FP28</f>
        <v>6166.01</v>
      </c>
      <c r="FQ20" s="11">
        <f>+Docentes!FQ28</f>
        <v>6166.01</v>
      </c>
      <c r="FR20" s="11">
        <f>+Docentes!FR28</f>
        <v>6166.01</v>
      </c>
      <c r="FS20" s="11">
        <f>+Docentes!FS28</f>
        <v>6166.01</v>
      </c>
      <c r="FT20" s="11">
        <f>+Docentes!FT28</f>
        <v>6166.01</v>
      </c>
      <c r="FU20" s="11">
        <f>+Docentes!FU28</f>
        <v>6166.01</v>
      </c>
      <c r="FV20" s="11">
        <f>+Docentes!FV28</f>
        <v>6166.01</v>
      </c>
      <c r="FW20" s="11">
        <f>+Docentes!FW28</f>
        <v>6166.01</v>
      </c>
      <c r="FX20" s="11">
        <f>+Docentes!FX28</f>
        <v>6166.01</v>
      </c>
      <c r="FY20" s="11">
        <f>+Docentes!FY28</f>
        <v>6166.01</v>
      </c>
      <c r="GA20" s="9" t="s">
        <v>52</v>
      </c>
      <c r="GB20" s="12" t="s">
        <v>64</v>
      </c>
      <c r="GC20" s="11">
        <f>+Docentes!GC28</f>
        <v>6501.01</v>
      </c>
      <c r="GD20" s="11">
        <f>+Docentes!GD28</f>
        <v>6501.01</v>
      </c>
      <c r="GE20" s="11">
        <f>+Docentes!GE28</f>
        <v>6501.01</v>
      </c>
      <c r="GF20" s="11">
        <f>+Docentes!GF28</f>
        <v>6501.01</v>
      </c>
      <c r="GG20" s="11">
        <f>+Docentes!GG28</f>
        <v>6501.01</v>
      </c>
      <c r="GH20" s="11">
        <f>+Docentes!GH28</f>
        <v>6501.01</v>
      </c>
      <c r="GI20" s="11">
        <f>+Docentes!GI28</f>
        <v>6501.01</v>
      </c>
      <c r="GJ20" s="11">
        <f>+Docentes!GJ28</f>
        <v>6501.01</v>
      </c>
      <c r="GK20" s="11">
        <f>+Docentes!GK28</f>
        <v>6501.01</v>
      </c>
      <c r="GL20" s="11">
        <f>+Docentes!GL28</f>
        <v>6501.01</v>
      </c>
      <c r="GM20" s="11">
        <f>+Docentes!GM28</f>
        <v>6501.01</v>
      </c>
      <c r="GO20" s="9" t="s">
        <v>52</v>
      </c>
      <c r="GP20" s="12" t="s">
        <v>64</v>
      </c>
      <c r="GQ20" s="11">
        <f>+Docentes!GQ28</f>
        <v>7200.4900000000007</v>
      </c>
      <c r="GR20" s="11">
        <f>+Docentes!GR28</f>
        <v>7200.4900000000007</v>
      </c>
      <c r="GS20" s="11">
        <f>+Docentes!GS28</f>
        <v>7200.4900000000007</v>
      </c>
      <c r="GT20" s="11">
        <f>+Docentes!GT28</f>
        <v>7200.4900000000007</v>
      </c>
      <c r="GU20" s="11">
        <f>+Docentes!GU28</f>
        <v>7200.4900000000007</v>
      </c>
      <c r="GV20" s="11">
        <f>+Docentes!GV28</f>
        <v>7200.4900000000007</v>
      </c>
      <c r="GW20" s="11">
        <f>+Docentes!GW28</f>
        <v>7200.4900000000007</v>
      </c>
      <c r="GX20" s="11">
        <f>+Docentes!GX28</f>
        <v>7200.4900000000007</v>
      </c>
      <c r="GY20" s="11">
        <f>+Docentes!GY28</f>
        <v>7200.4900000000007</v>
      </c>
      <c r="GZ20" s="11">
        <f>+Docentes!GZ28</f>
        <v>7200.4900000000007</v>
      </c>
      <c r="HA20" s="11">
        <f>+Docentes!HA28</f>
        <v>7200.4900000000007</v>
      </c>
    </row>
    <row r="21" spans="1:209" ht="13.9" x14ac:dyDescent="0.25">
      <c r="A21" s="9" t="s">
        <v>53</v>
      </c>
      <c r="B21" s="12" t="s">
        <v>54</v>
      </c>
      <c r="C21" s="11">
        <f>230*1.64</f>
        <v>377.2</v>
      </c>
      <c r="D21" s="11">
        <f t="shared" ref="D21:M21" si="15">230*1.64</f>
        <v>377.2</v>
      </c>
      <c r="E21" s="11">
        <f t="shared" si="15"/>
        <v>377.2</v>
      </c>
      <c r="F21" s="11">
        <f t="shared" si="15"/>
        <v>377.2</v>
      </c>
      <c r="G21" s="11">
        <f t="shared" si="15"/>
        <v>377.2</v>
      </c>
      <c r="H21" s="11">
        <f t="shared" si="15"/>
        <v>377.2</v>
      </c>
      <c r="I21" s="11">
        <f t="shared" si="15"/>
        <v>377.2</v>
      </c>
      <c r="J21" s="11">
        <f t="shared" si="15"/>
        <v>377.2</v>
      </c>
      <c r="K21" s="11">
        <f t="shared" si="15"/>
        <v>377.2</v>
      </c>
      <c r="L21" s="11">
        <f t="shared" si="15"/>
        <v>377.2</v>
      </c>
      <c r="M21" s="11">
        <f t="shared" si="15"/>
        <v>377.2</v>
      </c>
      <c r="O21" s="9" t="s">
        <v>53</v>
      </c>
      <c r="P21" s="12" t="s">
        <v>54</v>
      </c>
      <c r="Q21" s="11">
        <f>+AA14*S11</f>
        <v>396.88</v>
      </c>
      <c r="R21" s="11">
        <f>+AA14*S11</f>
        <v>396.88</v>
      </c>
      <c r="S21" s="11">
        <f>+AA14*S11</f>
        <v>396.88</v>
      </c>
      <c r="T21" s="11">
        <f>+AA14*S11</f>
        <v>396.88</v>
      </c>
      <c r="U21" s="11">
        <f>+AA14*S11</f>
        <v>396.88</v>
      </c>
      <c r="V21" s="11">
        <f>+AA14*S11</f>
        <v>396.88</v>
      </c>
      <c r="W21" s="11">
        <f>+AA14*S11</f>
        <v>396.88</v>
      </c>
      <c r="X21" s="11">
        <f>+AA14*S11</f>
        <v>396.88</v>
      </c>
      <c r="Y21" s="11">
        <f>+AA14*S11</f>
        <v>396.88</v>
      </c>
      <c r="Z21" s="11">
        <f>+AA14*S11</f>
        <v>396.88</v>
      </c>
      <c r="AA21" s="11">
        <f>+AA14*S11</f>
        <v>396.88</v>
      </c>
      <c r="AC21" s="9" t="s">
        <v>53</v>
      </c>
      <c r="AD21" s="12" t="s">
        <v>54</v>
      </c>
      <c r="AE21" s="11">
        <f>+AO14*AG11</f>
        <v>406.71999999999997</v>
      </c>
      <c r="AF21" s="11">
        <f>+AO14*AG11</f>
        <v>406.71999999999997</v>
      </c>
      <c r="AG21" s="11">
        <f>+AO14*AG11</f>
        <v>406.71999999999997</v>
      </c>
      <c r="AH21" s="11">
        <f>+AO14*AG11</f>
        <v>406.71999999999997</v>
      </c>
      <c r="AI21" s="11">
        <f>+AO14*AG11</f>
        <v>406.71999999999997</v>
      </c>
      <c r="AJ21" s="11">
        <f>+AO14*AG11</f>
        <v>406.71999999999997</v>
      </c>
      <c r="AK21" s="11">
        <f>+AO14*AG11</f>
        <v>406.71999999999997</v>
      </c>
      <c r="AL21" s="11">
        <f>+AO14*AG11</f>
        <v>406.71999999999997</v>
      </c>
      <c r="AM21" s="11">
        <f>+AO14*AG11</f>
        <v>406.71999999999997</v>
      </c>
      <c r="AN21" s="11">
        <f>+AO14*AG11</f>
        <v>406.71999999999997</v>
      </c>
      <c r="AO21" s="11">
        <f>+AO14*AG11</f>
        <v>406.71999999999997</v>
      </c>
      <c r="AQ21" s="9" t="s">
        <v>53</v>
      </c>
      <c r="AR21" s="12" t="s">
        <v>54</v>
      </c>
      <c r="AS21" s="11">
        <f>+BC14*AU11</f>
        <v>414.91999999999996</v>
      </c>
      <c r="AT21" s="11">
        <f>+BC14*AU11</f>
        <v>414.91999999999996</v>
      </c>
      <c r="AU21" s="11">
        <f>+BC14*AU11</f>
        <v>414.91999999999996</v>
      </c>
      <c r="AV21" s="11">
        <f>+BC14*AU11</f>
        <v>414.91999999999996</v>
      </c>
      <c r="AW21" s="11">
        <f>+BC14*AU11</f>
        <v>414.91999999999996</v>
      </c>
      <c r="AX21" s="11">
        <f>+BC14*AU11</f>
        <v>414.91999999999996</v>
      </c>
      <c r="AY21" s="11">
        <f>+BC14*AU11</f>
        <v>414.91999999999996</v>
      </c>
      <c r="AZ21" s="11">
        <f>+BC14*AU11</f>
        <v>414.91999999999996</v>
      </c>
      <c r="BA21" s="11">
        <f>+BC14*AU11</f>
        <v>414.91999999999996</v>
      </c>
      <c r="BB21" s="11">
        <f>+BC14*AU11</f>
        <v>414.91999999999996</v>
      </c>
      <c r="BC21" s="11">
        <f>+BC14*AU11</f>
        <v>414.91999999999996</v>
      </c>
      <c r="BE21" s="9" t="s">
        <v>53</v>
      </c>
      <c r="BF21" s="12" t="s">
        <v>54</v>
      </c>
      <c r="BG21" s="11">
        <f>+BQ14*BI11</f>
        <v>426.4</v>
      </c>
      <c r="BH21" s="11">
        <f>+BQ14*BI11</f>
        <v>426.4</v>
      </c>
      <c r="BI21" s="11">
        <f>+BQ14*BI11</f>
        <v>426.4</v>
      </c>
      <c r="BJ21" s="11">
        <f>+BQ14*BI11</f>
        <v>426.4</v>
      </c>
      <c r="BK21" s="11">
        <f>+BQ14*BI11</f>
        <v>426.4</v>
      </c>
      <c r="BL21" s="11">
        <f>+BQ14*BI11</f>
        <v>426.4</v>
      </c>
      <c r="BM21" s="11">
        <f>+BQ14*BI11</f>
        <v>426.4</v>
      </c>
      <c r="BN21" s="11">
        <f>+BQ14*BI11</f>
        <v>426.4</v>
      </c>
      <c r="BO21" s="11">
        <f>+BQ14*BI11</f>
        <v>426.4</v>
      </c>
      <c r="BP21" s="11">
        <f>+BQ14*BI11</f>
        <v>426.4</v>
      </c>
      <c r="BQ21" s="11">
        <f>+BQ14*BI11</f>
        <v>426.4</v>
      </c>
      <c r="BS21" s="9" t="s">
        <v>53</v>
      </c>
      <c r="BT21" s="12" t="s">
        <v>54</v>
      </c>
      <c r="BU21" s="11">
        <f>+CE14*BW11</f>
        <v>434.59999999999997</v>
      </c>
      <c r="BV21" s="11">
        <f>+CE14*BW11</f>
        <v>434.59999999999997</v>
      </c>
      <c r="BW21" s="11">
        <f>+CE14*BW11</f>
        <v>434.59999999999997</v>
      </c>
      <c r="BX21" s="11">
        <f>+CE14*BW11</f>
        <v>434.59999999999997</v>
      </c>
      <c r="BY21" s="11">
        <f>+CE14*BW11</f>
        <v>434.59999999999997</v>
      </c>
      <c r="BZ21" s="11">
        <f>+CE14*BW11</f>
        <v>434.59999999999997</v>
      </c>
      <c r="CA21" s="11">
        <f>+CE14*BW11</f>
        <v>434.59999999999997</v>
      </c>
      <c r="CB21" s="11">
        <f>+CE14*BW11</f>
        <v>434.59999999999997</v>
      </c>
      <c r="CC21" s="11">
        <f>+CE14*BW11</f>
        <v>434.59999999999997</v>
      </c>
      <c r="CD21" s="11">
        <f>+CE14*BW11</f>
        <v>434.59999999999997</v>
      </c>
      <c r="CE21" s="11">
        <f>+CE14*BW11</f>
        <v>434.59999999999997</v>
      </c>
      <c r="CG21" s="9" t="s">
        <v>53</v>
      </c>
      <c r="CH21" s="12" t="s">
        <v>54</v>
      </c>
      <c r="CI21" s="11">
        <f>+CS14*CK11</f>
        <v>449.35999999999996</v>
      </c>
      <c r="CJ21" s="11">
        <f>+CS14*CK11</f>
        <v>449.35999999999996</v>
      </c>
      <c r="CK21" s="11">
        <f>+CS14*CK11</f>
        <v>449.35999999999996</v>
      </c>
      <c r="CL21" s="11">
        <f>+CS14*CK11</f>
        <v>449.35999999999996</v>
      </c>
      <c r="CM21" s="11">
        <f>+CS14*CK11</f>
        <v>449.35999999999996</v>
      </c>
      <c r="CN21" s="11">
        <f>+CS14*CK11</f>
        <v>449.35999999999996</v>
      </c>
      <c r="CO21" s="11">
        <f>+CS14*CK11</f>
        <v>449.35999999999996</v>
      </c>
      <c r="CP21" s="11">
        <f>+CS14*CK11</f>
        <v>449.35999999999996</v>
      </c>
      <c r="CQ21" s="11">
        <f>+CS14*CK11</f>
        <v>449.35999999999996</v>
      </c>
      <c r="CR21" s="11">
        <f>+CS14*CK11</f>
        <v>449.35999999999996</v>
      </c>
      <c r="CS21" s="11">
        <f>+CS14*CK11</f>
        <v>449.35999999999996</v>
      </c>
      <c r="CU21" s="9" t="s">
        <v>53</v>
      </c>
      <c r="CV21" s="12" t="s">
        <v>54</v>
      </c>
      <c r="CW21" s="11">
        <f>+DG14*CY11</f>
        <v>490.35999999999996</v>
      </c>
      <c r="CX21" s="11">
        <f>+DG14*CY11</f>
        <v>490.35999999999996</v>
      </c>
      <c r="CY21" s="11">
        <f>+DG14*CY11</f>
        <v>490.35999999999996</v>
      </c>
      <c r="CZ21" s="11">
        <f>+DG14*CY11</f>
        <v>490.35999999999996</v>
      </c>
      <c r="DA21" s="11">
        <f>+DG14*CY11</f>
        <v>490.35999999999996</v>
      </c>
      <c r="DB21" s="11">
        <f>+DG14*CY11</f>
        <v>490.35999999999996</v>
      </c>
      <c r="DC21" s="11">
        <f>+DG14*CY11</f>
        <v>490.35999999999996</v>
      </c>
      <c r="DD21" s="11">
        <f>+DG14*CY11</f>
        <v>490.35999999999996</v>
      </c>
      <c r="DE21" s="11">
        <f>+DG14*CY11</f>
        <v>490.35999999999996</v>
      </c>
      <c r="DF21" s="11">
        <f>+DG14*CY11</f>
        <v>490.35999999999996</v>
      </c>
      <c r="DG21" s="11">
        <f>+DG14*CY11</f>
        <v>490.35999999999996</v>
      </c>
      <c r="DI21" s="9" t="s">
        <v>53</v>
      </c>
      <c r="DJ21" s="12" t="s">
        <v>54</v>
      </c>
      <c r="DK21" s="11">
        <f>+DU14*DM11</f>
        <v>498.55999999999995</v>
      </c>
      <c r="DL21" s="11">
        <f>+DU14*DM11</f>
        <v>498.55999999999995</v>
      </c>
      <c r="DM21" s="11">
        <f>+DU14*DM11</f>
        <v>498.55999999999995</v>
      </c>
      <c r="DN21" s="11">
        <f>+DU14*DM11</f>
        <v>498.55999999999995</v>
      </c>
      <c r="DO21" s="11">
        <f>+DU14*DM11</f>
        <v>498.55999999999995</v>
      </c>
      <c r="DP21" s="11">
        <f>+DU14*DM11</f>
        <v>498.55999999999995</v>
      </c>
      <c r="DQ21" s="11">
        <f>+DU14*DM11</f>
        <v>498.55999999999995</v>
      </c>
      <c r="DR21" s="11">
        <f>+DU14*DM11</f>
        <v>498.55999999999995</v>
      </c>
      <c r="DS21" s="11">
        <f>+DU14*DM11</f>
        <v>498.55999999999995</v>
      </c>
      <c r="DT21" s="11">
        <f>+DU14*DM11</f>
        <v>498.55999999999995</v>
      </c>
      <c r="DU21" s="11">
        <f>+DU14*DM11</f>
        <v>498.55999999999995</v>
      </c>
      <c r="DW21" s="9" t="s">
        <v>53</v>
      </c>
      <c r="DX21" s="12" t="s">
        <v>54</v>
      </c>
      <c r="DY21" s="11">
        <f>+EI14*EA11</f>
        <v>557.6</v>
      </c>
      <c r="DZ21" s="11">
        <f>+EI14*EA11</f>
        <v>557.6</v>
      </c>
      <c r="EA21" s="11">
        <f>+EI14*EA11</f>
        <v>557.6</v>
      </c>
      <c r="EB21" s="11">
        <f>+EI14*EA11</f>
        <v>557.6</v>
      </c>
      <c r="EC21" s="11">
        <f>+EI14*EA11</f>
        <v>557.6</v>
      </c>
      <c r="ED21" s="11">
        <f>+EI14*EA11</f>
        <v>557.6</v>
      </c>
      <c r="EE21" s="11">
        <f>+EI14*EA11</f>
        <v>557.6</v>
      </c>
      <c r="EF21" s="11">
        <f>+EI14*EA11</f>
        <v>557.6</v>
      </c>
      <c r="EG21" s="11">
        <f>+EI14*EA11</f>
        <v>557.6</v>
      </c>
      <c r="EH21" s="11">
        <f>+EI14*EA11</f>
        <v>557.6</v>
      </c>
      <c r="EI21" s="11">
        <f>+EI14*EA11</f>
        <v>557.6</v>
      </c>
      <c r="EK21" s="9" t="s">
        <v>53</v>
      </c>
      <c r="EL21" s="12" t="s">
        <v>54</v>
      </c>
      <c r="EM21" s="11">
        <f>+EW14*EO11</f>
        <v>610.07999999999993</v>
      </c>
      <c r="EN21" s="11">
        <f>+EW14*EO11</f>
        <v>610.07999999999993</v>
      </c>
      <c r="EO21" s="11">
        <f>+EW14*EO11</f>
        <v>610.07999999999993</v>
      </c>
      <c r="EP21" s="11">
        <f>+EW14*EO11</f>
        <v>610.07999999999993</v>
      </c>
      <c r="EQ21" s="11">
        <f>+EW14*EO11</f>
        <v>610.07999999999993</v>
      </c>
      <c r="ER21" s="11">
        <f>+EW14*EO11</f>
        <v>610.07999999999993</v>
      </c>
      <c r="ES21" s="11">
        <f>+EW14*EO11</f>
        <v>610.07999999999993</v>
      </c>
      <c r="ET21" s="11">
        <f>+EW14*EO11</f>
        <v>610.07999999999993</v>
      </c>
      <c r="EU21" s="11">
        <f>+EW14*EO11</f>
        <v>610.07999999999993</v>
      </c>
      <c r="EV21" s="11">
        <f>+EW14*EO11</f>
        <v>610.07999999999993</v>
      </c>
      <c r="EW21" s="11">
        <f>+EW14*EO11</f>
        <v>610.07999999999993</v>
      </c>
      <c r="EY21" s="9" t="s">
        <v>53</v>
      </c>
      <c r="EZ21" s="12" t="s">
        <v>54</v>
      </c>
      <c r="FA21" s="11">
        <f>+FK14*FC11</f>
        <v>610.07999999999993</v>
      </c>
      <c r="FB21" s="11">
        <f>+FK14*FC11</f>
        <v>610.07999999999993</v>
      </c>
      <c r="FC21" s="11">
        <f>+FK14*FC11</f>
        <v>610.07999999999993</v>
      </c>
      <c r="FD21" s="11">
        <f>+FK14*FC11</f>
        <v>610.07999999999993</v>
      </c>
      <c r="FE21" s="11">
        <f>+FK14*FC11</f>
        <v>610.07999999999993</v>
      </c>
      <c r="FF21" s="11">
        <f>+FK14*FC11</f>
        <v>610.07999999999993</v>
      </c>
      <c r="FG21" s="11">
        <f>+FK14*FC11</f>
        <v>610.07999999999993</v>
      </c>
      <c r="FH21" s="11">
        <f>+FK14*FC11</f>
        <v>610.07999999999993</v>
      </c>
      <c r="FI21" s="11">
        <f>+FK14*FC11</f>
        <v>610.07999999999993</v>
      </c>
      <c r="FJ21" s="11">
        <f>+FK14*FC11</f>
        <v>610.07999999999993</v>
      </c>
      <c r="FK21" s="11">
        <f>+FK14*FC11</f>
        <v>610.07999999999993</v>
      </c>
      <c r="FM21" s="9" t="s">
        <v>53</v>
      </c>
      <c r="FN21" s="12" t="s">
        <v>54</v>
      </c>
      <c r="FO21" s="11">
        <f>+FY14*FQ11</f>
        <v>647.79999999999995</v>
      </c>
      <c r="FP21" s="11">
        <f>+FY14*FQ11</f>
        <v>647.79999999999995</v>
      </c>
      <c r="FQ21" s="11">
        <f>+FY14*FQ11</f>
        <v>647.79999999999995</v>
      </c>
      <c r="FR21" s="11">
        <f>+FY14*FQ11</f>
        <v>647.79999999999995</v>
      </c>
      <c r="FS21" s="11">
        <f>+FY14*FQ11</f>
        <v>647.79999999999995</v>
      </c>
      <c r="FT21" s="11">
        <f>+FY14*FQ11</f>
        <v>647.79999999999995</v>
      </c>
      <c r="FU21" s="11">
        <f>+FY14*FQ11</f>
        <v>647.79999999999995</v>
      </c>
      <c r="FV21" s="11">
        <f>+FY14*FQ11</f>
        <v>647.79999999999995</v>
      </c>
      <c r="FW21" s="11">
        <f>+FY14*FQ11</f>
        <v>647.79999999999995</v>
      </c>
      <c r="FX21" s="11">
        <f>+FY14*FQ11</f>
        <v>647.79999999999995</v>
      </c>
      <c r="FY21" s="11">
        <f>+FY14*FQ11</f>
        <v>647.79999999999995</v>
      </c>
      <c r="GA21" s="9" t="s">
        <v>53</v>
      </c>
      <c r="GB21" s="12" t="s">
        <v>54</v>
      </c>
      <c r="GC21" s="11">
        <f>+GM14*GE11</f>
        <v>687.16</v>
      </c>
      <c r="GD21" s="11">
        <f>+GM14*GE11</f>
        <v>687.16</v>
      </c>
      <c r="GE21" s="11">
        <f>+GM14*GE11</f>
        <v>687.16</v>
      </c>
      <c r="GF21" s="11">
        <f>+GM14*GE11</f>
        <v>687.16</v>
      </c>
      <c r="GG21" s="11">
        <f>+GM14*GE11</f>
        <v>687.16</v>
      </c>
      <c r="GH21" s="11">
        <f>+GM14*GE11</f>
        <v>687.16</v>
      </c>
      <c r="GI21" s="11">
        <f>+GM14*GE11</f>
        <v>687.16</v>
      </c>
      <c r="GJ21" s="11">
        <f>+GM14*GE11</f>
        <v>687.16</v>
      </c>
      <c r="GK21" s="11">
        <f>+GM14*GE11</f>
        <v>687.16</v>
      </c>
      <c r="GL21" s="11">
        <f>+GM14*GE11</f>
        <v>687.16</v>
      </c>
      <c r="GM21" s="11">
        <f>+GM14*GE11</f>
        <v>687.16</v>
      </c>
      <c r="GO21" s="9" t="s">
        <v>53</v>
      </c>
      <c r="GP21" s="12" t="s">
        <v>54</v>
      </c>
      <c r="GQ21" s="11">
        <f>+HA14*GS11</f>
        <v>767.52</v>
      </c>
      <c r="GR21" s="11">
        <f>+HA14*GS11</f>
        <v>767.52</v>
      </c>
      <c r="GS21" s="11">
        <f>+HA14*GS11</f>
        <v>767.52</v>
      </c>
      <c r="GT21" s="11">
        <f>+HA14*GS11</f>
        <v>767.52</v>
      </c>
      <c r="GU21" s="11">
        <f>+HA14*GS11</f>
        <v>767.52</v>
      </c>
      <c r="GV21" s="11">
        <f>+HA14*GS11</f>
        <v>767.52</v>
      </c>
      <c r="GW21" s="11">
        <f>+HA14*GS11</f>
        <v>767.52</v>
      </c>
      <c r="GX21" s="11">
        <f>+HA14*GS11</f>
        <v>767.52</v>
      </c>
      <c r="GY21" s="11">
        <f>+HA14*GS11</f>
        <v>767.52</v>
      </c>
      <c r="GZ21" s="11">
        <f>+HA14*GS11</f>
        <v>767.52</v>
      </c>
      <c r="HA21" s="11">
        <f>+HA14*GS11</f>
        <v>767.52</v>
      </c>
    </row>
    <row r="22" spans="1:209" ht="13.9" x14ac:dyDescent="0.25">
      <c r="A22" s="9"/>
      <c r="B22" s="14" t="s">
        <v>24</v>
      </c>
      <c r="C22" s="15">
        <f t="shared" ref="C22:M22" si="16">SUM(C17:C21)</f>
        <v>16148.2304</v>
      </c>
      <c r="D22" s="15">
        <f t="shared" si="16"/>
        <v>16390.097600000001</v>
      </c>
      <c r="E22" s="15">
        <f t="shared" si="16"/>
        <v>17115.699200000003</v>
      </c>
      <c r="F22" s="15">
        <f t="shared" si="16"/>
        <v>17921.923200000001</v>
      </c>
      <c r="G22" s="15">
        <f t="shared" si="16"/>
        <v>18808.7696</v>
      </c>
      <c r="H22" s="15">
        <f t="shared" si="16"/>
        <v>19614.993600000002</v>
      </c>
      <c r="I22" s="15">
        <f t="shared" si="16"/>
        <v>20421.2176</v>
      </c>
      <c r="J22" s="15">
        <f t="shared" si="16"/>
        <v>21227.441600000002</v>
      </c>
      <c r="K22" s="15">
        <f t="shared" si="16"/>
        <v>22920.512000000002</v>
      </c>
      <c r="L22" s="15">
        <f t="shared" si="16"/>
        <v>23726.736000000001</v>
      </c>
      <c r="M22" s="15">
        <f t="shared" si="16"/>
        <v>24532.960000000003</v>
      </c>
      <c r="O22" s="9"/>
      <c r="P22" s="14" t="s">
        <v>24</v>
      </c>
      <c r="Q22" s="15">
        <f t="shared" ref="Q22:AA22" si="17">SUM(Q17:Q21)</f>
        <v>17032.892800000001</v>
      </c>
      <c r="R22" s="15">
        <f t="shared" si="17"/>
        <v>17286.8632</v>
      </c>
      <c r="S22" s="15">
        <f t="shared" si="17"/>
        <v>18048.774400000002</v>
      </c>
      <c r="T22" s="15">
        <f t="shared" si="17"/>
        <v>18895.342400000001</v>
      </c>
      <c r="U22" s="15">
        <f t="shared" si="17"/>
        <v>19826.567200000001</v>
      </c>
      <c r="V22" s="15">
        <f t="shared" si="17"/>
        <v>20673.135200000001</v>
      </c>
      <c r="W22" s="15">
        <f t="shared" si="17"/>
        <v>21519.703200000004</v>
      </c>
      <c r="X22" s="15">
        <f t="shared" si="17"/>
        <v>22366.271200000003</v>
      </c>
      <c r="Y22" s="15">
        <f t="shared" si="17"/>
        <v>24144.064000000002</v>
      </c>
      <c r="Z22" s="15">
        <f t="shared" si="17"/>
        <v>24990.632000000001</v>
      </c>
      <c r="AA22" s="15">
        <f t="shared" si="17"/>
        <v>25837.200000000001</v>
      </c>
      <c r="AC22" s="9"/>
      <c r="AD22" s="14" t="s">
        <v>24</v>
      </c>
      <c r="AE22" s="15">
        <f t="shared" ref="AE22:AO22" si="18">SUM(AE17:AE21)</f>
        <v>17560.929599999999</v>
      </c>
      <c r="AF22" s="15">
        <f t="shared" si="18"/>
        <v>17822.132400000002</v>
      </c>
      <c r="AG22" s="15">
        <f t="shared" si="18"/>
        <v>18605.7408</v>
      </c>
      <c r="AH22" s="15">
        <f t="shared" si="18"/>
        <v>19476.416800000003</v>
      </c>
      <c r="AI22" s="15">
        <f t="shared" si="18"/>
        <v>20434.160400000001</v>
      </c>
      <c r="AJ22" s="15">
        <f t="shared" si="18"/>
        <v>21304.8364</v>
      </c>
      <c r="AK22" s="15">
        <f t="shared" si="18"/>
        <v>22175.5124</v>
      </c>
      <c r="AL22" s="15">
        <f t="shared" si="18"/>
        <v>23046.188399999999</v>
      </c>
      <c r="AM22" s="15">
        <f t="shared" si="18"/>
        <v>24874.608</v>
      </c>
      <c r="AN22" s="15">
        <f t="shared" si="18"/>
        <v>25745.284</v>
      </c>
      <c r="AO22" s="15">
        <f t="shared" si="18"/>
        <v>26615.96</v>
      </c>
      <c r="AQ22" s="9"/>
      <c r="AR22" s="14" t="s">
        <v>24</v>
      </c>
      <c r="AS22" s="15">
        <f t="shared" ref="AS22:BC22" si="19">SUM(AS17:AS21)</f>
        <v>17916.915199999996</v>
      </c>
      <c r="AT22" s="15">
        <f t="shared" si="19"/>
        <v>18182.988799999996</v>
      </c>
      <c r="AU22" s="15">
        <f t="shared" si="19"/>
        <v>18981.209599999998</v>
      </c>
      <c r="AV22" s="15">
        <f t="shared" si="19"/>
        <v>19868.121599999995</v>
      </c>
      <c r="AW22" s="15">
        <f t="shared" si="19"/>
        <v>20843.724799999996</v>
      </c>
      <c r="AX22" s="15">
        <f t="shared" si="19"/>
        <v>21730.636799999997</v>
      </c>
      <c r="AY22" s="15">
        <f t="shared" si="19"/>
        <v>22617.548799999997</v>
      </c>
      <c r="AZ22" s="15">
        <f t="shared" si="19"/>
        <v>23504.460799999997</v>
      </c>
      <c r="BA22" s="15">
        <f t="shared" si="19"/>
        <v>25366.975999999995</v>
      </c>
      <c r="BB22" s="15">
        <f t="shared" si="19"/>
        <v>26253.887999999995</v>
      </c>
      <c r="BC22" s="15">
        <f t="shared" si="19"/>
        <v>27140.799999999996</v>
      </c>
      <c r="BE22" s="9"/>
      <c r="BF22" s="14" t="s">
        <v>24</v>
      </c>
      <c r="BG22" s="15">
        <f t="shared" ref="BG22:BQ22" si="20">SUM(BG17:BG21)</f>
        <v>18445.592000000001</v>
      </c>
      <c r="BH22" s="15">
        <f t="shared" si="20"/>
        <v>18718.898000000001</v>
      </c>
      <c r="BI22" s="15">
        <f t="shared" si="20"/>
        <v>19538.815999999999</v>
      </c>
      <c r="BJ22" s="15">
        <f t="shared" si="20"/>
        <v>20449.836000000003</v>
      </c>
      <c r="BK22" s="15">
        <f t="shared" si="20"/>
        <v>21451.957999999999</v>
      </c>
      <c r="BL22" s="15">
        <f t="shared" si="20"/>
        <v>22362.978000000003</v>
      </c>
      <c r="BM22" s="15">
        <f t="shared" si="20"/>
        <v>23273.998</v>
      </c>
      <c r="BN22" s="15">
        <f t="shared" si="20"/>
        <v>24185.017999999996</v>
      </c>
      <c r="BO22" s="15">
        <f t="shared" si="20"/>
        <v>26098.159999999996</v>
      </c>
      <c r="BP22" s="15">
        <f t="shared" si="20"/>
        <v>27009.18</v>
      </c>
      <c r="BQ22" s="15">
        <f t="shared" si="20"/>
        <v>27920.199999999997</v>
      </c>
      <c r="BS22" s="9"/>
      <c r="BT22" s="14" t="s">
        <v>24</v>
      </c>
      <c r="BU22" s="15">
        <f t="shared" ref="BU22:CE22" si="21">SUM(BU17:BU21)</f>
        <v>18798.923199999997</v>
      </c>
      <c r="BV22" s="15">
        <f t="shared" si="21"/>
        <v>19077.050799999997</v>
      </c>
      <c r="BW22" s="15">
        <f t="shared" si="21"/>
        <v>19911.433599999997</v>
      </c>
      <c r="BX22" s="15">
        <f t="shared" si="21"/>
        <v>20838.525600000001</v>
      </c>
      <c r="BY22" s="15">
        <f t="shared" si="21"/>
        <v>21858.326800000003</v>
      </c>
      <c r="BZ22" s="15">
        <f t="shared" si="21"/>
        <v>22785.418799999999</v>
      </c>
      <c r="CA22" s="15">
        <f t="shared" si="21"/>
        <v>23712.510799999996</v>
      </c>
      <c r="CB22" s="15">
        <f t="shared" si="21"/>
        <v>24639.602800000001</v>
      </c>
      <c r="CC22" s="15">
        <f t="shared" si="21"/>
        <v>26586.495999999999</v>
      </c>
      <c r="CD22" s="15">
        <f t="shared" si="21"/>
        <v>27513.587999999996</v>
      </c>
      <c r="CE22" s="15">
        <f t="shared" si="21"/>
        <v>28440.68</v>
      </c>
      <c r="CG22" s="9"/>
      <c r="CH22" s="14" t="s">
        <v>24</v>
      </c>
      <c r="CI22" s="15">
        <f t="shared" ref="CI22:CS22" si="22">SUM(CI17:CI21)</f>
        <v>19506.600000000002</v>
      </c>
      <c r="CJ22" s="15">
        <f t="shared" si="22"/>
        <v>19794.420000000002</v>
      </c>
      <c r="CK22" s="15">
        <f t="shared" si="22"/>
        <v>20657.88</v>
      </c>
      <c r="CL22" s="15">
        <f t="shared" si="22"/>
        <v>21617.279999999999</v>
      </c>
      <c r="CM22" s="15">
        <f t="shared" si="22"/>
        <v>22672.620000000003</v>
      </c>
      <c r="CN22" s="15">
        <f t="shared" si="22"/>
        <v>23632.02</v>
      </c>
      <c r="CO22" s="15">
        <f t="shared" si="22"/>
        <v>24591.42</v>
      </c>
      <c r="CP22" s="15">
        <f t="shared" si="22"/>
        <v>25550.82</v>
      </c>
      <c r="CQ22" s="15">
        <f t="shared" si="22"/>
        <v>27565.56</v>
      </c>
      <c r="CR22" s="15">
        <f t="shared" si="22"/>
        <v>28524.959999999999</v>
      </c>
      <c r="CS22" s="15">
        <f t="shared" si="22"/>
        <v>29484.36</v>
      </c>
      <c r="CU22" s="9"/>
      <c r="CV22" s="14" t="s">
        <v>24</v>
      </c>
      <c r="CW22" s="15">
        <f t="shared" ref="CW22:DG22" si="23">SUM(CW17:CW21)</f>
        <v>21451.630400000002</v>
      </c>
      <c r="CX22" s="15">
        <f t="shared" si="23"/>
        <v>21766.067600000002</v>
      </c>
      <c r="CY22" s="15">
        <f t="shared" si="23"/>
        <v>22709.379200000003</v>
      </c>
      <c r="CZ22" s="15">
        <f t="shared" si="23"/>
        <v>23757.503199999999</v>
      </c>
      <c r="DA22" s="15">
        <f t="shared" si="23"/>
        <v>24910.439600000002</v>
      </c>
      <c r="DB22" s="15">
        <f t="shared" si="23"/>
        <v>25958.563600000001</v>
      </c>
      <c r="DC22" s="15">
        <f t="shared" si="23"/>
        <v>27006.687600000001</v>
      </c>
      <c r="DD22" s="15">
        <f t="shared" si="23"/>
        <v>28054.811600000001</v>
      </c>
      <c r="DE22" s="15">
        <f t="shared" si="23"/>
        <v>30255.872000000003</v>
      </c>
      <c r="DF22" s="15">
        <f t="shared" si="23"/>
        <v>31303.995999999999</v>
      </c>
      <c r="DG22" s="15">
        <f t="shared" si="23"/>
        <v>32352.120000000003</v>
      </c>
      <c r="DI22" s="9"/>
      <c r="DJ22" s="14" t="s">
        <v>24</v>
      </c>
      <c r="DK22" s="15">
        <f t="shared" ref="DK22:DU22" si="24">SUM(DK17:DK21)</f>
        <v>21804.961600000002</v>
      </c>
      <c r="DL22" s="15">
        <f t="shared" si="24"/>
        <v>22124.220400000002</v>
      </c>
      <c r="DM22" s="15">
        <f t="shared" si="24"/>
        <v>23081.996800000001</v>
      </c>
      <c r="DN22" s="15">
        <f t="shared" si="24"/>
        <v>24146.192800000001</v>
      </c>
      <c r="DO22" s="15">
        <f t="shared" si="24"/>
        <v>25316.808400000002</v>
      </c>
      <c r="DP22" s="15">
        <f t="shared" si="24"/>
        <v>26381.004400000002</v>
      </c>
      <c r="DQ22" s="15">
        <f t="shared" si="24"/>
        <v>27445.200400000002</v>
      </c>
      <c r="DR22" s="15">
        <f t="shared" si="24"/>
        <v>28509.396399999998</v>
      </c>
      <c r="DS22" s="15">
        <f t="shared" si="24"/>
        <v>30744.207999999999</v>
      </c>
      <c r="DT22" s="15">
        <f t="shared" si="24"/>
        <v>31808.403999999999</v>
      </c>
      <c r="DU22" s="15">
        <f t="shared" si="24"/>
        <v>32872.6</v>
      </c>
      <c r="DW22" s="9"/>
      <c r="DX22" s="14" t="s">
        <v>24</v>
      </c>
      <c r="DY22" s="15">
        <f t="shared" ref="DY22:EI22" si="25">SUM(DY17:DY21)</f>
        <v>24997.254399999998</v>
      </c>
      <c r="DZ22" s="15">
        <f t="shared" si="25"/>
        <v>25366.303599999999</v>
      </c>
      <c r="EA22" s="15">
        <f t="shared" si="25"/>
        <v>26473.451199999996</v>
      </c>
      <c r="EB22" s="15">
        <f t="shared" si="25"/>
        <v>27703.6152</v>
      </c>
      <c r="EC22" s="15">
        <f t="shared" si="25"/>
        <v>29056.795599999998</v>
      </c>
      <c r="ED22" s="15">
        <f t="shared" si="25"/>
        <v>30286.959599999995</v>
      </c>
      <c r="EE22" s="15">
        <f t="shared" si="25"/>
        <v>31517.123599999999</v>
      </c>
      <c r="EF22" s="15">
        <f t="shared" si="25"/>
        <v>32747.287599999996</v>
      </c>
      <c r="EG22" s="15">
        <f t="shared" si="25"/>
        <v>35330.631999999998</v>
      </c>
      <c r="EH22" s="15">
        <f t="shared" si="25"/>
        <v>36560.795999999995</v>
      </c>
      <c r="EI22" s="15">
        <f t="shared" si="25"/>
        <v>37790.959999999999</v>
      </c>
      <c r="EK22" s="9"/>
      <c r="EL22" s="14" t="s">
        <v>24</v>
      </c>
      <c r="EM22" s="15">
        <f t="shared" ref="EM22:EW22" si="26">SUM(EM17:EM21)</f>
        <v>27498.961600000002</v>
      </c>
      <c r="EN22" s="15">
        <f t="shared" si="26"/>
        <v>27901.860399999998</v>
      </c>
      <c r="EO22" s="15">
        <f t="shared" si="26"/>
        <v>29110.556799999998</v>
      </c>
      <c r="EP22" s="15">
        <f t="shared" si="26"/>
        <v>30453.552799999998</v>
      </c>
      <c r="EQ22" s="15">
        <f t="shared" si="26"/>
        <v>31930.848400000003</v>
      </c>
      <c r="ER22" s="15">
        <f t="shared" si="26"/>
        <v>33273.844400000002</v>
      </c>
      <c r="ES22" s="15">
        <f t="shared" si="26"/>
        <v>34616.840400000001</v>
      </c>
      <c r="ET22" s="15">
        <f t="shared" si="26"/>
        <v>35959.8364</v>
      </c>
      <c r="EU22" s="15">
        <f t="shared" si="26"/>
        <v>38780.127999999997</v>
      </c>
      <c r="EV22" s="15">
        <f t="shared" si="26"/>
        <v>40123.123999999996</v>
      </c>
      <c r="EW22" s="15">
        <f t="shared" si="26"/>
        <v>41466.119999999995</v>
      </c>
      <c r="EY22" s="9"/>
      <c r="EZ22" s="14" t="s">
        <v>24</v>
      </c>
      <c r="FA22" s="15">
        <f t="shared" ref="FA22:FK22" si="27">SUM(FA17:FA21)</f>
        <v>28758.904000000002</v>
      </c>
      <c r="FB22" s="15">
        <f t="shared" si="27"/>
        <v>29187.436000000002</v>
      </c>
      <c r="FC22" s="15">
        <f t="shared" si="27"/>
        <v>30473.031999999999</v>
      </c>
      <c r="FD22" s="15">
        <f t="shared" si="27"/>
        <v>31901.472000000002</v>
      </c>
      <c r="FE22" s="15">
        <f t="shared" si="27"/>
        <v>33472.756000000001</v>
      </c>
      <c r="FF22" s="15">
        <f t="shared" si="27"/>
        <v>34901.195999999996</v>
      </c>
      <c r="FG22" s="15">
        <f t="shared" si="27"/>
        <v>36329.635999999999</v>
      </c>
      <c r="FH22" s="15">
        <f t="shared" si="27"/>
        <v>37758.076000000001</v>
      </c>
      <c r="FI22" s="15">
        <f t="shared" si="27"/>
        <v>40757.800000000003</v>
      </c>
      <c r="FJ22" s="15">
        <f t="shared" si="27"/>
        <v>42186.240000000005</v>
      </c>
      <c r="FK22" s="15">
        <f t="shared" si="27"/>
        <v>43614.680000000008</v>
      </c>
      <c r="FM22" s="9"/>
      <c r="FN22" s="14" t="s">
        <v>24</v>
      </c>
      <c r="FO22" s="15">
        <f t="shared" ref="FO22:FY22" si="28">SUM(FO17:FO21)</f>
        <v>30551.243200000001</v>
      </c>
      <c r="FP22" s="15">
        <f t="shared" si="28"/>
        <v>31004.030799999997</v>
      </c>
      <c r="FQ22" s="15">
        <f t="shared" si="28"/>
        <v>32362.393599999999</v>
      </c>
      <c r="FR22" s="15">
        <f t="shared" si="28"/>
        <v>33871.685600000004</v>
      </c>
      <c r="FS22" s="15">
        <f t="shared" si="28"/>
        <v>35531.906800000004</v>
      </c>
      <c r="FT22" s="15">
        <f t="shared" si="28"/>
        <v>37041.198799999998</v>
      </c>
      <c r="FU22" s="15">
        <f t="shared" si="28"/>
        <v>38550.4908</v>
      </c>
      <c r="FV22" s="15">
        <f t="shared" si="28"/>
        <v>40059.782800000001</v>
      </c>
      <c r="FW22" s="15">
        <f t="shared" si="28"/>
        <v>43229.296000000002</v>
      </c>
      <c r="FX22" s="15">
        <f t="shared" si="28"/>
        <v>44738.587999999996</v>
      </c>
      <c r="FY22" s="15">
        <f t="shared" si="28"/>
        <v>46247.88</v>
      </c>
      <c r="GA22" s="9"/>
      <c r="GB22" s="14" t="s">
        <v>24</v>
      </c>
      <c r="GC22" s="15">
        <f t="shared" ref="GC22:GM22" si="29">SUM(GC17:GC21)</f>
        <v>32370.803199999998</v>
      </c>
      <c r="GD22" s="15">
        <f t="shared" si="29"/>
        <v>32848.190800000004</v>
      </c>
      <c r="GE22" s="15">
        <f t="shared" si="29"/>
        <v>34280.353600000002</v>
      </c>
      <c r="GF22" s="15">
        <f t="shared" si="29"/>
        <v>35871.645600000003</v>
      </c>
      <c r="GG22" s="15">
        <f t="shared" si="29"/>
        <v>37622.066800000001</v>
      </c>
      <c r="GH22" s="15">
        <f t="shared" si="29"/>
        <v>39213.358800000002</v>
      </c>
      <c r="GI22" s="15">
        <f t="shared" si="29"/>
        <v>40804.650800000003</v>
      </c>
      <c r="GJ22" s="15">
        <f t="shared" si="29"/>
        <v>42395.942800000004</v>
      </c>
      <c r="GK22" s="15">
        <f t="shared" si="29"/>
        <v>45737.656000000003</v>
      </c>
      <c r="GL22" s="15">
        <f t="shared" si="29"/>
        <v>47328.947999999997</v>
      </c>
      <c r="GM22" s="15">
        <f t="shared" si="29"/>
        <v>48920.24</v>
      </c>
      <c r="GO22" s="9"/>
      <c r="GP22" s="14" t="s">
        <v>24</v>
      </c>
      <c r="GQ22" s="15">
        <f t="shared" ref="GQ22:HA22" si="30">SUM(GQ17:GQ21)</f>
        <v>36168.356799999994</v>
      </c>
      <c r="GR22" s="15">
        <f t="shared" si="30"/>
        <v>36697.109199999992</v>
      </c>
      <c r="GS22" s="15">
        <f t="shared" si="30"/>
        <v>38283.366399999992</v>
      </c>
      <c r="GT22" s="15">
        <f t="shared" si="30"/>
        <v>40045.874399999993</v>
      </c>
      <c r="GU22" s="15">
        <f t="shared" si="30"/>
        <v>41984.633199999997</v>
      </c>
      <c r="GV22" s="15">
        <f t="shared" si="30"/>
        <v>43747.141199999991</v>
      </c>
      <c r="GW22" s="15">
        <f t="shared" si="30"/>
        <v>45509.649199999993</v>
      </c>
      <c r="GX22" s="15">
        <f t="shared" si="30"/>
        <v>47272.157199999987</v>
      </c>
      <c r="GY22" s="15">
        <f t="shared" si="30"/>
        <v>50973.423999999992</v>
      </c>
      <c r="GZ22" s="15">
        <f t="shared" si="30"/>
        <v>52735.931999999986</v>
      </c>
      <c r="HA22" s="15">
        <f t="shared" si="30"/>
        <v>54498.439999999988</v>
      </c>
    </row>
    <row r="23" spans="1:209" ht="13.9" x14ac:dyDescent="0.25">
      <c r="A23" s="9"/>
      <c r="B23" s="12" t="s">
        <v>25</v>
      </c>
      <c r="C23" s="11">
        <f>-C22*0.19</f>
        <v>-3068.1637760000003</v>
      </c>
      <c r="D23" s="11">
        <f t="shared" ref="D23:M23" si="31">-D22*0.19</f>
        <v>-3114.1185440000004</v>
      </c>
      <c r="E23" s="11">
        <f t="shared" si="31"/>
        <v>-3251.9828480000006</v>
      </c>
      <c r="F23" s="11">
        <f t="shared" si="31"/>
        <v>-3405.1654080000003</v>
      </c>
      <c r="G23" s="11">
        <f t="shared" si="31"/>
        <v>-3573.6662240000001</v>
      </c>
      <c r="H23" s="11">
        <f t="shared" si="31"/>
        <v>-3726.8487840000003</v>
      </c>
      <c r="I23" s="11">
        <f t="shared" si="31"/>
        <v>-3880.031344</v>
      </c>
      <c r="J23" s="11">
        <f t="shared" si="31"/>
        <v>-4033.2139040000006</v>
      </c>
      <c r="K23" s="11">
        <f t="shared" si="31"/>
        <v>-4354.8972800000001</v>
      </c>
      <c r="L23" s="11">
        <f t="shared" si="31"/>
        <v>-4508.0798400000003</v>
      </c>
      <c r="M23" s="11">
        <f t="shared" si="31"/>
        <v>-4661.2624000000005</v>
      </c>
      <c r="O23" s="9"/>
      <c r="P23" s="12" t="s">
        <v>25</v>
      </c>
      <c r="Q23" s="11">
        <f>-Q22*0.19</f>
        <v>-3236.2496320000005</v>
      </c>
      <c r="R23" s="11">
        <f t="shared" ref="R23:AA23" si="32">-R22*0.19</f>
        <v>-3284.5040079999999</v>
      </c>
      <c r="S23" s="11">
        <f t="shared" si="32"/>
        <v>-3429.2671360000004</v>
      </c>
      <c r="T23" s="11">
        <f t="shared" si="32"/>
        <v>-3590.1150560000001</v>
      </c>
      <c r="U23" s="11">
        <f t="shared" si="32"/>
        <v>-3767.0477680000004</v>
      </c>
      <c r="V23" s="11">
        <f t="shared" si="32"/>
        <v>-3927.8956880000001</v>
      </c>
      <c r="W23" s="11">
        <f t="shared" si="32"/>
        <v>-4088.7436080000007</v>
      </c>
      <c r="X23" s="11">
        <f t="shared" si="32"/>
        <v>-4249.5915280000008</v>
      </c>
      <c r="Y23" s="11">
        <f t="shared" si="32"/>
        <v>-4587.3721600000008</v>
      </c>
      <c r="Z23" s="11">
        <f t="shared" si="32"/>
        <v>-4748.2200800000001</v>
      </c>
      <c r="AA23" s="11">
        <f t="shared" si="32"/>
        <v>-4909.0680000000002</v>
      </c>
      <c r="AC23" s="9"/>
      <c r="AD23" s="12" t="s">
        <v>25</v>
      </c>
      <c r="AE23" s="11">
        <f>-AE22*0.19</f>
        <v>-3336.5766239999998</v>
      </c>
      <c r="AF23" s="11">
        <f t="shared" ref="AF23:AO23" si="33">-AF22*0.19</f>
        <v>-3386.2051560000004</v>
      </c>
      <c r="AG23" s="11">
        <f t="shared" si="33"/>
        <v>-3535.0907520000001</v>
      </c>
      <c r="AH23" s="11">
        <f t="shared" si="33"/>
        <v>-3700.5191920000007</v>
      </c>
      <c r="AI23" s="11">
        <f t="shared" si="33"/>
        <v>-3882.4904759999999</v>
      </c>
      <c r="AJ23" s="11">
        <f t="shared" si="33"/>
        <v>-4047.9189160000001</v>
      </c>
      <c r="AK23" s="11">
        <f t="shared" si="33"/>
        <v>-4213.3473560000002</v>
      </c>
      <c r="AL23" s="11">
        <f t="shared" si="33"/>
        <v>-4378.7757959999999</v>
      </c>
      <c r="AM23" s="11">
        <f t="shared" si="33"/>
        <v>-4726.1755199999998</v>
      </c>
      <c r="AN23" s="11">
        <f t="shared" si="33"/>
        <v>-4891.6039600000004</v>
      </c>
      <c r="AO23" s="11">
        <f t="shared" si="33"/>
        <v>-5057.0324000000001</v>
      </c>
      <c r="AQ23" s="9"/>
      <c r="AR23" s="12" t="s">
        <v>25</v>
      </c>
      <c r="AS23" s="11">
        <f>-AS22*0.19</f>
        <v>-3404.2138879999993</v>
      </c>
      <c r="AT23" s="11">
        <f t="shared" ref="AT23:BC23" si="34">-AT22*0.19</f>
        <v>-3454.767871999999</v>
      </c>
      <c r="AU23" s="11">
        <f t="shared" si="34"/>
        <v>-3606.4298239999998</v>
      </c>
      <c r="AV23" s="11">
        <f t="shared" si="34"/>
        <v>-3774.943103999999</v>
      </c>
      <c r="AW23" s="11">
        <f t="shared" si="34"/>
        <v>-3960.3077119999994</v>
      </c>
      <c r="AX23" s="11">
        <f t="shared" si="34"/>
        <v>-4128.820991999999</v>
      </c>
      <c r="AY23" s="11">
        <f t="shared" si="34"/>
        <v>-4297.3342719999991</v>
      </c>
      <c r="AZ23" s="11">
        <f t="shared" si="34"/>
        <v>-4465.8475519999993</v>
      </c>
      <c r="BA23" s="11">
        <f t="shared" si="34"/>
        <v>-4819.7254399999993</v>
      </c>
      <c r="BB23" s="11">
        <f t="shared" si="34"/>
        <v>-4988.2387199999994</v>
      </c>
      <c r="BC23" s="11">
        <f t="shared" si="34"/>
        <v>-5156.7519999999995</v>
      </c>
      <c r="BE23" s="9"/>
      <c r="BF23" s="12" t="s">
        <v>25</v>
      </c>
      <c r="BG23" s="11">
        <f>-BG22*0.19</f>
        <v>-3504.66248</v>
      </c>
      <c r="BH23" s="11">
        <f t="shared" ref="BH23:BQ23" si="35">-BH22*0.19</f>
        <v>-3556.5906200000004</v>
      </c>
      <c r="BI23" s="11">
        <f t="shared" si="35"/>
        <v>-3712.3750399999999</v>
      </c>
      <c r="BJ23" s="11">
        <f t="shared" si="35"/>
        <v>-3885.4688400000005</v>
      </c>
      <c r="BK23" s="11">
        <f t="shared" si="35"/>
        <v>-4075.8720199999998</v>
      </c>
      <c r="BL23" s="11">
        <f t="shared" si="35"/>
        <v>-4248.9658200000003</v>
      </c>
      <c r="BM23" s="11">
        <f t="shared" si="35"/>
        <v>-4422.05962</v>
      </c>
      <c r="BN23" s="11">
        <f t="shared" si="35"/>
        <v>-4595.1534199999996</v>
      </c>
      <c r="BO23" s="11">
        <f t="shared" si="35"/>
        <v>-4958.6503999999995</v>
      </c>
      <c r="BP23" s="11">
        <f t="shared" si="35"/>
        <v>-5131.7442000000001</v>
      </c>
      <c r="BQ23" s="11">
        <f t="shared" si="35"/>
        <v>-5304.8379999999997</v>
      </c>
      <c r="BS23" s="9"/>
      <c r="BT23" s="12" t="s">
        <v>25</v>
      </c>
      <c r="BU23" s="11">
        <f>-BU22*0.19</f>
        <v>-3571.7954079999995</v>
      </c>
      <c r="BV23" s="11">
        <f t="shared" ref="BV23:CE23" si="36">-BV22*0.19</f>
        <v>-3624.6396519999994</v>
      </c>
      <c r="BW23" s="11">
        <f t="shared" si="36"/>
        <v>-3783.1723839999995</v>
      </c>
      <c r="BX23" s="11">
        <f t="shared" si="36"/>
        <v>-3959.3198640000001</v>
      </c>
      <c r="BY23" s="11">
        <f t="shared" si="36"/>
        <v>-4153.0820920000006</v>
      </c>
      <c r="BZ23" s="11">
        <f t="shared" si="36"/>
        <v>-4329.2295720000002</v>
      </c>
      <c r="CA23" s="11">
        <f t="shared" si="36"/>
        <v>-4505.3770519999989</v>
      </c>
      <c r="CB23" s="11">
        <f t="shared" si="36"/>
        <v>-4681.5245320000004</v>
      </c>
      <c r="CC23" s="11">
        <f t="shared" si="36"/>
        <v>-5051.4342399999996</v>
      </c>
      <c r="CD23" s="11">
        <f t="shared" si="36"/>
        <v>-5227.5817199999992</v>
      </c>
      <c r="CE23" s="11">
        <f t="shared" si="36"/>
        <v>-5403.7291999999998</v>
      </c>
      <c r="CG23" s="9"/>
      <c r="CH23" s="12" t="s">
        <v>25</v>
      </c>
      <c r="CI23" s="11">
        <f>-CI22*0.19</f>
        <v>-3706.2540000000004</v>
      </c>
      <c r="CJ23" s="11">
        <f t="shared" ref="CJ23:CS23" si="37">-CJ22*0.19</f>
        <v>-3760.9398000000006</v>
      </c>
      <c r="CK23" s="11">
        <f t="shared" si="37"/>
        <v>-3924.9972000000002</v>
      </c>
      <c r="CL23" s="11">
        <f t="shared" si="37"/>
        <v>-4107.2831999999999</v>
      </c>
      <c r="CM23" s="11">
        <f t="shared" si="37"/>
        <v>-4307.7978000000003</v>
      </c>
      <c r="CN23" s="11">
        <f t="shared" si="37"/>
        <v>-4490.0838000000003</v>
      </c>
      <c r="CO23" s="11">
        <f t="shared" si="37"/>
        <v>-4672.3697999999995</v>
      </c>
      <c r="CP23" s="11">
        <f t="shared" si="37"/>
        <v>-4854.6558000000005</v>
      </c>
      <c r="CQ23" s="11">
        <f t="shared" si="37"/>
        <v>-5237.4564</v>
      </c>
      <c r="CR23" s="11">
        <f t="shared" si="37"/>
        <v>-5419.7424000000001</v>
      </c>
      <c r="CS23" s="11">
        <f t="shared" si="37"/>
        <v>-5602.0284000000001</v>
      </c>
      <c r="CU23" s="9"/>
      <c r="CV23" s="12" t="s">
        <v>25</v>
      </c>
      <c r="CW23" s="11">
        <f>-CW22*0.19</f>
        <v>-4075.8097760000005</v>
      </c>
      <c r="CX23" s="11">
        <f t="shared" ref="CX23:DG23" si="38">-CX22*0.19</f>
        <v>-4135.5528440000007</v>
      </c>
      <c r="CY23" s="11">
        <f t="shared" si="38"/>
        <v>-4314.7820480000009</v>
      </c>
      <c r="CZ23" s="11">
        <f t="shared" si="38"/>
        <v>-4513.9256079999996</v>
      </c>
      <c r="DA23" s="11">
        <f t="shared" si="38"/>
        <v>-4732.9835240000002</v>
      </c>
      <c r="DB23" s="11">
        <f t="shared" si="38"/>
        <v>-4932.1270840000007</v>
      </c>
      <c r="DC23" s="11">
        <f t="shared" si="38"/>
        <v>-5131.2706440000002</v>
      </c>
      <c r="DD23" s="11">
        <f t="shared" si="38"/>
        <v>-5330.4142040000006</v>
      </c>
      <c r="DE23" s="11">
        <f t="shared" si="38"/>
        <v>-5748.6156800000008</v>
      </c>
      <c r="DF23" s="11">
        <f t="shared" si="38"/>
        <v>-5947.7592400000003</v>
      </c>
      <c r="DG23" s="11">
        <f t="shared" si="38"/>
        <v>-6146.9028000000008</v>
      </c>
      <c r="DI23" s="9"/>
      <c r="DJ23" s="12" t="s">
        <v>25</v>
      </c>
      <c r="DK23" s="11">
        <f>-DK22*0.19</f>
        <v>-4142.942704</v>
      </c>
      <c r="DL23" s="11">
        <f t="shared" ref="DL23:DU23" si="39">-DL22*0.19</f>
        <v>-4203.6018760000006</v>
      </c>
      <c r="DM23" s="11">
        <f t="shared" si="39"/>
        <v>-4385.5793920000006</v>
      </c>
      <c r="DN23" s="11">
        <f t="shared" si="39"/>
        <v>-4587.7766320000001</v>
      </c>
      <c r="DO23" s="11">
        <f t="shared" si="39"/>
        <v>-4810.1935960000001</v>
      </c>
      <c r="DP23" s="11">
        <f t="shared" si="39"/>
        <v>-5012.3908360000005</v>
      </c>
      <c r="DQ23" s="11">
        <f t="shared" si="39"/>
        <v>-5214.588076</v>
      </c>
      <c r="DR23" s="11">
        <f t="shared" si="39"/>
        <v>-5416.7853159999995</v>
      </c>
      <c r="DS23" s="11">
        <f t="shared" si="39"/>
        <v>-5841.3995199999999</v>
      </c>
      <c r="DT23" s="11">
        <f t="shared" si="39"/>
        <v>-6043.5967599999994</v>
      </c>
      <c r="DU23" s="11">
        <f t="shared" si="39"/>
        <v>-6245.7939999999999</v>
      </c>
      <c r="DW23" s="9"/>
      <c r="DX23" s="12" t="s">
        <v>25</v>
      </c>
      <c r="DY23" s="11">
        <f>-DY22*0.19</f>
        <v>-4749.4783360000001</v>
      </c>
      <c r="DZ23" s="11">
        <f t="shared" ref="DZ23:EI23" si="40">-DZ22*0.19</f>
        <v>-4819.5976840000003</v>
      </c>
      <c r="EA23" s="11">
        <f t="shared" si="40"/>
        <v>-5029.955727999999</v>
      </c>
      <c r="EB23" s="11">
        <f t="shared" si="40"/>
        <v>-5263.6868880000002</v>
      </c>
      <c r="EC23" s="11">
        <f t="shared" si="40"/>
        <v>-5520.7911639999993</v>
      </c>
      <c r="ED23" s="11">
        <f t="shared" si="40"/>
        <v>-5754.5223239999987</v>
      </c>
      <c r="EE23" s="11">
        <f t="shared" si="40"/>
        <v>-5988.2534839999998</v>
      </c>
      <c r="EF23" s="11">
        <f t="shared" si="40"/>
        <v>-6221.9846439999992</v>
      </c>
      <c r="EG23" s="11">
        <f t="shared" si="40"/>
        <v>-6712.8200799999995</v>
      </c>
      <c r="EH23" s="11">
        <f t="shared" si="40"/>
        <v>-6946.5512399999989</v>
      </c>
      <c r="EI23" s="11">
        <f t="shared" si="40"/>
        <v>-7180.2824000000001</v>
      </c>
      <c r="EK23" s="9"/>
      <c r="EL23" s="12" t="s">
        <v>25</v>
      </c>
      <c r="EM23" s="11">
        <f>-EM22*0.19</f>
        <v>-5224.8027040000006</v>
      </c>
      <c r="EN23" s="11">
        <f t="shared" ref="EN23:EW23" si="41">-EN22*0.19</f>
        <v>-5301.3534759999993</v>
      </c>
      <c r="EO23" s="11">
        <f t="shared" si="41"/>
        <v>-5531.0057919999999</v>
      </c>
      <c r="EP23" s="11">
        <f t="shared" si="41"/>
        <v>-5786.1750319999992</v>
      </c>
      <c r="EQ23" s="11">
        <f t="shared" si="41"/>
        <v>-6066.8611960000007</v>
      </c>
      <c r="ER23" s="11">
        <f t="shared" si="41"/>
        <v>-6322.030436</v>
      </c>
      <c r="ES23" s="11">
        <f t="shared" si="41"/>
        <v>-6577.1996760000002</v>
      </c>
      <c r="ET23" s="11">
        <f t="shared" si="41"/>
        <v>-6832.3689160000004</v>
      </c>
      <c r="EU23" s="11">
        <f t="shared" si="41"/>
        <v>-7368.2243199999994</v>
      </c>
      <c r="EV23" s="11">
        <f t="shared" si="41"/>
        <v>-7623.3935599999995</v>
      </c>
      <c r="EW23" s="11">
        <f t="shared" si="41"/>
        <v>-7878.5627999999988</v>
      </c>
      <c r="EY23" s="9"/>
      <c r="EZ23" s="12" t="s">
        <v>25</v>
      </c>
      <c r="FA23" s="11">
        <f>-FA22*0.19</f>
        <v>-5464.1917600000006</v>
      </c>
      <c r="FB23" s="11">
        <f t="shared" ref="FB23:FK23" si="42">-FB22*0.19</f>
        <v>-5545.6128400000007</v>
      </c>
      <c r="FC23" s="11">
        <f t="shared" si="42"/>
        <v>-5789.87608</v>
      </c>
      <c r="FD23" s="11">
        <f t="shared" si="42"/>
        <v>-6061.2796800000006</v>
      </c>
      <c r="FE23" s="11">
        <f t="shared" si="42"/>
        <v>-6359.8236400000005</v>
      </c>
      <c r="FF23" s="11">
        <f t="shared" si="42"/>
        <v>-6631.2272399999993</v>
      </c>
      <c r="FG23" s="11">
        <f t="shared" si="42"/>
        <v>-6902.6308399999998</v>
      </c>
      <c r="FH23" s="11">
        <f t="shared" si="42"/>
        <v>-7174.0344400000004</v>
      </c>
      <c r="FI23" s="11">
        <f t="shared" si="42"/>
        <v>-7743.9820000000009</v>
      </c>
      <c r="FJ23" s="11">
        <f t="shared" si="42"/>
        <v>-8015.3856000000014</v>
      </c>
      <c r="FK23" s="11">
        <f t="shared" si="42"/>
        <v>-8286.7892000000011</v>
      </c>
      <c r="FM23" s="9"/>
      <c r="FN23" s="12" t="s">
        <v>25</v>
      </c>
      <c r="FO23" s="11">
        <f>-FO22*0.19</f>
        <v>-5804.7362080000003</v>
      </c>
      <c r="FP23" s="11">
        <f t="shared" ref="FP23:FY23" si="43">-FP22*0.19</f>
        <v>-5890.7658519999995</v>
      </c>
      <c r="FQ23" s="11">
        <f t="shared" si="43"/>
        <v>-6148.8547840000001</v>
      </c>
      <c r="FR23" s="11">
        <f t="shared" si="43"/>
        <v>-6435.620264000001</v>
      </c>
      <c r="FS23" s="11">
        <f t="shared" si="43"/>
        <v>-6751.0622920000005</v>
      </c>
      <c r="FT23" s="11">
        <f t="shared" si="43"/>
        <v>-7037.8277719999996</v>
      </c>
      <c r="FU23" s="11">
        <f t="shared" si="43"/>
        <v>-7324.5932519999997</v>
      </c>
      <c r="FV23" s="11">
        <f t="shared" si="43"/>
        <v>-7611.3587320000006</v>
      </c>
      <c r="FW23" s="11">
        <f t="shared" si="43"/>
        <v>-8213.5662400000001</v>
      </c>
      <c r="FX23" s="11">
        <f t="shared" si="43"/>
        <v>-8500.3317200000001</v>
      </c>
      <c r="FY23" s="11">
        <f t="shared" si="43"/>
        <v>-8787.0972000000002</v>
      </c>
      <c r="GA23" s="9"/>
      <c r="GB23" s="12" t="s">
        <v>25</v>
      </c>
      <c r="GC23" s="11">
        <f>-GC22*0.19</f>
        <v>-6150.4526079999996</v>
      </c>
      <c r="GD23" s="11">
        <f t="shared" ref="GD23:GM23" si="44">-GD22*0.19</f>
        <v>-6241.1562520000007</v>
      </c>
      <c r="GE23" s="11">
        <f t="shared" si="44"/>
        <v>-6513.2671840000003</v>
      </c>
      <c r="GF23" s="11">
        <f t="shared" si="44"/>
        <v>-6815.6126640000011</v>
      </c>
      <c r="GG23" s="11">
        <f t="shared" si="44"/>
        <v>-7148.1926920000005</v>
      </c>
      <c r="GH23" s="11">
        <f t="shared" si="44"/>
        <v>-7450.5381720000005</v>
      </c>
      <c r="GI23" s="11">
        <f t="shared" si="44"/>
        <v>-7752.8836520000004</v>
      </c>
      <c r="GJ23" s="11">
        <f t="shared" si="44"/>
        <v>-8055.2291320000013</v>
      </c>
      <c r="GK23" s="11">
        <f t="shared" si="44"/>
        <v>-8690.1546400000007</v>
      </c>
      <c r="GL23" s="11">
        <f t="shared" si="44"/>
        <v>-8992.5001199999988</v>
      </c>
      <c r="GM23" s="11">
        <f t="shared" si="44"/>
        <v>-9294.8456000000006</v>
      </c>
      <c r="GO23" s="9"/>
      <c r="GP23" s="12" t="s">
        <v>25</v>
      </c>
      <c r="GQ23" s="11">
        <f>-GQ22*0.19</f>
        <v>-6871.987791999999</v>
      </c>
      <c r="GR23" s="11">
        <f t="shared" ref="GR23:HA23" si="45">-GR22*0.19</f>
        <v>-6972.4507479999984</v>
      </c>
      <c r="GS23" s="11">
        <f t="shared" si="45"/>
        <v>-7273.8396159999984</v>
      </c>
      <c r="GT23" s="11">
        <f t="shared" si="45"/>
        <v>-7608.7161359999991</v>
      </c>
      <c r="GU23" s="11">
        <f t="shared" si="45"/>
        <v>-7977.0803079999996</v>
      </c>
      <c r="GV23" s="11">
        <f t="shared" si="45"/>
        <v>-8311.9568279999985</v>
      </c>
      <c r="GW23" s="11">
        <f t="shared" si="45"/>
        <v>-8646.8333479999983</v>
      </c>
      <c r="GX23" s="11">
        <f t="shared" si="45"/>
        <v>-8981.7098679999981</v>
      </c>
      <c r="GY23" s="11">
        <f t="shared" si="45"/>
        <v>-9684.9505599999993</v>
      </c>
      <c r="GZ23" s="11">
        <f t="shared" si="45"/>
        <v>-10019.827079999997</v>
      </c>
      <c r="HA23" s="11">
        <f t="shared" si="45"/>
        <v>-10354.703599999997</v>
      </c>
    </row>
    <row r="24" spans="1:209" ht="13.9" x14ac:dyDescent="0.25">
      <c r="A24" s="9"/>
      <c r="B24" s="12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O24" s="9"/>
      <c r="P24" s="12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C24" s="9"/>
      <c r="AD24" s="12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Q24" s="9"/>
      <c r="AR24" s="12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E24" s="9"/>
      <c r="BF24" s="12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S24" s="9"/>
      <c r="BT24" s="12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G24" s="9"/>
      <c r="CH24" s="12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U24" s="9"/>
      <c r="CV24" s="12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I24" s="9"/>
      <c r="DJ24" s="12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W24" s="9"/>
      <c r="DX24" s="12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K24" s="9"/>
      <c r="EL24" s="12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Y24" s="9"/>
      <c r="EZ24" s="12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M24" s="9"/>
      <c r="FN24" s="12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GA24" s="9"/>
      <c r="GB24" s="12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O24" s="9"/>
      <c r="GP24" s="12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</row>
    <row r="25" spans="1:209" ht="13.9" x14ac:dyDescent="0.25">
      <c r="A25" s="9"/>
      <c r="B25" s="14" t="s">
        <v>28</v>
      </c>
      <c r="C25" s="15">
        <f t="shared" ref="C25:M25" si="46">SUM(C22:C24)</f>
        <v>13080.066623999999</v>
      </c>
      <c r="D25" s="15">
        <f t="shared" si="46"/>
        <v>13275.979056</v>
      </c>
      <c r="E25" s="15">
        <f t="shared" si="46"/>
        <v>13863.716352000003</v>
      </c>
      <c r="F25" s="15">
        <f t="shared" si="46"/>
        <v>14516.757792</v>
      </c>
      <c r="G25" s="15">
        <f t="shared" si="46"/>
        <v>15235.103375999999</v>
      </c>
      <c r="H25" s="15">
        <f t="shared" si="46"/>
        <v>15888.144816000002</v>
      </c>
      <c r="I25" s="15">
        <f t="shared" si="46"/>
        <v>16541.186256000001</v>
      </c>
      <c r="J25" s="15">
        <f t="shared" si="46"/>
        <v>17194.227696000002</v>
      </c>
      <c r="K25" s="15">
        <f t="shared" si="46"/>
        <v>18565.614720000001</v>
      </c>
      <c r="L25" s="15">
        <f t="shared" si="46"/>
        <v>19218.656159999999</v>
      </c>
      <c r="M25" s="15">
        <f t="shared" si="46"/>
        <v>19871.697600000003</v>
      </c>
      <c r="O25" s="9"/>
      <c r="P25" s="14" t="s">
        <v>28</v>
      </c>
      <c r="Q25" s="15">
        <f t="shared" ref="Q25:AA25" si="47">SUM(Q22:Q24)</f>
        <v>13796.643168000001</v>
      </c>
      <c r="R25" s="15">
        <f t="shared" si="47"/>
        <v>14002.359192</v>
      </c>
      <c r="S25" s="15">
        <f t="shared" si="47"/>
        <v>14619.507264000002</v>
      </c>
      <c r="T25" s="15">
        <f t="shared" si="47"/>
        <v>15305.227344000001</v>
      </c>
      <c r="U25" s="15">
        <f t="shared" si="47"/>
        <v>16059.519432000001</v>
      </c>
      <c r="V25" s="15">
        <f t="shared" si="47"/>
        <v>16745.239512</v>
      </c>
      <c r="W25" s="15">
        <f t="shared" si="47"/>
        <v>17430.959592000003</v>
      </c>
      <c r="X25" s="15">
        <f t="shared" si="47"/>
        <v>18116.679672000002</v>
      </c>
      <c r="Y25" s="15">
        <f t="shared" si="47"/>
        <v>19556.69184</v>
      </c>
      <c r="Z25" s="15">
        <f t="shared" si="47"/>
        <v>20242.411920000002</v>
      </c>
      <c r="AA25" s="15">
        <f t="shared" si="47"/>
        <v>20928.132000000001</v>
      </c>
      <c r="AC25" s="9"/>
      <c r="AD25" s="14" t="s">
        <v>28</v>
      </c>
      <c r="AE25" s="15">
        <f t="shared" ref="AE25:AO25" si="48">SUM(AE22:AE24)</f>
        <v>14224.352976</v>
      </c>
      <c r="AF25" s="15">
        <f t="shared" si="48"/>
        <v>14435.927244000002</v>
      </c>
      <c r="AG25" s="15">
        <f t="shared" si="48"/>
        <v>15070.650048</v>
      </c>
      <c r="AH25" s="15">
        <f t="shared" si="48"/>
        <v>15775.897608000003</v>
      </c>
      <c r="AI25" s="15">
        <f t="shared" si="48"/>
        <v>16551.669924000002</v>
      </c>
      <c r="AJ25" s="15">
        <f t="shared" si="48"/>
        <v>17256.917484000001</v>
      </c>
      <c r="AK25" s="15">
        <f t="shared" si="48"/>
        <v>17962.165044000001</v>
      </c>
      <c r="AL25" s="15">
        <f t="shared" si="48"/>
        <v>18667.412603999997</v>
      </c>
      <c r="AM25" s="15">
        <f t="shared" si="48"/>
        <v>20148.432479999999</v>
      </c>
      <c r="AN25" s="15">
        <f t="shared" si="48"/>
        <v>20853.680039999999</v>
      </c>
      <c r="AO25" s="15">
        <f t="shared" si="48"/>
        <v>21558.927599999999</v>
      </c>
      <c r="AQ25" s="9"/>
      <c r="AR25" s="14" t="s">
        <v>28</v>
      </c>
      <c r="AS25" s="15">
        <f t="shared" ref="AS25:BC25" si="49">SUM(AS22:AS24)</f>
        <v>14512.701311999997</v>
      </c>
      <c r="AT25" s="15">
        <f t="shared" si="49"/>
        <v>14728.220927999997</v>
      </c>
      <c r="AU25" s="15">
        <f t="shared" si="49"/>
        <v>15374.779775999999</v>
      </c>
      <c r="AV25" s="15">
        <f t="shared" si="49"/>
        <v>16093.178495999997</v>
      </c>
      <c r="AW25" s="15">
        <f t="shared" si="49"/>
        <v>16883.417087999998</v>
      </c>
      <c r="AX25" s="15">
        <f t="shared" si="49"/>
        <v>17601.815807999999</v>
      </c>
      <c r="AY25" s="15">
        <f t="shared" si="49"/>
        <v>18320.214527999997</v>
      </c>
      <c r="AZ25" s="15">
        <f t="shared" si="49"/>
        <v>19038.613247999998</v>
      </c>
      <c r="BA25" s="15">
        <f t="shared" si="49"/>
        <v>20547.250559999997</v>
      </c>
      <c r="BB25" s="15">
        <f t="shared" si="49"/>
        <v>21265.649279999998</v>
      </c>
      <c r="BC25" s="15">
        <f t="shared" si="49"/>
        <v>21984.047999999995</v>
      </c>
      <c r="BE25" s="9"/>
      <c r="BF25" s="14" t="s">
        <v>28</v>
      </c>
      <c r="BG25" s="15">
        <f t="shared" ref="BG25:BQ25" si="50">SUM(BG22:BG24)</f>
        <v>14940.929520000002</v>
      </c>
      <c r="BH25" s="15">
        <f t="shared" si="50"/>
        <v>15162.30738</v>
      </c>
      <c r="BI25" s="15">
        <f t="shared" si="50"/>
        <v>15826.44096</v>
      </c>
      <c r="BJ25" s="15">
        <f t="shared" si="50"/>
        <v>16564.367160000002</v>
      </c>
      <c r="BK25" s="15">
        <f t="shared" si="50"/>
        <v>17376.08598</v>
      </c>
      <c r="BL25" s="15">
        <f t="shared" si="50"/>
        <v>18114.012180000002</v>
      </c>
      <c r="BM25" s="15">
        <f t="shared" si="50"/>
        <v>18851.93838</v>
      </c>
      <c r="BN25" s="15">
        <f t="shared" si="50"/>
        <v>19589.864579999998</v>
      </c>
      <c r="BO25" s="15">
        <f t="shared" si="50"/>
        <v>21139.509599999998</v>
      </c>
      <c r="BP25" s="15">
        <f t="shared" si="50"/>
        <v>21877.435799999999</v>
      </c>
      <c r="BQ25" s="15">
        <f t="shared" si="50"/>
        <v>22615.361999999997</v>
      </c>
      <c r="BS25" s="9"/>
      <c r="BT25" s="14" t="s">
        <v>28</v>
      </c>
      <c r="BU25" s="15">
        <f t="shared" ref="BU25:CE25" si="51">SUM(BU22:BU24)</f>
        <v>15227.127791999997</v>
      </c>
      <c r="BV25" s="15">
        <f t="shared" si="51"/>
        <v>15452.411147999997</v>
      </c>
      <c r="BW25" s="15">
        <f t="shared" si="51"/>
        <v>16128.261215999997</v>
      </c>
      <c r="BX25" s="15">
        <f t="shared" si="51"/>
        <v>16879.205736</v>
      </c>
      <c r="BY25" s="15">
        <f t="shared" si="51"/>
        <v>17705.244708000002</v>
      </c>
      <c r="BZ25" s="15">
        <f t="shared" si="51"/>
        <v>18456.189227999999</v>
      </c>
      <c r="CA25" s="15">
        <f t="shared" si="51"/>
        <v>19207.133747999997</v>
      </c>
      <c r="CB25" s="15">
        <f t="shared" si="51"/>
        <v>19958.078268000001</v>
      </c>
      <c r="CC25" s="15">
        <f t="shared" si="51"/>
        <v>21535.061760000001</v>
      </c>
      <c r="CD25" s="15">
        <f t="shared" si="51"/>
        <v>22286.006279999998</v>
      </c>
      <c r="CE25" s="15">
        <f t="shared" si="51"/>
        <v>23036.950799999999</v>
      </c>
      <c r="CG25" s="9"/>
      <c r="CH25" s="14" t="s">
        <v>28</v>
      </c>
      <c r="CI25" s="15">
        <f t="shared" ref="CI25:CS25" si="52">SUM(CI22:CI24)</f>
        <v>15800.346000000001</v>
      </c>
      <c r="CJ25" s="15">
        <f t="shared" si="52"/>
        <v>16033.480200000002</v>
      </c>
      <c r="CK25" s="15">
        <f t="shared" si="52"/>
        <v>16732.882799999999</v>
      </c>
      <c r="CL25" s="15">
        <f t="shared" si="52"/>
        <v>17509.996800000001</v>
      </c>
      <c r="CM25" s="15">
        <f t="shared" si="52"/>
        <v>18364.822200000002</v>
      </c>
      <c r="CN25" s="15">
        <f t="shared" si="52"/>
        <v>19141.9362</v>
      </c>
      <c r="CO25" s="15">
        <f t="shared" si="52"/>
        <v>19919.050199999998</v>
      </c>
      <c r="CP25" s="15">
        <f t="shared" si="52"/>
        <v>20696.164199999999</v>
      </c>
      <c r="CQ25" s="15">
        <f t="shared" si="52"/>
        <v>22328.103600000002</v>
      </c>
      <c r="CR25" s="15">
        <f t="shared" si="52"/>
        <v>23105.2176</v>
      </c>
      <c r="CS25" s="15">
        <f t="shared" si="52"/>
        <v>23882.331600000001</v>
      </c>
      <c r="CU25" s="9"/>
      <c r="CV25" s="14" t="s">
        <v>28</v>
      </c>
      <c r="CW25" s="15">
        <f t="shared" ref="CW25:DG25" si="53">SUM(CW22:CW24)</f>
        <v>17375.820624</v>
      </c>
      <c r="CX25" s="15">
        <f t="shared" si="53"/>
        <v>17630.514756</v>
      </c>
      <c r="CY25" s="15">
        <f t="shared" si="53"/>
        <v>18394.597152000002</v>
      </c>
      <c r="CZ25" s="15">
        <f t="shared" si="53"/>
        <v>19243.577592000001</v>
      </c>
      <c r="DA25" s="15">
        <f t="shared" si="53"/>
        <v>20177.456076000002</v>
      </c>
      <c r="DB25" s="15">
        <f t="shared" si="53"/>
        <v>21026.436516000002</v>
      </c>
      <c r="DC25" s="15">
        <f t="shared" si="53"/>
        <v>21875.416956000001</v>
      </c>
      <c r="DD25" s="15">
        <f t="shared" si="53"/>
        <v>22724.397396</v>
      </c>
      <c r="DE25" s="15">
        <f t="shared" si="53"/>
        <v>24507.25632</v>
      </c>
      <c r="DF25" s="15">
        <f t="shared" si="53"/>
        <v>25356.23676</v>
      </c>
      <c r="DG25" s="15">
        <f t="shared" si="53"/>
        <v>26205.217200000003</v>
      </c>
      <c r="DI25" s="9"/>
      <c r="DJ25" s="14" t="s">
        <v>28</v>
      </c>
      <c r="DK25" s="15">
        <f t="shared" ref="DK25:DU25" si="54">SUM(DK22:DK24)</f>
        <v>17662.018896000001</v>
      </c>
      <c r="DL25" s="15">
        <f t="shared" si="54"/>
        <v>17920.618524000001</v>
      </c>
      <c r="DM25" s="15">
        <f t="shared" si="54"/>
        <v>18696.417408000001</v>
      </c>
      <c r="DN25" s="15">
        <f t="shared" si="54"/>
        <v>19558.416168</v>
      </c>
      <c r="DO25" s="15">
        <f t="shared" si="54"/>
        <v>20506.614804000001</v>
      </c>
      <c r="DP25" s="15">
        <f t="shared" si="54"/>
        <v>21368.613563999999</v>
      </c>
      <c r="DQ25" s="15">
        <f t="shared" si="54"/>
        <v>22230.612324000002</v>
      </c>
      <c r="DR25" s="15">
        <f t="shared" si="54"/>
        <v>23092.611083999996</v>
      </c>
      <c r="DS25" s="15">
        <f t="shared" si="54"/>
        <v>24902.80848</v>
      </c>
      <c r="DT25" s="15">
        <f t="shared" si="54"/>
        <v>25764.807239999998</v>
      </c>
      <c r="DU25" s="15">
        <f t="shared" si="54"/>
        <v>26626.805999999997</v>
      </c>
      <c r="DW25" s="9"/>
      <c r="DX25" s="14" t="s">
        <v>28</v>
      </c>
      <c r="DY25" s="15">
        <f t="shared" ref="DY25:EI25" si="55">SUM(DY22:DY24)</f>
        <v>20247.776063999998</v>
      </c>
      <c r="DZ25" s="15">
        <f t="shared" si="55"/>
        <v>20546.705915999999</v>
      </c>
      <c r="EA25" s="15">
        <f t="shared" si="55"/>
        <v>21443.495471999995</v>
      </c>
      <c r="EB25" s="15">
        <f t="shared" si="55"/>
        <v>22439.928312</v>
      </c>
      <c r="EC25" s="15">
        <f t="shared" si="55"/>
        <v>23536.004435999999</v>
      </c>
      <c r="ED25" s="15">
        <f t="shared" si="55"/>
        <v>24532.437275999997</v>
      </c>
      <c r="EE25" s="15">
        <f t="shared" si="55"/>
        <v>25528.870115999998</v>
      </c>
      <c r="EF25" s="15">
        <f t="shared" si="55"/>
        <v>26525.302955999996</v>
      </c>
      <c r="EG25" s="15">
        <f t="shared" si="55"/>
        <v>28617.81192</v>
      </c>
      <c r="EH25" s="15">
        <f t="shared" si="55"/>
        <v>29614.244759999994</v>
      </c>
      <c r="EI25" s="15">
        <f t="shared" si="55"/>
        <v>30610.677599999999</v>
      </c>
      <c r="EK25" s="9"/>
      <c r="EL25" s="14" t="s">
        <v>28</v>
      </c>
      <c r="EM25" s="15">
        <f t="shared" ref="EM25:EW25" si="56">SUM(EM22:EM24)</f>
        <v>22274.158896000001</v>
      </c>
      <c r="EN25" s="15">
        <f t="shared" si="56"/>
        <v>22600.506923999998</v>
      </c>
      <c r="EO25" s="15">
        <f t="shared" si="56"/>
        <v>23579.551007999999</v>
      </c>
      <c r="EP25" s="15">
        <f t="shared" si="56"/>
        <v>24667.377767999998</v>
      </c>
      <c r="EQ25" s="15">
        <f t="shared" si="56"/>
        <v>25863.987204000001</v>
      </c>
      <c r="ER25" s="15">
        <f t="shared" si="56"/>
        <v>26951.813964000001</v>
      </c>
      <c r="ES25" s="15">
        <f t="shared" si="56"/>
        <v>28039.640724000001</v>
      </c>
      <c r="ET25" s="15">
        <f t="shared" si="56"/>
        <v>29127.467484000001</v>
      </c>
      <c r="EU25" s="15">
        <f t="shared" si="56"/>
        <v>31411.903679999996</v>
      </c>
      <c r="EV25" s="15">
        <f t="shared" si="56"/>
        <v>32499.730439999996</v>
      </c>
      <c r="EW25" s="15">
        <f t="shared" si="56"/>
        <v>33587.557199999996</v>
      </c>
      <c r="EY25" s="9"/>
      <c r="EZ25" s="14" t="s">
        <v>28</v>
      </c>
      <c r="FA25" s="15">
        <f t="shared" ref="FA25:FK25" si="57">SUM(FA22:FA24)</f>
        <v>23294.712240000001</v>
      </c>
      <c r="FB25" s="15">
        <f t="shared" si="57"/>
        <v>23641.82316</v>
      </c>
      <c r="FC25" s="15">
        <f t="shared" si="57"/>
        <v>24683.155919999997</v>
      </c>
      <c r="FD25" s="15">
        <f t="shared" si="57"/>
        <v>25840.192320000002</v>
      </c>
      <c r="FE25" s="15">
        <f t="shared" si="57"/>
        <v>27112.932359999999</v>
      </c>
      <c r="FF25" s="15">
        <f t="shared" si="57"/>
        <v>28269.968759999996</v>
      </c>
      <c r="FG25" s="15">
        <f t="shared" si="57"/>
        <v>29427.005160000001</v>
      </c>
      <c r="FH25" s="15">
        <f t="shared" si="57"/>
        <v>30584.041560000001</v>
      </c>
      <c r="FI25" s="15">
        <f t="shared" si="57"/>
        <v>33013.817999999999</v>
      </c>
      <c r="FJ25" s="15">
        <f t="shared" si="57"/>
        <v>34170.854400000004</v>
      </c>
      <c r="FK25" s="15">
        <f t="shared" si="57"/>
        <v>35327.890800000008</v>
      </c>
      <c r="FM25" s="9"/>
      <c r="FN25" s="14" t="s">
        <v>28</v>
      </c>
      <c r="FO25" s="15">
        <f t="shared" ref="FO25:FY25" si="58">SUM(FO22:FO24)</f>
        <v>24746.506992000002</v>
      </c>
      <c r="FP25" s="15">
        <f t="shared" si="58"/>
        <v>25113.264947999996</v>
      </c>
      <c r="FQ25" s="15">
        <f t="shared" si="58"/>
        <v>26213.538816</v>
      </c>
      <c r="FR25" s="15">
        <f t="shared" si="58"/>
        <v>27436.065336000003</v>
      </c>
      <c r="FS25" s="15">
        <f t="shared" si="58"/>
        <v>28780.844508000002</v>
      </c>
      <c r="FT25" s="15">
        <f t="shared" si="58"/>
        <v>30003.371027999998</v>
      </c>
      <c r="FU25" s="15">
        <f t="shared" si="58"/>
        <v>31225.897548000001</v>
      </c>
      <c r="FV25" s="15">
        <f t="shared" si="58"/>
        <v>32448.424068</v>
      </c>
      <c r="FW25" s="15">
        <f t="shared" si="58"/>
        <v>35015.729760000002</v>
      </c>
      <c r="FX25" s="15">
        <f t="shared" si="58"/>
        <v>36238.256279999994</v>
      </c>
      <c r="FY25" s="15">
        <f t="shared" si="58"/>
        <v>37460.782800000001</v>
      </c>
      <c r="GA25" s="9"/>
      <c r="GB25" s="14" t="s">
        <v>28</v>
      </c>
      <c r="GC25" s="15">
        <f t="shared" ref="GC25:GM25" si="59">SUM(GC22:GC24)</f>
        <v>26220.350591999999</v>
      </c>
      <c r="GD25" s="15">
        <f t="shared" si="59"/>
        <v>26607.034548000003</v>
      </c>
      <c r="GE25" s="15">
        <f t="shared" si="59"/>
        <v>27767.086416000002</v>
      </c>
      <c r="GF25" s="15">
        <f t="shared" si="59"/>
        <v>29056.032936000003</v>
      </c>
      <c r="GG25" s="15">
        <f t="shared" si="59"/>
        <v>30473.874108</v>
      </c>
      <c r="GH25" s="15">
        <f t="shared" si="59"/>
        <v>31762.820628000001</v>
      </c>
      <c r="GI25" s="15">
        <f t="shared" si="59"/>
        <v>33051.767147999999</v>
      </c>
      <c r="GJ25" s="15">
        <f t="shared" si="59"/>
        <v>34340.713668000004</v>
      </c>
      <c r="GK25" s="15">
        <f t="shared" si="59"/>
        <v>37047.501360000002</v>
      </c>
      <c r="GL25" s="15">
        <f t="shared" si="59"/>
        <v>38336.44788</v>
      </c>
      <c r="GM25" s="15">
        <f t="shared" si="59"/>
        <v>39625.394399999997</v>
      </c>
      <c r="GO25" s="9"/>
      <c r="GP25" s="14" t="s">
        <v>28</v>
      </c>
      <c r="GQ25" s="15">
        <f t="shared" ref="GQ25:HA25" si="60">SUM(GQ22:GQ24)</f>
        <v>29296.369007999994</v>
      </c>
      <c r="GR25" s="15">
        <f t="shared" si="60"/>
        <v>29724.658451999992</v>
      </c>
      <c r="GS25" s="15">
        <f t="shared" si="60"/>
        <v>31009.526783999994</v>
      </c>
      <c r="GT25" s="15">
        <f t="shared" si="60"/>
        <v>32437.158263999994</v>
      </c>
      <c r="GU25" s="15">
        <f t="shared" si="60"/>
        <v>34007.552892</v>
      </c>
      <c r="GV25" s="15">
        <f t="shared" si="60"/>
        <v>35435.184371999989</v>
      </c>
      <c r="GW25" s="15">
        <f t="shared" si="60"/>
        <v>36862.815851999992</v>
      </c>
      <c r="GX25" s="15">
        <f t="shared" si="60"/>
        <v>38290.447331999989</v>
      </c>
      <c r="GY25" s="15">
        <f t="shared" si="60"/>
        <v>41288.473439999994</v>
      </c>
      <c r="GZ25" s="15">
        <f t="shared" si="60"/>
        <v>42716.104919999991</v>
      </c>
      <c r="HA25" s="15">
        <f t="shared" si="60"/>
        <v>44143.736399999994</v>
      </c>
    </row>
    <row r="26" spans="1:209" ht="13.9" x14ac:dyDescent="0.25">
      <c r="A26" s="9"/>
      <c r="B26" s="12" t="s">
        <v>29</v>
      </c>
      <c r="C26" s="11">
        <v>1210</v>
      </c>
      <c r="D26" s="11">
        <v>1210</v>
      </c>
      <c r="E26" s="11">
        <v>1210</v>
      </c>
      <c r="F26" s="11">
        <v>1210</v>
      </c>
      <c r="G26" s="11">
        <v>1210</v>
      </c>
      <c r="H26" s="11">
        <v>1210</v>
      </c>
      <c r="I26" s="11">
        <v>1210</v>
      </c>
      <c r="J26" s="11">
        <v>1210</v>
      </c>
      <c r="K26" s="11">
        <v>1210</v>
      </c>
      <c r="L26" s="11">
        <v>1210</v>
      </c>
      <c r="M26" s="11">
        <v>1210</v>
      </c>
      <c r="O26" s="9"/>
      <c r="P26" s="12" t="s">
        <v>29</v>
      </c>
      <c r="Q26" s="11">
        <v>1210</v>
      </c>
      <c r="R26" s="11">
        <v>1210</v>
      </c>
      <c r="S26" s="11">
        <v>1210</v>
      </c>
      <c r="T26" s="11">
        <v>1210</v>
      </c>
      <c r="U26" s="11">
        <v>1210</v>
      </c>
      <c r="V26" s="11">
        <v>1210</v>
      </c>
      <c r="W26" s="11">
        <v>1210</v>
      </c>
      <c r="X26" s="11">
        <v>1210</v>
      </c>
      <c r="Y26" s="11">
        <v>1210</v>
      </c>
      <c r="Z26" s="11">
        <v>1210</v>
      </c>
      <c r="AA26" s="11">
        <v>1210</v>
      </c>
      <c r="AC26" s="9"/>
      <c r="AD26" s="12" t="s">
        <v>29</v>
      </c>
      <c r="AE26" s="11">
        <v>1210</v>
      </c>
      <c r="AF26" s="11">
        <v>1210</v>
      </c>
      <c r="AG26" s="11">
        <v>1210</v>
      </c>
      <c r="AH26" s="11">
        <v>1210</v>
      </c>
      <c r="AI26" s="11">
        <v>1210</v>
      </c>
      <c r="AJ26" s="11">
        <v>1210</v>
      </c>
      <c r="AK26" s="11">
        <v>1210</v>
      </c>
      <c r="AL26" s="11">
        <v>1210</v>
      </c>
      <c r="AM26" s="11">
        <v>1210</v>
      </c>
      <c r="AN26" s="11">
        <v>1210</v>
      </c>
      <c r="AO26" s="11">
        <v>1210</v>
      </c>
      <c r="AQ26" s="9"/>
      <c r="AR26" s="12" t="s">
        <v>29</v>
      </c>
      <c r="AS26" s="11">
        <v>1210</v>
      </c>
      <c r="AT26" s="11">
        <v>1210</v>
      </c>
      <c r="AU26" s="11">
        <v>1210</v>
      </c>
      <c r="AV26" s="11">
        <v>1210</v>
      </c>
      <c r="AW26" s="11">
        <v>1210</v>
      </c>
      <c r="AX26" s="11">
        <v>1210</v>
      </c>
      <c r="AY26" s="11">
        <v>1210</v>
      </c>
      <c r="AZ26" s="11">
        <v>1210</v>
      </c>
      <c r="BA26" s="11">
        <v>1210</v>
      </c>
      <c r="BB26" s="11">
        <v>1210</v>
      </c>
      <c r="BC26" s="11">
        <v>1210</v>
      </c>
      <c r="BE26" s="9"/>
      <c r="BF26" s="12" t="s">
        <v>29</v>
      </c>
      <c r="BG26" s="11">
        <v>1210</v>
      </c>
      <c r="BH26" s="11">
        <v>1210</v>
      </c>
      <c r="BI26" s="11">
        <v>1210</v>
      </c>
      <c r="BJ26" s="11">
        <v>1210</v>
      </c>
      <c r="BK26" s="11">
        <v>1210</v>
      </c>
      <c r="BL26" s="11">
        <v>1210</v>
      </c>
      <c r="BM26" s="11">
        <v>1210</v>
      </c>
      <c r="BN26" s="11">
        <v>1210</v>
      </c>
      <c r="BO26" s="11">
        <v>1210</v>
      </c>
      <c r="BP26" s="11">
        <v>1210</v>
      </c>
      <c r="BQ26" s="11">
        <v>1210</v>
      </c>
      <c r="BS26" s="9"/>
      <c r="BT26" s="12" t="s">
        <v>29</v>
      </c>
      <c r="BU26" s="11">
        <v>1210</v>
      </c>
      <c r="BV26" s="11">
        <v>1210</v>
      </c>
      <c r="BW26" s="11">
        <v>1210</v>
      </c>
      <c r="BX26" s="11">
        <v>1210</v>
      </c>
      <c r="BY26" s="11">
        <v>1210</v>
      </c>
      <c r="BZ26" s="11">
        <v>1210</v>
      </c>
      <c r="CA26" s="11">
        <v>1210</v>
      </c>
      <c r="CB26" s="11">
        <v>1210</v>
      </c>
      <c r="CC26" s="11">
        <v>1210</v>
      </c>
      <c r="CD26" s="11">
        <v>1210</v>
      </c>
      <c r="CE26" s="11">
        <v>1210</v>
      </c>
      <c r="CG26" s="9"/>
      <c r="CH26" s="12" t="s">
        <v>29</v>
      </c>
      <c r="CI26" s="11">
        <v>1210</v>
      </c>
      <c r="CJ26" s="11">
        <v>1210</v>
      </c>
      <c r="CK26" s="11">
        <v>1210</v>
      </c>
      <c r="CL26" s="11">
        <v>1210</v>
      </c>
      <c r="CM26" s="11">
        <v>1210</v>
      </c>
      <c r="CN26" s="11">
        <v>1210</v>
      </c>
      <c r="CO26" s="11">
        <v>1210</v>
      </c>
      <c r="CP26" s="11">
        <v>1210</v>
      </c>
      <c r="CQ26" s="11">
        <v>1210</v>
      </c>
      <c r="CR26" s="11">
        <v>1210</v>
      </c>
      <c r="CS26" s="11">
        <v>1210</v>
      </c>
      <c r="CU26" s="9"/>
      <c r="CV26" s="12" t="s">
        <v>29</v>
      </c>
      <c r="CW26" s="11">
        <v>1210</v>
      </c>
      <c r="CX26" s="11">
        <v>1210</v>
      </c>
      <c r="CY26" s="11">
        <v>1210</v>
      </c>
      <c r="CZ26" s="11">
        <v>1210</v>
      </c>
      <c r="DA26" s="11">
        <v>1210</v>
      </c>
      <c r="DB26" s="11">
        <v>1210</v>
      </c>
      <c r="DC26" s="11">
        <v>1210</v>
      </c>
      <c r="DD26" s="11">
        <v>1210</v>
      </c>
      <c r="DE26" s="11">
        <v>1210</v>
      </c>
      <c r="DF26" s="11">
        <v>1210</v>
      </c>
      <c r="DG26" s="11">
        <v>1210</v>
      </c>
      <c r="DI26" s="9"/>
      <c r="DJ26" s="12" t="s">
        <v>29</v>
      </c>
      <c r="DK26" s="11">
        <v>1210</v>
      </c>
      <c r="DL26" s="11">
        <v>1210</v>
      </c>
      <c r="DM26" s="11">
        <v>1210</v>
      </c>
      <c r="DN26" s="11">
        <v>1210</v>
      </c>
      <c r="DO26" s="11">
        <v>1210</v>
      </c>
      <c r="DP26" s="11">
        <v>1210</v>
      </c>
      <c r="DQ26" s="11">
        <v>1210</v>
      </c>
      <c r="DR26" s="11">
        <v>1210</v>
      </c>
      <c r="DS26" s="11">
        <v>1210</v>
      </c>
      <c r="DT26" s="11">
        <v>1210</v>
      </c>
      <c r="DU26" s="11">
        <v>1210</v>
      </c>
      <c r="DW26" s="9"/>
      <c r="DX26" s="12" t="s">
        <v>29</v>
      </c>
      <c r="DY26" s="11">
        <v>1210</v>
      </c>
      <c r="DZ26" s="11">
        <v>1210</v>
      </c>
      <c r="EA26" s="11">
        <v>1210</v>
      </c>
      <c r="EB26" s="11">
        <v>1210</v>
      </c>
      <c r="EC26" s="11">
        <v>1210</v>
      </c>
      <c r="ED26" s="11">
        <v>1210</v>
      </c>
      <c r="EE26" s="11">
        <v>1210</v>
      </c>
      <c r="EF26" s="11">
        <v>1210</v>
      </c>
      <c r="EG26" s="11">
        <v>1210</v>
      </c>
      <c r="EH26" s="11">
        <v>1210</v>
      </c>
      <c r="EI26" s="11">
        <v>1210</v>
      </c>
      <c r="EK26" s="9"/>
      <c r="EL26" s="12" t="s">
        <v>29</v>
      </c>
      <c r="EM26" s="11">
        <v>1210</v>
      </c>
      <c r="EN26" s="11">
        <v>1210</v>
      </c>
      <c r="EO26" s="11">
        <v>1210</v>
      </c>
      <c r="EP26" s="11">
        <v>1210</v>
      </c>
      <c r="EQ26" s="11">
        <v>1210</v>
      </c>
      <c r="ER26" s="11">
        <v>1210</v>
      </c>
      <c r="ES26" s="11">
        <v>1210</v>
      </c>
      <c r="ET26" s="11">
        <v>1210</v>
      </c>
      <c r="EU26" s="11">
        <v>1210</v>
      </c>
      <c r="EV26" s="11">
        <v>1210</v>
      </c>
      <c r="EW26" s="11">
        <v>1210</v>
      </c>
      <c r="EY26" s="9"/>
      <c r="EZ26" s="12" t="s">
        <v>29</v>
      </c>
      <c r="FA26" s="11">
        <v>1210</v>
      </c>
      <c r="FB26" s="11">
        <v>1210</v>
      </c>
      <c r="FC26" s="11">
        <v>1210</v>
      </c>
      <c r="FD26" s="11">
        <v>1210</v>
      </c>
      <c r="FE26" s="11">
        <v>1210</v>
      </c>
      <c r="FF26" s="11">
        <v>1210</v>
      </c>
      <c r="FG26" s="11">
        <v>1210</v>
      </c>
      <c r="FH26" s="11">
        <v>1210</v>
      </c>
      <c r="FI26" s="11">
        <v>1210</v>
      </c>
      <c r="FJ26" s="11">
        <v>1210</v>
      </c>
      <c r="FK26" s="11">
        <v>1210</v>
      </c>
      <c r="FM26" s="9"/>
      <c r="FN26" s="12" t="s">
        <v>29</v>
      </c>
      <c r="FO26" s="11">
        <v>1210</v>
      </c>
      <c r="FP26" s="11">
        <v>1210</v>
      </c>
      <c r="FQ26" s="11">
        <v>1210</v>
      </c>
      <c r="FR26" s="11">
        <v>1210</v>
      </c>
      <c r="FS26" s="11">
        <v>1210</v>
      </c>
      <c r="FT26" s="11">
        <v>1210</v>
      </c>
      <c r="FU26" s="11">
        <v>1210</v>
      </c>
      <c r="FV26" s="11">
        <v>1210</v>
      </c>
      <c r="FW26" s="11">
        <v>1210</v>
      </c>
      <c r="FX26" s="11">
        <v>1210</v>
      </c>
      <c r="FY26" s="11">
        <v>1210</v>
      </c>
      <c r="GA26" s="9"/>
      <c r="GB26" s="12" t="s">
        <v>29</v>
      </c>
      <c r="GC26" s="11">
        <v>1210</v>
      </c>
      <c r="GD26" s="11">
        <v>1210</v>
      </c>
      <c r="GE26" s="11">
        <v>1210</v>
      </c>
      <c r="GF26" s="11">
        <v>1210</v>
      </c>
      <c r="GG26" s="11">
        <v>1210</v>
      </c>
      <c r="GH26" s="11">
        <v>1210</v>
      </c>
      <c r="GI26" s="11">
        <v>1210</v>
      </c>
      <c r="GJ26" s="11">
        <v>1210</v>
      </c>
      <c r="GK26" s="11">
        <v>1210</v>
      </c>
      <c r="GL26" s="11">
        <v>1210</v>
      </c>
      <c r="GM26" s="11">
        <v>1210</v>
      </c>
      <c r="GO26" s="9"/>
      <c r="GP26" s="12" t="s">
        <v>29</v>
      </c>
      <c r="GQ26" s="11">
        <v>1210</v>
      </c>
      <c r="GR26" s="11">
        <v>1210</v>
      </c>
      <c r="GS26" s="11">
        <v>1210</v>
      </c>
      <c r="GT26" s="11">
        <v>1210</v>
      </c>
      <c r="GU26" s="11">
        <v>1210</v>
      </c>
      <c r="GV26" s="11">
        <v>1210</v>
      </c>
      <c r="GW26" s="11">
        <v>1210</v>
      </c>
      <c r="GX26" s="11">
        <v>1210</v>
      </c>
      <c r="GY26" s="11">
        <v>1210</v>
      </c>
      <c r="GZ26" s="11">
        <v>1210</v>
      </c>
      <c r="HA26" s="11">
        <v>1210</v>
      </c>
    </row>
    <row r="27" spans="1:209" ht="13.9" x14ac:dyDescent="0.25">
      <c r="A27" s="9"/>
      <c r="B27" s="19" t="s">
        <v>30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O27" s="9"/>
      <c r="P27" s="19" t="s">
        <v>30</v>
      </c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C27" s="9"/>
      <c r="AD27" s="19" t="s">
        <v>30</v>
      </c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Q27" s="9"/>
      <c r="AR27" s="19" t="s">
        <v>30</v>
      </c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E27" s="9"/>
      <c r="BF27" s="19" t="s">
        <v>30</v>
      </c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S27" s="9"/>
      <c r="BT27" s="19" t="s">
        <v>30</v>
      </c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G27" s="9"/>
      <c r="CH27" s="19" t="s">
        <v>30</v>
      </c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U27" s="9"/>
      <c r="CV27" s="19" t="s">
        <v>30</v>
      </c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I27" s="9"/>
      <c r="DJ27" s="19" t="s">
        <v>30</v>
      </c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W27" s="9"/>
      <c r="DX27" s="19" t="s">
        <v>30</v>
      </c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K27" s="9"/>
      <c r="EL27" s="19" t="s">
        <v>30</v>
      </c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Y27" s="9"/>
      <c r="EZ27" s="19" t="s">
        <v>30</v>
      </c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M27" s="9"/>
      <c r="FN27" s="19" t="s">
        <v>30</v>
      </c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GA27" s="9"/>
      <c r="GB27" s="19" t="s">
        <v>30</v>
      </c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O27" s="9"/>
      <c r="GP27" s="19" t="s">
        <v>30</v>
      </c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</row>
    <row r="28" spans="1:209" ht="13.9" x14ac:dyDescent="0.25">
      <c r="A28" s="20"/>
      <c r="B28" s="21" t="s">
        <v>31</v>
      </c>
      <c r="C28" s="22">
        <f>SUM(C25:C26)</f>
        <v>14290.066623999999</v>
      </c>
      <c r="D28" s="22">
        <f t="shared" ref="D28:L28" si="61">SUM(D25:D26)</f>
        <v>14485.979056</v>
      </c>
      <c r="E28" s="22">
        <f t="shared" si="61"/>
        <v>15073.716352000003</v>
      </c>
      <c r="F28" s="22">
        <f t="shared" si="61"/>
        <v>15726.757792</v>
      </c>
      <c r="G28" s="22">
        <f t="shared" si="61"/>
        <v>16445.103375999999</v>
      </c>
      <c r="H28" s="22">
        <f t="shared" si="61"/>
        <v>17098.144816</v>
      </c>
      <c r="I28" s="22">
        <f t="shared" si="61"/>
        <v>17751.186256000001</v>
      </c>
      <c r="J28" s="22">
        <f t="shared" si="61"/>
        <v>18404.227696000002</v>
      </c>
      <c r="K28" s="22">
        <f t="shared" si="61"/>
        <v>19775.614720000001</v>
      </c>
      <c r="L28" s="22">
        <f t="shared" si="61"/>
        <v>20428.656159999999</v>
      </c>
      <c r="M28" s="22">
        <f>SUM(M25:M26)</f>
        <v>21081.697600000003</v>
      </c>
      <c r="O28" s="20"/>
      <c r="P28" s="21" t="s">
        <v>31</v>
      </c>
      <c r="Q28" s="22">
        <f>SUM(Q25:Q26)</f>
        <v>15006.643168000001</v>
      </c>
      <c r="R28" s="22">
        <f t="shared" ref="R28:Z28" si="62">SUM(R25:R26)</f>
        <v>15212.359192</v>
      </c>
      <c r="S28" s="22">
        <f t="shared" si="62"/>
        <v>15829.507264000002</v>
      </c>
      <c r="T28" s="22">
        <f t="shared" si="62"/>
        <v>16515.227343999999</v>
      </c>
      <c r="U28" s="22">
        <f t="shared" si="62"/>
        <v>17269.519432000001</v>
      </c>
      <c r="V28" s="22">
        <f t="shared" si="62"/>
        <v>17955.239512</v>
      </c>
      <c r="W28" s="22">
        <f t="shared" si="62"/>
        <v>18640.959592000003</v>
      </c>
      <c r="X28" s="22">
        <f t="shared" si="62"/>
        <v>19326.679672000002</v>
      </c>
      <c r="Y28" s="22">
        <f t="shared" si="62"/>
        <v>20766.69184</v>
      </c>
      <c r="Z28" s="22">
        <f t="shared" si="62"/>
        <v>21452.411920000002</v>
      </c>
      <c r="AA28" s="22">
        <f>SUM(AA25:AA26)</f>
        <v>22138.132000000001</v>
      </c>
      <c r="AC28" s="20"/>
      <c r="AD28" s="21" t="s">
        <v>31</v>
      </c>
      <c r="AE28" s="22">
        <f>SUM(AE25:AE26)</f>
        <v>15434.352976</v>
      </c>
      <c r="AF28" s="22">
        <f t="shared" ref="AF28:AN28" si="63">SUM(AF25:AF26)</f>
        <v>15645.927244000002</v>
      </c>
      <c r="AG28" s="22">
        <f t="shared" si="63"/>
        <v>16280.650048</v>
      </c>
      <c r="AH28" s="22">
        <f t="shared" si="63"/>
        <v>16985.897608000003</v>
      </c>
      <c r="AI28" s="22">
        <f t="shared" si="63"/>
        <v>17761.669924000002</v>
      </c>
      <c r="AJ28" s="22">
        <f t="shared" si="63"/>
        <v>18466.917484000001</v>
      </c>
      <c r="AK28" s="22">
        <f t="shared" si="63"/>
        <v>19172.165044000001</v>
      </c>
      <c r="AL28" s="22">
        <f t="shared" si="63"/>
        <v>19877.412603999997</v>
      </c>
      <c r="AM28" s="22">
        <f t="shared" si="63"/>
        <v>21358.432479999999</v>
      </c>
      <c r="AN28" s="22">
        <f t="shared" si="63"/>
        <v>22063.680039999999</v>
      </c>
      <c r="AO28" s="22">
        <f>SUM(AO25:AO26)</f>
        <v>22768.927599999999</v>
      </c>
      <c r="AQ28" s="20"/>
      <c r="AR28" s="21" t="s">
        <v>31</v>
      </c>
      <c r="AS28" s="22">
        <f>SUM(AS25:AS26)</f>
        <v>15722.701311999997</v>
      </c>
      <c r="AT28" s="22">
        <f t="shared" ref="AT28:BB28" si="64">SUM(AT25:AT26)</f>
        <v>15938.220927999997</v>
      </c>
      <c r="AU28" s="22">
        <f t="shared" si="64"/>
        <v>16584.779775999999</v>
      </c>
      <c r="AV28" s="22">
        <f t="shared" si="64"/>
        <v>17303.178495999997</v>
      </c>
      <c r="AW28" s="22">
        <f t="shared" si="64"/>
        <v>18093.417087999998</v>
      </c>
      <c r="AX28" s="22">
        <f t="shared" si="64"/>
        <v>18811.815807999999</v>
      </c>
      <c r="AY28" s="22">
        <f t="shared" si="64"/>
        <v>19530.214527999997</v>
      </c>
      <c r="AZ28" s="22">
        <f t="shared" si="64"/>
        <v>20248.613247999998</v>
      </c>
      <c r="BA28" s="22">
        <f t="shared" si="64"/>
        <v>21757.250559999997</v>
      </c>
      <c r="BB28" s="22">
        <f t="shared" si="64"/>
        <v>22475.649279999998</v>
      </c>
      <c r="BC28" s="22">
        <f>SUM(BC25:BC26)</f>
        <v>23194.047999999995</v>
      </c>
      <c r="BE28" s="20"/>
      <c r="BF28" s="21" t="s">
        <v>31</v>
      </c>
      <c r="BG28" s="22">
        <f>SUM(BG25:BG26)</f>
        <v>16150.929520000002</v>
      </c>
      <c r="BH28" s="22">
        <f t="shared" ref="BH28:BP28" si="65">SUM(BH25:BH26)</f>
        <v>16372.30738</v>
      </c>
      <c r="BI28" s="22">
        <f t="shared" si="65"/>
        <v>17036.44096</v>
      </c>
      <c r="BJ28" s="22">
        <f t="shared" si="65"/>
        <v>17774.367160000002</v>
      </c>
      <c r="BK28" s="22">
        <f t="shared" si="65"/>
        <v>18586.08598</v>
      </c>
      <c r="BL28" s="22">
        <f t="shared" si="65"/>
        <v>19324.012180000002</v>
      </c>
      <c r="BM28" s="22">
        <f t="shared" si="65"/>
        <v>20061.93838</v>
      </c>
      <c r="BN28" s="22">
        <f t="shared" si="65"/>
        <v>20799.864579999998</v>
      </c>
      <c r="BO28" s="22">
        <f t="shared" si="65"/>
        <v>22349.509599999998</v>
      </c>
      <c r="BP28" s="22">
        <f t="shared" si="65"/>
        <v>23087.435799999999</v>
      </c>
      <c r="BQ28" s="22">
        <f>SUM(BQ25:BQ26)</f>
        <v>23825.361999999997</v>
      </c>
      <c r="BS28" s="20"/>
      <c r="BT28" s="21" t="s">
        <v>31</v>
      </c>
      <c r="BU28" s="22">
        <f>SUM(BU25:BU26)</f>
        <v>16437.127791999999</v>
      </c>
      <c r="BV28" s="22">
        <f t="shared" ref="BV28:CD28" si="66">SUM(BV25:BV26)</f>
        <v>16662.411147999999</v>
      </c>
      <c r="BW28" s="22">
        <f t="shared" si="66"/>
        <v>17338.261215999999</v>
      </c>
      <c r="BX28" s="22">
        <f t="shared" si="66"/>
        <v>18089.205736</v>
      </c>
      <c r="BY28" s="22">
        <f t="shared" si="66"/>
        <v>18915.244708000002</v>
      </c>
      <c r="BZ28" s="22">
        <f t="shared" si="66"/>
        <v>19666.189227999999</v>
      </c>
      <c r="CA28" s="22">
        <f t="shared" si="66"/>
        <v>20417.133747999997</v>
      </c>
      <c r="CB28" s="22">
        <f t="shared" si="66"/>
        <v>21168.078268000001</v>
      </c>
      <c r="CC28" s="22">
        <f t="shared" si="66"/>
        <v>22745.061760000001</v>
      </c>
      <c r="CD28" s="22">
        <f t="shared" si="66"/>
        <v>23496.006279999998</v>
      </c>
      <c r="CE28" s="22">
        <f>SUM(CE25:CE26)</f>
        <v>24246.950799999999</v>
      </c>
      <c r="CG28" s="20"/>
      <c r="CH28" s="21" t="s">
        <v>31</v>
      </c>
      <c r="CI28" s="22">
        <f>SUM(CI25:CI26)</f>
        <v>17010.346000000001</v>
      </c>
      <c r="CJ28" s="22">
        <f t="shared" ref="CJ28:CR28" si="67">SUM(CJ25:CJ26)</f>
        <v>17243.480200000002</v>
      </c>
      <c r="CK28" s="22">
        <f t="shared" si="67"/>
        <v>17942.882799999999</v>
      </c>
      <c r="CL28" s="22">
        <f t="shared" si="67"/>
        <v>18719.996800000001</v>
      </c>
      <c r="CM28" s="22">
        <f t="shared" si="67"/>
        <v>19574.822200000002</v>
      </c>
      <c r="CN28" s="22">
        <f t="shared" si="67"/>
        <v>20351.9362</v>
      </c>
      <c r="CO28" s="22">
        <f t="shared" si="67"/>
        <v>21129.050199999998</v>
      </c>
      <c r="CP28" s="22">
        <f t="shared" si="67"/>
        <v>21906.164199999999</v>
      </c>
      <c r="CQ28" s="22">
        <f t="shared" si="67"/>
        <v>23538.103600000002</v>
      </c>
      <c r="CR28" s="22">
        <f t="shared" si="67"/>
        <v>24315.2176</v>
      </c>
      <c r="CS28" s="22">
        <f>SUM(CS25:CS26)</f>
        <v>25092.331600000001</v>
      </c>
      <c r="CU28" s="20"/>
      <c r="CV28" s="21" t="s">
        <v>31</v>
      </c>
      <c r="CW28" s="22">
        <f>SUM(CW25:CW26)</f>
        <v>18585.820624</v>
      </c>
      <c r="CX28" s="22">
        <f t="shared" ref="CX28:DF28" si="68">SUM(CX25:CX26)</f>
        <v>18840.514756</v>
      </c>
      <c r="CY28" s="22">
        <f t="shared" si="68"/>
        <v>19604.597152000002</v>
      </c>
      <c r="CZ28" s="22">
        <f t="shared" si="68"/>
        <v>20453.577592000001</v>
      </c>
      <c r="DA28" s="22">
        <f t="shared" si="68"/>
        <v>21387.456076000002</v>
      </c>
      <c r="DB28" s="22">
        <f t="shared" si="68"/>
        <v>22236.436516000002</v>
      </c>
      <c r="DC28" s="22">
        <f t="shared" si="68"/>
        <v>23085.416956000001</v>
      </c>
      <c r="DD28" s="22">
        <f t="shared" si="68"/>
        <v>23934.397396</v>
      </c>
      <c r="DE28" s="22">
        <f t="shared" si="68"/>
        <v>25717.25632</v>
      </c>
      <c r="DF28" s="22">
        <f t="shared" si="68"/>
        <v>26566.23676</v>
      </c>
      <c r="DG28" s="22">
        <f>SUM(DG25:DG26)</f>
        <v>27415.217200000003</v>
      </c>
      <c r="DI28" s="20"/>
      <c r="DJ28" s="21" t="s">
        <v>31</v>
      </c>
      <c r="DK28" s="22">
        <f>SUM(DK25:DK26)</f>
        <v>18872.018896000001</v>
      </c>
      <c r="DL28" s="22">
        <f t="shared" ref="DL28:DT28" si="69">SUM(DL25:DL26)</f>
        <v>19130.618524000001</v>
      </c>
      <c r="DM28" s="22">
        <f t="shared" si="69"/>
        <v>19906.417408000001</v>
      </c>
      <c r="DN28" s="22">
        <f t="shared" si="69"/>
        <v>20768.416168</v>
      </c>
      <c r="DO28" s="22">
        <f t="shared" si="69"/>
        <v>21716.614804000001</v>
      </c>
      <c r="DP28" s="22">
        <f t="shared" si="69"/>
        <v>22578.613563999999</v>
      </c>
      <c r="DQ28" s="22">
        <f t="shared" si="69"/>
        <v>23440.612324000002</v>
      </c>
      <c r="DR28" s="22">
        <f t="shared" si="69"/>
        <v>24302.611083999996</v>
      </c>
      <c r="DS28" s="22">
        <f t="shared" si="69"/>
        <v>26112.80848</v>
      </c>
      <c r="DT28" s="22">
        <f t="shared" si="69"/>
        <v>26974.807239999998</v>
      </c>
      <c r="DU28" s="22">
        <f>SUM(DU25:DU26)</f>
        <v>27836.805999999997</v>
      </c>
      <c r="DW28" s="20"/>
      <c r="DX28" s="21" t="s">
        <v>31</v>
      </c>
      <c r="DY28" s="22">
        <f>SUM(DY25:DY26)</f>
        <v>21457.776063999998</v>
      </c>
      <c r="DZ28" s="22">
        <f t="shared" ref="DZ28:EH28" si="70">SUM(DZ25:DZ26)</f>
        <v>21756.705915999999</v>
      </c>
      <c r="EA28" s="22">
        <f t="shared" si="70"/>
        <v>22653.495471999995</v>
      </c>
      <c r="EB28" s="22">
        <f t="shared" si="70"/>
        <v>23649.928312</v>
      </c>
      <c r="EC28" s="22">
        <f t="shared" si="70"/>
        <v>24746.004435999999</v>
      </c>
      <c r="ED28" s="22">
        <f t="shared" si="70"/>
        <v>25742.437275999997</v>
      </c>
      <c r="EE28" s="22">
        <f t="shared" si="70"/>
        <v>26738.870115999998</v>
      </c>
      <c r="EF28" s="22">
        <f t="shared" si="70"/>
        <v>27735.302955999996</v>
      </c>
      <c r="EG28" s="22">
        <f t="shared" si="70"/>
        <v>29827.81192</v>
      </c>
      <c r="EH28" s="22">
        <f t="shared" si="70"/>
        <v>30824.244759999994</v>
      </c>
      <c r="EI28" s="22">
        <f>SUM(EI25:EI26)</f>
        <v>31820.677599999999</v>
      </c>
      <c r="EK28" s="20"/>
      <c r="EL28" s="21" t="s">
        <v>31</v>
      </c>
      <c r="EM28" s="22">
        <f>SUM(EM25:EM26)</f>
        <v>23484.158896000001</v>
      </c>
      <c r="EN28" s="22">
        <f t="shared" ref="EN28:EV28" si="71">SUM(EN25:EN26)</f>
        <v>23810.506923999998</v>
      </c>
      <c r="EO28" s="22">
        <f t="shared" si="71"/>
        <v>24789.551007999999</v>
      </c>
      <c r="EP28" s="22">
        <f t="shared" si="71"/>
        <v>25877.377767999998</v>
      </c>
      <c r="EQ28" s="22">
        <f t="shared" si="71"/>
        <v>27073.987204000001</v>
      </c>
      <c r="ER28" s="22">
        <f t="shared" si="71"/>
        <v>28161.813964000001</v>
      </c>
      <c r="ES28" s="22">
        <f t="shared" si="71"/>
        <v>29249.640724000001</v>
      </c>
      <c r="ET28" s="22">
        <f t="shared" si="71"/>
        <v>30337.467484000001</v>
      </c>
      <c r="EU28" s="22">
        <f t="shared" si="71"/>
        <v>32621.903679999996</v>
      </c>
      <c r="EV28" s="22">
        <f t="shared" si="71"/>
        <v>33709.730439999999</v>
      </c>
      <c r="EW28" s="22">
        <f>SUM(EW25:EW26)</f>
        <v>34797.557199999996</v>
      </c>
      <c r="EY28" s="20"/>
      <c r="EZ28" s="21" t="s">
        <v>31</v>
      </c>
      <c r="FA28" s="22">
        <f>SUM(FA25:FA26)</f>
        <v>24504.712240000001</v>
      </c>
      <c r="FB28" s="22">
        <f t="shared" ref="FB28:FJ28" si="72">SUM(FB25:FB26)</f>
        <v>24851.82316</v>
      </c>
      <c r="FC28" s="22">
        <f t="shared" si="72"/>
        <v>25893.155919999997</v>
      </c>
      <c r="FD28" s="22">
        <f t="shared" si="72"/>
        <v>27050.192320000002</v>
      </c>
      <c r="FE28" s="22">
        <f t="shared" si="72"/>
        <v>28322.932359999999</v>
      </c>
      <c r="FF28" s="22">
        <f t="shared" si="72"/>
        <v>29479.968759999996</v>
      </c>
      <c r="FG28" s="22">
        <f t="shared" si="72"/>
        <v>30637.005160000001</v>
      </c>
      <c r="FH28" s="22">
        <f t="shared" si="72"/>
        <v>31794.041560000001</v>
      </c>
      <c r="FI28" s="22">
        <f t="shared" si="72"/>
        <v>34223.817999999999</v>
      </c>
      <c r="FJ28" s="22">
        <f t="shared" si="72"/>
        <v>35380.854400000004</v>
      </c>
      <c r="FK28" s="22">
        <f>SUM(FK25:FK26)</f>
        <v>36537.890800000008</v>
      </c>
      <c r="FM28" s="20"/>
      <c r="FN28" s="21" t="s">
        <v>31</v>
      </c>
      <c r="FO28" s="22">
        <f>SUM(FO25:FO26)</f>
        <v>25956.506992000002</v>
      </c>
      <c r="FP28" s="22">
        <f t="shared" ref="FP28:FX28" si="73">SUM(FP25:FP26)</f>
        <v>26323.264947999996</v>
      </c>
      <c r="FQ28" s="22">
        <f t="shared" si="73"/>
        <v>27423.538816</v>
      </c>
      <c r="FR28" s="22">
        <f t="shared" si="73"/>
        <v>28646.065336000003</v>
      </c>
      <c r="FS28" s="22">
        <f t="shared" si="73"/>
        <v>29990.844508000002</v>
      </c>
      <c r="FT28" s="22">
        <f t="shared" si="73"/>
        <v>31213.371027999998</v>
      </c>
      <c r="FU28" s="22">
        <f t="shared" si="73"/>
        <v>32435.897548000001</v>
      </c>
      <c r="FV28" s="22">
        <f t="shared" si="73"/>
        <v>33658.424068</v>
      </c>
      <c r="FW28" s="22">
        <f t="shared" si="73"/>
        <v>36225.729760000002</v>
      </c>
      <c r="FX28" s="22">
        <f t="shared" si="73"/>
        <v>37448.256279999994</v>
      </c>
      <c r="FY28" s="22">
        <f>SUM(FY25:FY26)</f>
        <v>38670.782800000001</v>
      </c>
      <c r="GA28" s="20"/>
      <c r="GB28" s="21" t="s">
        <v>31</v>
      </c>
      <c r="GC28" s="22">
        <f>SUM(GC25:GC26)</f>
        <v>27430.350591999999</v>
      </c>
      <c r="GD28" s="22">
        <f t="shared" ref="GD28:GL28" si="74">SUM(GD25:GD26)</f>
        <v>27817.034548000003</v>
      </c>
      <c r="GE28" s="22">
        <f t="shared" si="74"/>
        <v>28977.086416000002</v>
      </c>
      <c r="GF28" s="22">
        <f t="shared" si="74"/>
        <v>30266.032936000003</v>
      </c>
      <c r="GG28" s="22">
        <f t="shared" si="74"/>
        <v>31683.874108</v>
      </c>
      <c r="GH28" s="22">
        <f t="shared" si="74"/>
        <v>32972.820628000001</v>
      </c>
      <c r="GI28" s="22">
        <f t="shared" si="74"/>
        <v>34261.767147999999</v>
      </c>
      <c r="GJ28" s="22">
        <f t="shared" si="74"/>
        <v>35550.713668000004</v>
      </c>
      <c r="GK28" s="22">
        <f t="shared" si="74"/>
        <v>38257.501360000002</v>
      </c>
      <c r="GL28" s="22">
        <f t="shared" si="74"/>
        <v>39546.44788</v>
      </c>
      <c r="GM28" s="22">
        <f>SUM(GM25:GM26)</f>
        <v>40835.394399999997</v>
      </c>
      <c r="GO28" s="20"/>
      <c r="GP28" s="21" t="s">
        <v>31</v>
      </c>
      <c r="GQ28" s="22">
        <f>SUM(GQ25:GQ26)</f>
        <v>30506.369007999994</v>
      </c>
      <c r="GR28" s="22">
        <f t="shared" ref="GR28:GZ28" si="75">SUM(GR25:GR26)</f>
        <v>30934.658451999992</v>
      </c>
      <c r="GS28" s="22">
        <f t="shared" si="75"/>
        <v>32219.526783999994</v>
      </c>
      <c r="GT28" s="22">
        <f t="shared" si="75"/>
        <v>33647.158263999998</v>
      </c>
      <c r="GU28" s="22">
        <f t="shared" si="75"/>
        <v>35217.552892</v>
      </c>
      <c r="GV28" s="22">
        <f t="shared" si="75"/>
        <v>36645.184371999989</v>
      </c>
      <c r="GW28" s="22">
        <f t="shared" si="75"/>
        <v>38072.815851999992</v>
      </c>
      <c r="GX28" s="22">
        <f t="shared" si="75"/>
        <v>39500.447331999989</v>
      </c>
      <c r="GY28" s="22">
        <f t="shared" si="75"/>
        <v>42498.473439999994</v>
      </c>
      <c r="GZ28" s="22">
        <f t="shared" si="75"/>
        <v>43926.104919999991</v>
      </c>
      <c r="HA28" s="22">
        <f>SUM(HA25:HA26)</f>
        <v>45353.736399999994</v>
      </c>
    </row>
    <row r="29" spans="1:209" ht="15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G29" s="129" t="s">
        <v>111</v>
      </c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U29" s="129" t="s">
        <v>111</v>
      </c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I29" s="129" t="s">
        <v>111</v>
      </c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W29" s="129" t="s">
        <v>130</v>
      </c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K29" s="129" t="s">
        <v>132</v>
      </c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Y29" s="129" t="s">
        <v>132</v>
      </c>
      <c r="EZ29" s="129"/>
      <c r="FA29" s="129"/>
      <c r="FB29" s="129"/>
      <c r="FC29" s="129"/>
      <c r="FD29" s="129"/>
      <c r="FE29" s="129"/>
      <c r="FF29" s="129"/>
      <c r="FG29" s="129"/>
      <c r="FH29" s="129"/>
      <c r="FI29" s="129"/>
      <c r="FJ29" s="129"/>
      <c r="FK29" s="129"/>
      <c r="FM29" s="129" t="s">
        <v>132</v>
      </c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GA29" s="129" t="s">
        <v>132</v>
      </c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O29" s="129" t="s">
        <v>132</v>
      </c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</row>
    <row r="30" spans="1:209" ht="13.9" x14ac:dyDescent="0.25">
      <c r="A30" s="55"/>
      <c r="B30" s="56"/>
      <c r="C30" s="66"/>
      <c r="D30" s="66"/>
      <c r="E30" s="56"/>
      <c r="F30" s="56"/>
      <c r="G30" s="56"/>
      <c r="H30" s="56"/>
      <c r="I30" s="56"/>
      <c r="M30" s="67"/>
      <c r="O30" s="55"/>
      <c r="P30" s="5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C30" s="55"/>
      <c r="AD30" s="5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Q30" s="55"/>
      <c r="AR30" s="5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E30" s="55"/>
      <c r="BF30" s="5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S30" s="55"/>
      <c r="BT30" s="5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G30" s="55"/>
      <c r="CH30" s="5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U30" s="55"/>
      <c r="CV30" s="5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I30" s="55"/>
      <c r="DJ30" s="5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W30" s="55"/>
      <c r="DX30" s="5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K30" s="55"/>
      <c r="EL30" s="5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Y30" s="55"/>
      <c r="EZ30" s="5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26"/>
      <c r="FM30" s="55"/>
      <c r="FN30" s="5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GA30" s="55"/>
      <c r="GB30" s="56"/>
      <c r="GC30" s="126"/>
      <c r="GD30" s="126"/>
      <c r="GE30" s="126"/>
      <c r="GF30" s="126"/>
      <c r="GG30" s="126"/>
      <c r="GH30" s="126"/>
      <c r="GI30" s="126"/>
      <c r="GJ30" s="126"/>
      <c r="GK30" s="126"/>
      <c r="GL30" s="126"/>
      <c r="GM30" s="126"/>
      <c r="GO30" s="55"/>
      <c r="GP30" s="56"/>
      <c r="GQ30" s="126"/>
      <c r="GR30" s="126"/>
      <c r="GS30" s="126"/>
      <c r="GT30" s="126"/>
      <c r="GU30" s="126"/>
      <c r="GV30" s="126"/>
      <c r="GW30" s="126"/>
      <c r="GX30" s="126"/>
      <c r="GY30" s="126"/>
      <c r="GZ30" s="126"/>
      <c r="HA30" s="126"/>
    </row>
    <row r="32" spans="1:209" ht="15" x14ac:dyDescent="0.2">
      <c r="A32" s="138" t="s">
        <v>55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40"/>
      <c r="O32" s="130" t="s">
        <v>90</v>
      </c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19" t="s">
        <v>88</v>
      </c>
      <c r="AA32" s="120">
        <v>2.0299999999999998</v>
      </c>
      <c r="AC32" s="130" t="s">
        <v>90</v>
      </c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19" t="s">
        <v>88</v>
      </c>
      <c r="AO32" s="120">
        <v>2.0299999999999998</v>
      </c>
      <c r="AQ32" s="130" t="s">
        <v>90</v>
      </c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19" t="s">
        <v>88</v>
      </c>
      <c r="BC32" s="120">
        <v>2.0299999999999998</v>
      </c>
      <c r="BE32" s="130" t="s">
        <v>90</v>
      </c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19" t="s">
        <v>88</v>
      </c>
      <c r="BQ32" s="120">
        <v>2.0299999999999998</v>
      </c>
      <c r="BS32" s="130" t="s">
        <v>90</v>
      </c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19" t="s">
        <v>88</v>
      </c>
      <c r="CE32" s="120">
        <v>2.0299999999999998</v>
      </c>
      <c r="CG32" s="130" t="s">
        <v>90</v>
      </c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19" t="s">
        <v>88</v>
      </c>
      <c r="CS32" s="120">
        <v>2.0299999999999998</v>
      </c>
      <c r="CU32" s="130" t="s">
        <v>90</v>
      </c>
      <c r="CV32" s="131"/>
      <c r="CW32" s="131"/>
      <c r="CX32" s="131"/>
      <c r="CY32" s="131"/>
      <c r="CZ32" s="131"/>
      <c r="DA32" s="131"/>
      <c r="DB32" s="131"/>
      <c r="DC32" s="131"/>
      <c r="DD32" s="131"/>
      <c r="DE32" s="131"/>
      <c r="DF32" s="119" t="s">
        <v>88</v>
      </c>
      <c r="DG32" s="120">
        <v>2.0299999999999998</v>
      </c>
      <c r="DI32" s="130" t="s">
        <v>90</v>
      </c>
      <c r="DJ32" s="131"/>
      <c r="DK32" s="131"/>
      <c r="DL32" s="131"/>
      <c r="DM32" s="131"/>
      <c r="DN32" s="131"/>
      <c r="DO32" s="131"/>
      <c r="DP32" s="131"/>
      <c r="DQ32" s="131"/>
      <c r="DR32" s="131"/>
      <c r="DS32" s="131"/>
      <c r="DT32" s="119" t="s">
        <v>88</v>
      </c>
      <c r="DU32" s="120">
        <v>2.0299999999999998</v>
      </c>
      <c r="DW32" s="130" t="s">
        <v>90</v>
      </c>
      <c r="DX32" s="131"/>
      <c r="DY32" s="131"/>
      <c r="DZ32" s="131"/>
      <c r="EA32" s="131"/>
      <c r="EB32" s="131"/>
      <c r="EC32" s="131"/>
      <c r="ED32" s="131"/>
      <c r="EE32" s="131"/>
      <c r="EF32" s="131"/>
      <c r="EG32" s="131"/>
      <c r="EH32" s="119" t="s">
        <v>88</v>
      </c>
      <c r="EI32" s="120">
        <v>2.0299999999999998</v>
      </c>
      <c r="EK32" s="130" t="s">
        <v>90</v>
      </c>
      <c r="EL32" s="131"/>
      <c r="EM32" s="131"/>
      <c r="EN32" s="131"/>
      <c r="EO32" s="131"/>
      <c r="EP32" s="131"/>
      <c r="EQ32" s="131"/>
      <c r="ER32" s="131"/>
      <c r="ES32" s="131"/>
      <c r="ET32" s="131"/>
      <c r="EU32" s="131"/>
      <c r="EV32" s="119" t="s">
        <v>88</v>
      </c>
      <c r="EW32" s="120">
        <v>2.0299999999999998</v>
      </c>
      <c r="EY32" s="130" t="s">
        <v>90</v>
      </c>
      <c r="EZ32" s="131"/>
      <c r="FA32" s="131"/>
      <c r="FB32" s="131"/>
      <c r="FC32" s="131"/>
      <c r="FD32" s="131"/>
      <c r="FE32" s="131"/>
      <c r="FF32" s="131"/>
      <c r="FG32" s="131"/>
      <c r="FH32" s="131"/>
      <c r="FI32" s="131"/>
      <c r="FJ32" s="119" t="s">
        <v>88</v>
      </c>
      <c r="FK32" s="120">
        <v>2.0299999999999998</v>
      </c>
      <c r="FM32" s="130" t="s">
        <v>90</v>
      </c>
      <c r="FN32" s="131"/>
      <c r="FO32" s="131"/>
      <c r="FP32" s="131"/>
      <c r="FQ32" s="131"/>
      <c r="FR32" s="131"/>
      <c r="FS32" s="131"/>
      <c r="FT32" s="131"/>
      <c r="FU32" s="131"/>
      <c r="FV32" s="131"/>
      <c r="FW32" s="131"/>
      <c r="FX32" s="119" t="s">
        <v>88</v>
      </c>
      <c r="FY32" s="120">
        <v>2.0299999999999998</v>
      </c>
      <c r="GA32" s="130" t="s">
        <v>90</v>
      </c>
      <c r="GB32" s="131"/>
      <c r="GC32" s="131"/>
      <c r="GD32" s="131"/>
      <c r="GE32" s="131"/>
      <c r="GF32" s="131"/>
      <c r="GG32" s="131"/>
      <c r="GH32" s="131"/>
      <c r="GI32" s="131"/>
      <c r="GJ32" s="131"/>
      <c r="GK32" s="131"/>
      <c r="GL32" s="119" t="s">
        <v>88</v>
      </c>
      <c r="GM32" s="120">
        <v>2.0299999999999998</v>
      </c>
      <c r="GO32" s="130" t="s">
        <v>90</v>
      </c>
      <c r="GP32" s="131"/>
      <c r="GQ32" s="131"/>
      <c r="GR32" s="131"/>
      <c r="GS32" s="131"/>
      <c r="GT32" s="131"/>
      <c r="GU32" s="131"/>
      <c r="GV32" s="131"/>
      <c r="GW32" s="131"/>
      <c r="GX32" s="131"/>
      <c r="GY32" s="131"/>
      <c r="GZ32" s="119" t="s">
        <v>88</v>
      </c>
      <c r="HA32" s="120">
        <v>2.0299999999999998</v>
      </c>
    </row>
    <row r="33" spans="1:209" x14ac:dyDescent="0.2">
      <c r="A33" s="59"/>
      <c r="B33" s="60"/>
      <c r="C33" s="61" t="s">
        <v>2</v>
      </c>
      <c r="D33" s="61" t="s">
        <v>3</v>
      </c>
      <c r="E33" s="60" t="s">
        <v>4</v>
      </c>
      <c r="F33" s="61" t="s">
        <v>5</v>
      </c>
      <c r="G33" s="60" t="s">
        <v>6</v>
      </c>
      <c r="H33" s="61" t="s">
        <v>7</v>
      </c>
      <c r="I33" s="60" t="s">
        <v>8</v>
      </c>
      <c r="J33" s="61" t="s">
        <v>9</v>
      </c>
      <c r="K33" s="60" t="s">
        <v>10</v>
      </c>
      <c r="L33" s="61" t="s">
        <v>11</v>
      </c>
      <c r="M33" s="60" t="s">
        <v>12</v>
      </c>
      <c r="O33" s="59"/>
      <c r="P33" s="60"/>
      <c r="Q33" s="61" t="s">
        <v>2</v>
      </c>
      <c r="R33" s="61" t="s">
        <v>3</v>
      </c>
      <c r="S33" s="60" t="s">
        <v>4</v>
      </c>
      <c r="T33" s="61" t="s">
        <v>5</v>
      </c>
      <c r="U33" s="60" t="s">
        <v>6</v>
      </c>
      <c r="V33" s="61" t="s">
        <v>7</v>
      </c>
      <c r="W33" s="60" t="s">
        <v>8</v>
      </c>
      <c r="X33" s="61" t="s">
        <v>9</v>
      </c>
      <c r="Y33" s="60" t="s">
        <v>10</v>
      </c>
      <c r="Z33" s="61" t="s">
        <v>11</v>
      </c>
      <c r="AA33" s="60" t="s">
        <v>12</v>
      </c>
      <c r="AC33" s="59"/>
      <c r="AD33" s="60"/>
      <c r="AE33" s="61" t="s">
        <v>2</v>
      </c>
      <c r="AF33" s="61" t="s">
        <v>3</v>
      </c>
      <c r="AG33" s="60" t="s">
        <v>4</v>
      </c>
      <c r="AH33" s="61" t="s">
        <v>5</v>
      </c>
      <c r="AI33" s="60" t="s">
        <v>6</v>
      </c>
      <c r="AJ33" s="61" t="s">
        <v>7</v>
      </c>
      <c r="AK33" s="60" t="s">
        <v>8</v>
      </c>
      <c r="AL33" s="61" t="s">
        <v>9</v>
      </c>
      <c r="AM33" s="60" t="s">
        <v>10</v>
      </c>
      <c r="AN33" s="61" t="s">
        <v>11</v>
      </c>
      <c r="AO33" s="60" t="s">
        <v>12</v>
      </c>
      <c r="AQ33" s="59"/>
      <c r="AR33" s="60"/>
      <c r="AS33" s="61" t="s">
        <v>2</v>
      </c>
      <c r="AT33" s="61" t="s">
        <v>3</v>
      </c>
      <c r="AU33" s="60" t="s">
        <v>4</v>
      </c>
      <c r="AV33" s="61" t="s">
        <v>5</v>
      </c>
      <c r="AW33" s="60" t="s">
        <v>6</v>
      </c>
      <c r="AX33" s="61" t="s">
        <v>7</v>
      </c>
      <c r="AY33" s="60" t="s">
        <v>8</v>
      </c>
      <c r="AZ33" s="61" t="s">
        <v>9</v>
      </c>
      <c r="BA33" s="60" t="s">
        <v>10</v>
      </c>
      <c r="BB33" s="61" t="s">
        <v>11</v>
      </c>
      <c r="BC33" s="60" t="s">
        <v>12</v>
      </c>
      <c r="BE33" s="59"/>
      <c r="BF33" s="60"/>
      <c r="BG33" s="61" t="s">
        <v>2</v>
      </c>
      <c r="BH33" s="61" t="s">
        <v>3</v>
      </c>
      <c r="BI33" s="60" t="s">
        <v>4</v>
      </c>
      <c r="BJ33" s="61" t="s">
        <v>5</v>
      </c>
      <c r="BK33" s="60" t="s">
        <v>6</v>
      </c>
      <c r="BL33" s="61" t="s">
        <v>7</v>
      </c>
      <c r="BM33" s="60" t="s">
        <v>8</v>
      </c>
      <c r="BN33" s="61" t="s">
        <v>9</v>
      </c>
      <c r="BO33" s="60" t="s">
        <v>10</v>
      </c>
      <c r="BP33" s="61" t="s">
        <v>11</v>
      </c>
      <c r="BQ33" s="60" t="s">
        <v>12</v>
      </c>
      <c r="BS33" s="59"/>
      <c r="BT33" s="60"/>
      <c r="BU33" s="61" t="s">
        <v>2</v>
      </c>
      <c r="BV33" s="61" t="s">
        <v>3</v>
      </c>
      <c r="BW33" s="60" t="s">
        <v>4</v>
      </c>
      <c r="BX33" s="61" t="s">
        <v>5</v>
      </c>
      <c r="BY33" s="60" t="s">
        <v>6</v>
      </c>
      <c r="BZ33" s="61" t="s">
        <v>7</v>
      </c>
      <c r="CA33" s="60" t="s">
        <v>8</v>
      </c>
      <c r="CB33" s="61" t="s">
        <v>9</v>
      </c>
      <c r="CC33" s="60" t="s">
        <v>10</v>
      </c>
      <c r="CD33" s="61" t="s">
        <v>11</v>
      </c>
      <c r="CE33" s="60" t="s">
        <v>12</v>
      </c>
      <c r="CG33" s="59"/>
      <c r="CH33" s="60"/>
      <c r="CI33" s="61" t="s">
        <v>2</v>
      </c>
      <c r="CJ33" s="61" t="s">
        <v>3</v>
      </c>
      <c r="CK33" s="60" t="s">
        <v>4</v>
      </c>
      <c r="CL33" s="61" t="s">
        <v>5</v>
      </c>
      <c r="CM33" s="60" t="s">
        <v>6</v>
      </c>
      <c r="CN33" s="61" t="s">
        <v>7</v>
      </c>
      <c r="CO33" s="60" t="s">
        <v>8</v>
      </c>
      <c r="CP33" s="61" t="s">
        <v>9</v>
      </c>
      <c r="CQ33" s="60" t="s">
        <v>10</v>
      </c>
      <c r="CR33" s="61" t="s">
        <v>11</v>
      </c>
      <c r="CS33" s="60" t="s">
        <v>12</v>
      </c>
      <c r="CU33" s="59"/>
      <c r="CV33" s="60"/>
      <c r="CW33" s="61" t="s">
        <v>2</v>
      </c>
      <c r="CX33" s="61" t="s">
        <v>3</v>
      </c>
      <c r="CY33" s="60" t="s">
        <v>4</v>
      </c>
      <c r="CZ33" s="61" t="s">
        <v>5</v>
      </c>
      <c r="DA33" s="60" t="s">
        <v>6</v>
      </c>
      <c r="DB33" s="61" t="s">
        <v>7</v>
      </c>
      <c r="DC33" s="60" t="s">
        <v>8</v>
      </c>
      <c r="DD33" s="61" t="s">
        <v>9</v>
      </c>
      <c r="DE33" s="60" t="s">
        <v>10</v>
      </c>
      <c r="DF33" s="61" t="s">
        <v>11</v>
      </c>
      <c r="DG33" s="60" t="s">
        <v>12</v>
      </c>
      <c r="DI33" s="59"/>
      <c r="DJ33" s="60"/>
      <c r="DK33" s="61" t="s">
        <v>2</v>
      </c>
      <c r="DL33" s="61" t="s">
        <v>3</v>
      </c>
      <c r="DM33" s="60" t="s">
        <v>4</v>
      </c>
      <c r="DN33" s="61" t="s">
        <v>5</v>
      </c>
      <c r="DO33" s="60" t="s">
        <v>6</v>
      </c>
      <c r="DP33" s="61" t="s">
        <v>7</v>
      </c>
      <c r="DQ33" s="60" t="s">
        <v>8</v>
      </c>
      <c r="DR33" s="61" t="s">
        <v>9</v>
      </c>
      <c r="DS33" s="60" t="s">
        <v>10</v>
      </c>
      <c r="DT33" s="61" t="s">
        <v>11</v>
      </c>
      <c r="DU33" s="60" t="s">
        <v>12</v>
      </c>
      <c r="DW33" s="59"/>
      <c r="DX33" s="60"/>
      <c r="DY33" s="61" t="s">
        <v>2</v>
      </c>
      <c r="DZ33" s="61" t="s">
        <v>3</v>
      </c>
      <c r="EA33" s="60" t="s">
        <v>4</v>
      </c>
      <c r="EB33" s="61" t="s">
        <v>5</v>
      </c>
      <c r="EC33" s="60" t="s">
        <v>6</v>
      </c>
      <c r="ED33" s="61" t="s">
        <v>7</v>
      </c>
      <c r="EE33" s="60" t="s">
        <v>8</v>
      </c>
      <c r="EF33" s="61" t="s">
        <v>9</v>
      </c>
      <c r="EG33" s="60" t="s">
        <v>10</v>
      </c>
      <c r="EH33" s="61" t="s">
        <v>11</v>
      </c>
      <c r="EI33" s="60" t="s">
        <v>12</v>
      </c>
      <c r="EK33" s="59"/>
      <c r="EL33" s="60"/>
      <c r="EM33" s="61" t="s">
        <v>2</v>
      </c>
      <c r="EN33" s="61" t="s">
        <v>3</v>
      </c>
      <c r="EO33" s="60" t="s">
        <v>4</v>
      </c>
      <c r="EP33" s="61" t="s">
        <v>5</v>
      </c>
      <c r="EQ33" s="60" t="s">
        <v>6</v>
      </c>
      <c r="ER33" s="61" t="s">
        <v>7</v>
      </c>
      <c r="ES33" s="60" t="s">
        <v>8</v>
      </c>
      <c r="ET33" s="61" t="s">
        <v>9</v>
      </c>
      <c r="EU33" s="60" t="s">
        <v>10</v>
      </c>
      <c r="EV33" s="61" t="s">
        <v>11</v>
      </c>
      <c r="EW33" s="60" t="s">
        <v>12</v>
      </c>
      <c r="EY33" s="59"/>
      <c r="EZ33" s="60"/>
      <c r="FA33" s="61" t="s">
        <v>2</v>
      </c>
      <c r="FB33" s="61" t="s">
        <v>3</v>
      </c>
      <c r="FC33" s="60" t="s">
        <v>4</v>
      </c>
      <c r="FD33" s="61" t="s">
        <v>5</v>
      </c>
      <c r="FE33" s="60" t="s">
        <v>6</v>
      </c>
      <c r="FF33" s="61" t="s">
        <v>7</v>
      </c>
      <c r="FG33" s="60" t="s">
        <v>8</v>
      </c>
      <c r="FH33" s="61" t="s">
        <v>9</v>
      </c>
      <c r="FI33" s="60" t="s">
        <v>10</v>
      </c>
      <c r="FJ33" s="61" t="s">
        <v>11</v>
      </c>
      <c r="FK33" s="60" t="s">
        <v>12</v>
      </c>
      <c r="FM33" s="59"/>
      <c r="FN33" s="60"/>
      <c r="FO33" s="61" t="s">
        <v>2</v>
      </c>
      <c r="FP33" s="61" t="s">
        <v>3</v>
      </c>
      <c r="FQ33" s="60" t="s">
        <v>4</v>
      </c>
      <c r="FR33" s="61" t="s">
        <v>5</v>
      </c>
      <c r="FS33" s="60" t="s">
        <v>6</v>
      </c>
      <c r="FT33" s="61" t="s">
        <v>7</v>
      </c>
      <c r="FU33" s="60" t="s">
        <v>8</v>
      </c>
      <c r="FV33" s="61" t="s">
        <v>9</v>
      </c>
      <c r="FW33" s="60" t="s">
        <v>10</v>
      </c>
      <c r="FX33" s="61" t="s">
        <v>11</v>
      </c>
      <c r="FY33" s="60" t="s">
        <v>12</v>
      </c>
      <c r="GA33" s="59"/>
      <c r="GB33" s="60"/>
      <c r="GC33" s="61" t="s">
        <v>2</v>
      </c>
      <c r="GD33" s="61" t="s">
        <v>3</v>
      </c>
      <c r="GE33" s="60" t="s">
        <v>4</v>
      </c>
      <c r="GF33" s="61" t="s">
        <v>5</v>
      </c>
      <c r="GG33" s="60" t="s">
        <v>6</v>
      </c>
      <c r="GH33" s="61" t="s">
        <v>7</v>
      </c>
      <c r="GI33" s="60" t="s">
        <v>8</v>
      </c>
      <c r="GJ33" s="61" t="s">
        <v>9</v>
      </c>
      <c r="GK33" s="60" t="s">
        <v>10</v>
      </c>
      <c r="GL33" s="61" t="s">
        <v>11</v>
      </c>
      <c r="GM33" s="60" t="s">
        <v>12</v>
      </c>
      <c r="GO33" s="59"/>
      <c r="GP33" s="60"/>
      <c r="GQ33" s="61" t="s">
        <v>2</v>
      </c>
      <c r="GR33" s="61" t="s">
        <v>3</v>
      </c>
      <c r="GS33" s="60" t="s">
        <v>4</v>
      </c>
      <c r="GT33" s="61" t="s">
        <v>5</v>
      </c>
      <c r="GU33" s="60" t="s">
        <v>6</v>
      </c>
      <c r="GV33" s="61" t="s">
        <v>7</v>
      </c>
      <c r="GW33" s="60" t="s">
        <v>8</v>
      </c>
      <c r="GX33" s="61" t="s">
        <v>9</v>
      </c>
      <c r="GY33" s="60" t="s">
        <v>10</v>
      </c>
      <c r="GZ33" s="61" t="s">
        <v>11</v>
      </c>
      <c r="HA33" s="60" t="s">
        <v>12</v>
      </c>
    </row>
    <row r="34" spans="1:209" ht="13.9" x14ac:dyDescent="0.25">
      <c r="A34" s="59" t="s">
        <v>13</v>
      </c>
      <c r="B34" s="60" t="s">
        <v>14</v>
      </c>
      <c r="C34" s="68">
        <v>0.21</v>
      </c>
      <c r="D34" s="68">
        <v>0.24</v>
      </c>
      <c r="E34" s="69">
        <v>0.33</v>
      </c>
      <c r="F34" s="68">
        <v>0.43</v>
      </c>
      <c r="G34" s="69">
        <v>0.54</v>
      </c>
      <c r="H34" s="68">
        <v>0.64</v>
      </c>
      <c r="I34" s="69">
        <v>0.74</v>
      </c>
      <c r="J34" s="68">
        <v>0.84</v>
      </c>
      <c r="K34" s="69">
        <v>1.05</v>
      </c>
      <c r="L34" s="68">
        <v>1.1499999999999999</v>
      </c>
      <c r="M34" s="69">
        <v>1.25</v>
      </c>
      <c r="O34" s="59" t="s">
        <v>13</v>
      </c>
      <c r="P34" s="60" t="s">
        <v>14</v>
      </c>
      <c r="Q34" s="68">
        <v>0.21</v>
      </c>
      <c r="R34" s="68">
        <v>0.24</v>
      </c>
      <c r="S34" s="69">
        <v>0.33</v>
      </c>
      <c r="T34" s="68">
        <v>0.43</v>
      </c>
      <c r="U34" s="69">
        <v>0.54</v>
      </c>
      <c r="V34" s="68">
        <v>0.64</v>
      </c>
      <c r="W34" s="69">
        <v>0.74</v>
      </c>
      <c r="X34" s="68">
        <v>0.84</v>
      </c>
      <c r="Y34" s="69">
        <v>1.05</v>
      </c>
      <c r="Z34" s="68">
        <v>1.1499999999999999</v>
      </c>
      <c r="AA34" s="69">
        <v>1.25</v>
      </c>
      <c r="AC34" s="59" t="s">
        <v>13</v>
      </c>
      <c r="AD34" s="60" t="s">
        <v>14</v>
      </c>
      <c r="AE34" s="68">
        <v>0.21</v>
      </c>
      <c r="AF34" s="68">
        <v>0.24</v>
      </c>
      <c r="AG34" s="69">
        <v>0.33</v>
      </c>
      <c r="AH34" s="68">
        <v>0.43</v>
      </c>
      <c r="AI34" s="69">
        <v>0.54</v>
      </c>
      <c r="AJ34" s="68">
        <v>0.64</v>
      </c>
      <c r="AK34" s="69">
        <v>0.74</v>
      </c>
      <c r="AL34" s="68">
        <v>0.84</v>
      </c>
      <c r="AM34" s="69">
        <v>1.05</v>
      </c>
      <c r="AN34" s="68">
        <v>1.1499999999999999</v>
      </c>
      <c r="AO34" s="69">
        <v>1.25</v>
      </c>
      <c r="AQ34" s="59" t="s">
        <v>13</v>
      </c>
      <c r="AR34" s="60" t="s">
        <v>14</v>
      </c>
      <c r="AS34" s="68">
        <v>0.21</v>
      </c>
      <c r="AT34" s="68">
        <v>0.24</v>
      </c>
      <c r="AU34" s="69">
        <v>0.33</v>
      </c>
      <c r="AV34" s="68">
        <v>0.43</v>
      </c>
      <c r="AW34" s="69">
        <v>0.54</v>
      </c>
      <c r="AX34" s="68">
        <v>0.64</v>
      </c>
      <c r="AY34" s="69">
        <v>0.74</v>
      </c>
      <c r="AZ34" s="68">
        <v>0.84</v>
      </c>
      <c r="BA34" s="69">
        <v>1.05</v>
      </c>
      <c r="BB34" s="68">
        <v>1.1499999999999999</v>
      </c>
      <c r="BC34" s="69">
        <v>1.25</v>
      </c>
      <c r="BE34" s="59" t="s">
        <v>13</v>
      </c>
      <c r="BF34" s="60" t="s">
        <v>14</v>
      </c>
      <c r="BG34" s="68">
        <v>0.21</v>
      </c>
      <c r="BH34" s="68">
        <v>0.24</v>
      </c>
      <c r="BI34" s="69">
        <v>0.33</v>
      </c>
      <c r="BJ34" s="68">
        <v>0.43</v>
      </c>
      <c r="BK34" s="69">
        <v>0.54</v>
      </c>
      <c r="BL34" s="68">
        <v>0.64</v>
      </c>
      <c r="BM34" s="69">
        <v>0.74</v>
      </c>
      <c r="BN34" s="68">
        <v>0.84</v>
      </c>
      <c r="BO34" s="69">
        <v>1.05</v>
      </c>
      <c r="BP34" s="68">
        <v>1.1499999999999999</v>
      </c>
      <c r="BQ34" s="69">
        <v>1.25</v>
      </c>
      <c r="BS34" s="59" t="s">
        <v>13</v>
      </c>
      <c r="BT34" s="60" t="s">
        <v>14</v>
      </c>
      <c r="BU34" s="68">
        <v>0.21</v>
      </c>
      <c r="BV34" s="68">
        <v>0.24</v>
      </c>
      <c r="BW34" s="69">
        <v>0.33</v>
      </c>
      <c r="BX34" s="68">
        <v>0.43</v>
      </c>
      <c r="BY34" s="69">
        <v>0.54</v>
      </c>
      <c r="BZ34" s="68">
        <v>0.64</v>
      </c>
      <c r="CA34" s="69">
        <v>0.74</v>
      </c>
      <c r="CB34" s="68">
        <v>0.84</v>
      </c>
      <c r="CC34" s="69">
        <v>1.05</v>
      </c>
      <c r="CD34" s="68">
        <v>1.1499999999999999</v>
      </c>
      <c r="CE34" s="69">
        <v>1.25</v>
      </c>
      <c r="CG34" s="59" t="s">
        <v>13</v>
      </c>
      <c r="CH34" s="60" t="s">
        <v>14</v>
      </c>
      <c r="CI34" s="68">
        <v>0.21</v>
      </c>
      <c r="CJ34" s="68">
        <v>0.24</v>
      </c>
      <c r="CK34" s="69">
        <v>0.33</v>
      </c>
      <c r="CL34" s="68">
        <v>0.43</v>
      </c>
      <c r="CM34" s="69">
        <v>0.54</v>
      </c>
      <c r="CN34" s="68">
        <v>0.64</v>
      </c>
      <c r="CO34" s="69">
        <v>0.74</v>
      </c>
      <c r="CP34" s="68">
        <v>0.84</v>
      </c>
      <c r="CQ34" s="69">
        <v>1.05</v>
      </c>
      <c r="CR34" s="68">
        <v>1.1499999999999999</v>
      </c>
      <c r="CS34" s="69">
        <v>1.25</v>
      </c>
      <c r="CU34" s="59" t="s">
        <v>13</v>
      </c>
      <c r="CV34" s="60" t="s">
        <v>14</v>
      </c>
      <c r="CW34" s="68">
        <v>0.21</v>
      </c>
      <c r="CX34" s="68">
        <v>0.24</v>
      </c>
      <c r="CY34" s="69">
        <v>0.33</v>
      </c>
      <c r="CZ34" s="68">
        <v>0.43</v>
      </c>
      <c r="DA34" s="69">
        <v>0.54</v>
      </c>
      <c r="DB34" s="68">
        <v>0.64</v>
      </c>
      <c r="DC34" s="69">
        <v>0.74</v>
      </c>
      <c r="DD34" s="68">
        <v>0.84</v>
      </c>
      <c r="DE34" s="69">
        <v>1.05</v>
      </c>
      <c r="DF34" s="68">
        <v>1.1499999999999999</v>
      </c>
      <c r="DG34" s="69">
        <v>1.25</v>
      </c>
      <c r="DI34" s="59" t="s">
        <v>13</v>
      </c>
      <c r="DJ34" s="60" t="s">
        <v>14</v>
      </c>
      <c r="DK34" s="68">
        <v>0.21</v>
      </c>
      <c r="DL34" s="68">
        <v>0.24</v>
      </c>
      <c r="DM34" s="69">
        <v>0.33</v>
      </c>
      <c r="DN34" s="68">
        <v>0.43</v>
      </c>
      <c r="DO34" s="69">
        <v>0.54</v>
      </c>
      <c r="DP34" s="68">
        <v>0.64</v>
      </c>
      <c r="DQ34" s="69">
        <v>0.74</v>
      </c>
      <c r="DR34" s="68">
        <v>0.84</v>
      </c>
      <c r="DS34" s="69">
        <v>1.05</v>
      </c>
      <c r="DT34" s="68">
        <v>1.1499999999999999</v>
      </c>
      <c r="DU34" s="69">
        <v>1.25</v>
      </c>
      <c r="DW34" s="59" t="s">
        <v>13</v>
      </c>
      <c r="DX34" s="60" t="s">
        <v>14</v>
      </c>
      <c r="DY34" s="68">
        <v>0.21</v>
      </c>
      <c r="DZ34" s="68">
        <v>0.24</v>
      </c>
      <c r="EA34" s="69">
        <v>0.33</v>
      </c>
      <c r="EB34" s="68">
        <v>0.43</v>
      </c>
      <c r="EC34" s="69">
        <v>0.54</v>
      </c>
      <c r="ED34" s="68">
        <v>0.64</v>
      </c>
      <c r="EE34" s="69">
        <v>0.74</v>
      </c>
      <c r="EF34" s="68">
        <v>0.84</v>
      </c>
      <c r="EG34" s="69">
        <v>1.05</v>
      </c>
      <c r="EH34" s="68">
        <v>1.1499999999999999</v>
      </c>
      <c r="EI34" s="69">
        <v>1.25</v>
      </c>
      <c r="EK34" s="59" t="s">
        <v>13</v>
      </c>
      <c r="EL34" s="60" t="s">
        <v>14</v>
      </c>
      <c r="EM34" s="68">
        <v>0.21</v>
      </c>
      <c r="EN34" s="68">
        <v>0.24</v>
      </c>
      <c r="EO34" s="69">
        <v>0.33</v>
      </c>
      <c r="EP34" s="68">
        <v>0.43</v>
      </c>
      <c r="EQ34" s="69">
        <v>0.54</v>
      </c>
      <c r="ER34" s="68">
        <v>0.64</v>
      </c>
      <c r="ES34" s="69">
        <v>0.74</v>
      </c>
      <c r="ET34" s="68">
        <v>0.84</v>
      </c>
      <c r="EU34" s="69">
        <v>1.05</v>
      </c>
      <c r="EV34" s="68">
        <v>1.1499999999999999</v>
      </c>
      <c r="EW34" s="69">
        <v>1.25</v>
      </c>
      <c r="EY34" s="59" t="s">
        <v>13</v>
      </c>
      <c r="EZ34" s="60" t="s">
        <v>14</v>
      </c>
      <c r="FA34" s="68">
        <v>0.21</v>
      </c>
      <c r="FB34" s="68">
        <v>0.24</v>
      </c>
      <c r="FC34" s="69">
        <v>0.33</v>
      </c>
      <c r="FD34" s="68">
        <v>0.43</v>
      </c>
      <c r="FE34" s="69">
        <v>0.54</v>
      </c>
      <c r="FF34" s="68">
        <v>0.64</v>
      </c>
      <c r="FG34" s="69">
        <v>0.74</v>
      </c>
      <c r="FH34" s="68">
        <v>0.84</v>
      </c>
      <c r="FI34" s="69">
        <v>1.05</v>
      </c>
      <c r="FJ34" s="68">
        <v>1.1499999999999999</v>
      </c>
      <c r="FK34" s="69">
        <v>1.25</v>
      </c>
      <c r="FM34" s="59" t="s">
        <v>13</v>
      </c>
      <c r="FN34" s="60" t="s">
        <v>14</v>
      </c>
      <c r="FO34" s="68">
        <v>0.21</v>
      </c>
      <c r="FP34" s="68">
        <v>0.24</v>
      </c>
      <c r="FQ34" s="69">
        <v>0.33</v>
      </c>
      <c r="FR34" s="68">
        <v>0.43</v>
      </c>
      <c r="FS34" s="69">
        <v>0.54</v>
      </c>
      <c r="FT34" s="68">
        <v>0.64</v>
      </c>
      <c r="FU34" s="69">
        <v>0.74</v>
      </c>
      <c r="FV34" s="68">
        <v>0.84</v>
      </c>
      <c r="FW34" s="69">
        <v>1.05</v>
      </c>
      <c r="FX34" s="68">
        <v>1.1499999999999999</v>
      </c>
      <c r="FY34" s="69">
        <v>1.25</v>
      </c>
      <c r="GA34" s="59" t="s">
        <v>13</v>
      </c>
      <c r="GB34" s="60" t="s">
        <v>14</v>
      </c>
      <c r="GC34" s="68">
        <v>0.21</v>
      </c>
      <c r="GD34" s="68">
        <v>0.24</v>
      </c>
      <c r="GE34" s="69">
        <v>0.33</v>
      </c>
      <c r="GF34" s="68">
        <v>0.43</v>
      </c>
      <c r="GG34" s="69">
        <v>0.54</v>
      </c>
      <c r="GH34" s="68">
        <v>0.64</v>
      </c>
      <c r="GI34" s="69">
        <v>0.74</v>
      </c>
      <c r="GJ34" s="68">
        <v>0.84</v>
      </c>
      <c r="GK34" s="69">
        <v>1.05</v>
      </c>
      <c r="GL34" s="68">
        <v>1.1499999999999999</v>
      </c>
      <c r="GM34" s="69">
        <v>1.25</v>
      </c>
      <c r="GO34" s="59" t="s">
        <v>13</v>
      </c>
      <c r="GP34" s="60" t="s">
        <v>14</v>
      </c>
      <c r="GQ34" s="68">
        <v>0.21</v>
      </c>
      <c r="GR34" s="68">
        <v>0.24</v>
      </c>
      <c r="GS34" s="69">
        <v>0.33</v>
      </c>
      <c r="GT34" s="68">
        <v>0.43</v>
      </c>
      <c r="GU34" s="69">
        <v>0.54</v>
      </c>
      <c r="GV34" s="68">
        <v>0.64</v>
      </c>
      <c r="GW34" s="69">
        <v>0.74</v>
      </c>
      <c r="GX34" s="68">
        <v>0.84</v>
      </c>
      <c r="GY34" s="69">
        <v>1.05</v>
      </c>
      <c r="GZ34" s="68">
        <v>1.1499999999999999</v>
      </c>
      <c r="HA34" s="69">
        <v>1.25</v>
      </c>
    </row>
    <row r="35" spans="1:209" ht="13.9" x14ac:dyDescent="0.25">
      <c r="A35" s="9" t="s">
        <v>15</v>
      </c>
      <c r="B35" s="10" t="s">
        <v>16</v>
      </c>
      <c r="C35" s="11">
        <f>+Docentes!C6*2.03</f>
        <v>9979.48</v>
      </c>
      <c r="D35" s="11">
        <f>+Docentes!D6*2.03</f>
        <v>9979.48</v>
      </c>
      <c r="E35" s="11">
        <f>+Docentes!E6*2.03</f>
        <v>9979.48</v>
      </c>
      <c r="F35" s="11">
        <f>+Docentes!F6*2.03</f>
        <v>9979.48</v>
      </c>
      <c r="G35" s="11">
        <f>+Docentes!G6*2.03</f>
        <v>9979.48</v>
      </c>
      <c r="H35" s="11">
        <f>+Docentes!H6*2.03</f>
        <v>9979.48</v>
      </c>
      <c r="I35" s="11">
        <f>+Docentes!I6*2.03</f>
        <v>9979.48</v>
      </c>
      <c r="J35" s="11">
        <f>+Docentes!J6*2.03</f>
        <v>9979.48</v>
      </c>
      <c r="K35" s="11">
        <f>+Docentes!K6*2.03</f>
        <v>9979.48</v>
      </c>
      <c r="L35" s="11">
        <f>+Docentes!L6*2.03</f>
        <v>9979.48</v>
      </c>
      <c r="M35" s="11">
        <f>+Docentes!M6*2.03</f>
        <v>9979.48</v>
      </c>
      <c r="O35" s="9" t="s">
        <v>15</v>
      </c>
      <c r="P35" s="10" t="s">
        <v>16</v>
      </c>
      <c r="Q35" s="11">
        <f>+Docentes!Q6*2.03</f>
        <v>10478.859999999999</v>
      </c>
      <c r="R35" s="11">
        <f>+Docentes!R6*2.03</f>
        <v>10478.859999999999</v>
      </c>
      <c r="S35" s="11">
        <f>+Docentes!S6*2.03</f>
        <v>10478.859999999999</v>
      </c>
      <c r="T35" s="11">
        <f>+Docentes!T6*2.03</f>
        <v>10478.859999999999</v>
      </c>
      <c r="U35" s="11">
        <f>+Docentes!U6*2.03</f>
        <v>10478.859999999999</v>
      </c>
      <c r="V35" s="11">
        <f>+Docentes!V6*2.03</f>
        <v>10478.859999999999</v>
      </c>
      <c r="W35" s="11">
        <f>+Docentes!W6*2.03</f>
        <v>10478.859999999999</v>
      </c>
      <c r="X35" s="11">
        <f>+Docentes!X6*2.03</f>
        <v>10478.859999999999</v>
      </c>
      <c r="Y35" s="11">
        <f>+Docentes!Y6*2.03</f>
        <v>10478.859999999999</v>
      </c>
      <c r="Z35" s="11">
        <f>+Docentes!Z6*2.03</f>
        <v>10478.859999999999</v>
      </c>
      <c r="AA35" s="11">
        <f>+Docentes!AA6*2.03</f>
        <v>10478.859999999999</v>
      </c>
      <c r="AC35" s="9" t="s">
        <v>15</v>
      </c>
      <c r="AD35" s="10" t="s">
        <v>16</v>
      </c>
      <c r="AE35" s="11">
        <f>+Docentes!AE6*2.03</f>
        <v>10777.269999999999</v>
      </c>
      <c r="AF35" s="11">
        <f>+Docentes!AF6*2.03</f>
        <v>10777.269999999999</v>
      </c>
      <c r="AG35" s="11">
        <f>+Docentes!AG6*2.03</f>
        <v>10777.269999999999</v>
      </c>
      <c r="AH35" s="11">
        <f>+Docentes!AH6*2.03</f>
        <v>10777.269999999999</v>
      </c>
      <c r="AI35" s="11">
        <f>+Docentes!AI6*2.03</f>
        <v>10777.269999999999</v>
      </c>
      <c r="AJ35" s="11">
        <f>+Docentes!AJ6*2.03</f>
        <v>10777.269999999999</v>
      </c>
      <c r="AK35" s="11">
        <f>+Docentes!AK6*2.03</f>
        <v>10777.269999999999</v>
      </c>
      <c r="AL35" s="11">
        <f>+Docentes!AL6*2.03</f>
        <v>10777.269999999999</v>
      </c>
      <c r="AM35" s="11">
        <f>+Docentes!AM6*2.03</f>
        <v>10777.269999999999</v>
      </c>
      <c r="AN35" s="11">
        <f>+Docentes!AN6*2.03</f>
        <v>10777.269999999999</v>
      </c>
      <c r="AO35" s="11">
        <f>+Docentes!AO6*2.03</f>
        <v>10777.269999999999</v>
      </c>
      <c r="AQ35" s="9" t="s">
        <v>15</v>
      </c>
      <c r="AR35" s="10" t="s">
        <v>16</v>
      </c>
      <c r="AS35" s="11">
        <f>+Docentes!AS6*2.03</f>
        <v>10978.24</v>
      </c>
      <c r="AT35" s="11">
        <f>+Docentes!AT6*2.03</f>
        <v>10978.24</v>
      </c>
      <c r="AU35" s="11">
        <f>+Docentes!AU6*2.03</f>
        <v>10978.24</v>
      </c>
      <c r="AV35" s="11">
        <f>+Docentes!AV6*2.03</f>
        <v>10978.24</v>
      </c>
      <c r="AW35" s="11">
        <f>+Docentes!AW6*2.03</f>
        <v>10978.24</v>
      </c>
      <c r="AX35" s="11">
        <f>+Docentes!AX6*2.03</f>
        <v>10978.24</v>
      </c>
      <c r="AY35" s="11">
        <f>+Docentes!AY6*2.03</f>
        <v>10978.24</v>
      </c>
      <c r="AZ35" s="11">
        <f>+Docentes!AZ6*2.03</f>
        <v>10978.24</v>
      </c>
      <c r="BA35" s="11">
        <f>+Docentes!BA6*2.03</f>
        <v>10978.24</v>
      </c>
      <c r="BB35" s="11">
        <f>+Docentes!BB6*2.03</f>
        <v>10978.24</v>
      </c>
      <c r="BC35" s="11">
        <f>+Docentes!BC6*2.03</f>
        <v>10978.24</v>
      </c>
      <c r="BE35" s="9" t="s">
        <v>15</v>
      </c>
      <c r="BF35" s="10" t="s">
        <v>16</v>
      </c>
      <c r="BG35" s="11">
        <f>+Docentes!BG6*2.03</f>
        <v>11276.65</v>
      </c>
      <c r="BH35" s="11">
        <f>+Docentes!BH6*2.03</f>
        <v>11276.65</v>
      </c>
      <c r="BI35" s="11">
        <f>+Docentes!BI6*2.03</f>
        <v>11276.65</v>
      </c>
      <c r="BJ35" s="11">
        <f>+Docentes!BJ6*2.03</f>
        <v>11276.65</v>
      </c>
      <c r="BK35" s="11">
        <f>+Docentes!BK6*2.03</f>
        <v>11276.65</v>
      </c>
      <c r="BL35" s="11">
        <f>+Docentes!BL6*2.03</f>
        <v>11276.65</v>
      </c>
      <c r="BM35" s="11">
        <f>+Docentes!BM6*2.03</f>
        <v>11276.65</v>
      </c>
      <c r="BN35" s="11">
        <f>+Docentes!BN6*2.03</f>
        <v>11276.65</v>
      </c>
      <c r="BO35" s="11">
        <f>+Docentes!BO6*2.03</f>
        <v>11276.65</v>
      </c>
      <c r="BP35" s="11">
        <f>+Docentes!BP6*2.03</f>
        <v>11276.65</v>
      </c>
      <c r="BQ35" s="11">
        <f>+Docentes!BQ6*2.03</f>
        <v>11276.65</v>
      </c>
      <c r="BS35" s="9" t="s">
        <v>15</v>
      </c>
      <c r="BT35" s="10" t="s">
        <v>16</v>
      </c>
      <c r="BU35" s="11">
        <f>+Docentes!BU6*2.03</f>
        <v>11475.589999999998</v>
      </c>
      <c r="BV35" s="11">
        <f>+Docentes!BV6*2.03</f>
        <v>11475.589999999998</v>
      </c>
      <c r="BW35" s="11">
        <f>+Docentes!BW6*2.03</f>
        <v>11475.589999999998</v>
      </c>
      <c r="BX35" s="11">
        <f>+Docentes!BX6*2.03</f>
        <v>11475.589999999998</v>
      </c>
      <c r="BY35" s="11">
        <f>+Docentes!BY6*2.03</f>
        <v>11475.589999999998</v>
      </c>
      <c r="BZ35" s="11">
        <f>+Docentes!BZ6*2.03</f>
        <v>11475.589999999998</v>
      </c>
      <c r="CA35" s="11">
        <f>+Docentes!CA6*2.03</f>
        <v>11475.589999999998</v>
      </c>
      <c r="CB35" s="11">
        <f>+Docentes!CB6*2.03</f>
        <v>11475.589999999998</v>
      </c>
      <c r="CC35" s="11">
        <f>+Docentes!CC6*2.03</f>
        <v>11475.589999999998</v>
      </c>
      <c r="CD35" s="11">
        <f>+Docentes!CD6*2.03</f>
        <v>11475.589999999998</v>
      </c>
      <c r="CE35" s="11">
        <f>+Docentes!CE6*2.03</f>
        <v>11475.589999999998</v>
      </c>
      <c r="CG35" s="9" t="s">
        <v>15</v>
      </c>
      <c r="CH35" s="10" t="s">
        <v>16</v>
      </c>
      <c r="CI35" s="11">
        <f>+Docentes!CI6*2.03</f>
        <v>11875.499999999998</v>
      </c>
      <c r="CJ35" s="11">
        <f>+Docentes!CJ6*2.03</f>
        <v>11875.499999999998</v>
      </c>
      <c r="CK35" s="11">
        <f>+Docentes!CK6*2.03</f>
        <v>11875.499999999998</v>
      </c>
      <c r="CL35" s="11">
        <f>+Docentes!CL6*2.03</f>
        <v>11875.499999999998</v>
      </c>
      <c r="CM35" s="11">
        <f>+Docentes!CM6*2.03</f>
        <v>11875.499999999998</v>
      </c>
      <c r="CN35" s="11">
        <f>+Docentes!CN6*2.03</f>
        <v>11875.499999999998</v>
      </c>
      <c r="CO35" s="11">
        <f>+Docentes!CO6*2.03</f>
        <v>11875.499999999998</v>
      </c>
      <c r="CP35" s="11">
        <f>+Docentes!CP6*2.03</f>
        <v>11875.499999999998</v>
      </c>
      <c r="CQ35" s="11">
        <f>+Docentes!CQ6*2.03</f>
        <v>11875.499999999998</v>
      </c>
      <c r="CR35" s="11">
        <f>+Docentes!CR6*2.03</f>
        <v>11875.499999999998</v>
      </c>
      <c r="CS35" s="11">
        <f>+Docentes!CS6*2.03</f>
        <v>11875.499999999998</v>
      </c>
      <c r="CU35" s="9" t="s">
        <v>15</v>
      </c>
      <c r="CV35" s="10" t="s">
        <v>16</v>
      </c>
      <c r="CW35" s="11">
        <f>+Docentes!CW6*2.03</f>
        <v>12973.73</v>
      </c>
      <c r="CX35" s="11">
        <f>+Docentes!CX6*2.03</f>
        <v>12973.73</v>
      </c>
      <c r="CY35" s="11">
        <f>+Docentes!CY6*2.03</f>
        <v>12973.73</v>
      </c>
      <c r="CZ35" s="11">
        <f>+Docentes!CZ6*2.03</f>
        <v>12973.73</v>
      </c>
      <c r="DA35" s="11">
        <f>+Docentes!DA6*2.03</f>
        <v>12973.73</v>
      </c>
      <c r="DB35" s="11">
        <f>+Docentes!DB6*2.03</f>
        <v>12973.73</v>
      </c>
      <c r="DC35" s="11">
        <f>+Docentes!DC6*2.03</f>
        <v>12973.73</v>
      </c>
      <c r="DD35" s="11">
        <f>+Docentes!DD6*2.03</f>
        <v>12973.73</v>
      </c>
      <c r="DE35" s="11">
        <f>+Docentes!DE6*2.03</f>
        <v>12973.73</v>
      </c>
      <c r="DF35" s="11">
        <f>+Docentes!DF6*2.03</f>
        <v>12973.73</v>
      </c>
      <c r="DG35" s="11">
        <f>+Docentes!DG6*2.03</f>
        <v>12973.73</v>
      </c>
      <c r="DI35" s="9" t="s">
        <v>15</v>
      </c>
      <c r="DJ35" s="10" t="s">
        <v>16</v>
      </c>
      <c r="DK35" s="11">
        <f>+Docentes!DK6*2.03</f>
        <v>13172.669999999998</v>
      </c>
      <c r="DL35" s="11">
        <f>+Docentes!DL6*2.03</f>
        <v>13172.669999999998</v>
      </c>
      <c r="DM35" s="11">
        <f>+Docentes!DM6*2.03</f>
        <v>13172.669999999998</v>
      </c>
      <c r="DN35" s="11">
        <f>+Docentes!DN6*2.03</f>
        <v>13172.669999999998</v>
      </c>
      <c r="DO35" s="11">
        <f>+Docentes!DO6*2.03</f>
        <v>13172.669999999998</v>
      </c>
      <c r="DP35" s="11">
        <f>+Docentes!DP6*2.03</f>
        <v>13172.669999999998</v>
      </c>
      <c r="DQ35" s="11">
        <f>+Docentes!DQ6*2.03</f>
        <v>13172.669999999998</v>
      </c>
      <c r="DR35" s="11">
        <f>+Docentes!DR6*2.03</f>
        <v>13172.669999999998</v>
      </c>
      <c r="DS35" s="11">
        <f>+Docentes!DS6*2.03</f>
        <v>13172.669999999998</v>
      </c>
      <c r="DT35" s="11">
        <f>+Docentes!DT6*2.03</f>
        <v>13172.669999999998</v>
      </c>
      <c r="DU35" s="11">
        <f>+Docentes!DU6*2.03</f>
        <v>13172.669999999998</v>
      </c>
      <c r="DW35" s="9" t="s">
        <v>15</v>
      </c>
      <c r="DX35" s="10" t="s">
        <v>16</v>
      </c>
      <c r="DY35" s="11">
        <f>+Docentes!DY6*2.03</f>
        <v>15227.029999999999</v>
      </c>
      <c r="DZ35" s="11">
        <f>+Docentes!DZ6*2.03</f>
        <v>15227.029999999999</v>
      </c>
      <c r="EA35" s="11">
        <f>+Docentes!EA6*2.03</f>
        <v>15227.029999999999</v>
      </c>
      <c r="EB35" s="11">
        <f>+Docentes!EB6*2.03</f>
        <v>15227.029999999999</v>
      </c>
      <c r="EC35" s="11">
        <f>+Docentes!EC6*2.03</f>
        <v>15227.029999999999</v>
      </c>
      <c r="ED35" s="11">
        <f>+Docentes!ED6*2.03</f>
        <v>15227.029999999999</v>
      </c>
      <c r="EE35" s="11">
        <f>+Docentes!EE6*2.03</f>
        <v>15227.029999999999</v>
      </c>
      <c r="EF35" s="11">
        <f>+Docentes!EF6*2.03</f>
        <v>15227.029999999999</v>
      </c>
      <c r="EG35" s="11">
        <f>+Docentes!EG6*2.03</f>
        <v>15227.029999999999</v>
      </c>
      <c r="EH35" s="11">
        <f>+Docentes!EH6*2.03</f>
        <v>15227.029999999999</v>
      </c>
      <c r="EI35" s="11">
        <f>+Docentes!EI6*2.03</f>
        <v>15227.029999999999</v>
      </c>
      <c r="EK35" s="9" t="s">
        <v>15</v>
      </c>
      <c r="EL35" s="10" t="s">
        <v>16</v>
      </c>
      <c r="EM35" s="11">
        <f>+Docentes!EM6*2.03</f>
        <v>16623.669999999998</v>
      </c>
      <c r="EN35" s="11">
        <f>+Docentes!EN6*2.03</f>
        <v>16623.669999999998</v>
      </c>
      <c r="EO35" s="11">
        <f>+Docentes!EO6*2.03</f>
        <v>16623.669999999998</v>
      </c>
      <c r="EP35" s="11">
        <f>+Docentes!EP6*2.03</f>
        <v>16623.669999999998</v>
      </c>
      <c r="EQ35" s="11">
        <f>+Docentes!EQ6*2.03</f>
        <v>16623.669999999998</v>
      </c>
      <c r="ER35" s="11">
        <f>+Docentes!ER6*2.03</f>
        <v>16623.669999999998</v>
      </c>
      <c r="ES35" s="11">
        <f>+Docentes!ES6*2.03</f>
        <v>16623.669999999998</v>
      </c>
      <c r="ET35" s="11">
        <f>+Docentes!ET6*2.03</f>
        <v>16623.669999999998</v>
      </c>
      <c r="EU35" s="11">
        <f>+Docentes!EU6*2.03</f>
        <v>16623.669999999998</v>
      </c>
      <c r="EV35" s="11">
        <f>+Docentes!EV6*2.03</f>
        <v>16623.669999999998</v>
      </c>
      <c r="EW35" s="11">
        <f>+Docentes!EW6*2.03</f>
        <v>16623.669999999998</v>
      </c>
      <c r="EY35" s="9" t="s">
        <v>15</v>
      </c>
      <c r="EZ35" s="10" t="s">
        <v>16</v>
      </c>
      <c r="FA35" s="11">
        <f>+Docentes!FA6*2.03</f>
        <v>17681.3</v>
      </c>
      <c r="FB35" s="11">
        <f>+Docentes!FB6*2.03</f>
        <v>17681.3</v>
      </c>
      <c r="FC35" s="11">
        <f>+Docentes!FC6*2.03</f>
        <v>17681.3</v>
      </c>
      <c r="FD35" s="11">
        <f>+Docentes!FD6*2.03</f>
        <v>17681.3</v>
      </c>
      <c r="FE35" s="11">
        <f>+Docentes!FE6*2.03</f>
        <v>17681.3</v>
      </c>
      <c r="FF35" s="11">
        <f>+Docentes!FF6*2.03</f>
        <v>17681.3</v>
      </c>
      <c r="FG35" s="11">
        <f>+Docentes!FG6*2.03</f>
        <v>17681.3</v>
      </c>
      <c r="FH35" s="11">
        <f>+Docentes!FH6*2.03</f>
        <v>17681.3</v>
      </c>
      <c r="FI35" s="11">
        <f>+Docentes!FI6*2.03</f>
        <v>17681.3</v>
      </c>
      <c r="FJ35" s="11">
        <f>+Docentes!FJ6*2.03</f>
        <v>17681.3</v>
      </c>
      <c r="FK35" s="11">
        <f>+Docentes!FK6*2.03</f>
        <v>17681.3</v>
      </c>
      <c r="FM35" s="9" t="s">
        <v>15</v>
      </c>
      <c r="FN35" s="10" t="s">
        <v>16</v>
      </c>
      <c r="FO35" s="11">
        <f>+Docentes!FO6*2.03</f>
        <v>18682.089999999997</v>
      </c>
      <c r="FP35" s="11">
        <f>+Docentes!FP6*2.03</f>
        <v>18682.089999999997</v>
      </c>
      <c r="FQ35" s="11">
        <f>+Docentes!FQ6*2.03</f>
        <v>18682.089999999997</v>
      </c>
      <c r="FR35" s="11">
        <f>+Docentes!FR6*2.03</f>
        <v>18682.089999999997</v>
      </c>
      <c r="FS35" s="11">
        <f>+Docentes!FS6*2.03</f>
        <v>18682.089999999997</v>
      </c>
      <c r="FT35" s="11">
        <f>+Docentes!FT6*2.03</f>
        <v>18682.089999999997</v>
      </c>
      <c r="FU35" s="11">
        <f>+Docentes!FU6*2.03</f>
        <v>18682.089999999997</v>
      </c>
      <c r="FV35" s="11">
        <f>+Docentes!FV6*2.03</f>
        <v>18682.089999999997</v>
      </c>
      <c r="FW35" s="11">
        <f>+Docentes!FW6*2.03</f>
        <v>18682.089999999997</v>
      </c>
      <c r="FX35" s="11">
        <f>+Docentes!FX6*2.03</f>
        <v>18682.089999999997</v>
      </c>
      <c r="FY35" s="11">
        <f>+Docentes!FY6*2.03</f>
        <v>18682.089999999997</v>
      </c>
      <c r="GA35" s="9" t="s">
        <v>15</v>
      </c>
      <c r="GB35" s="10" t="s">
        <v>16</v>
      </c>
      <c r="GC35" s="11">
        <f>+Docentes!GC6*2.03</f>
        <v>19697.089999999997</v>
      </c>
      <c r="GD35" s="11">
        <f>+Docentes!GD6*2.03</f>
        <v>19697.089999999997</v>
      </c>
      <c r="GE35" s="11">
        <f>+Docentes!GE6*2.03</f>
        <v>19697.089999999997</v>
      </c>
      <c r="GF35" s="11">
        <f>+Docentes!GF6*2.03</f>
        <v>19697.089999999997</v>
      </c>
      <c r="GG35" s="11">
        <f>+Docentes!GG6*2.03</f>
        <v>19697.089999999997</v>
      </c>
      <c r="GH35" s="11">
        <f>+Docentes!GH6*2.03</f>
        <v>19697.089999999997</v>
      </c>
      <c r="GI35" s="11">
        <f>+Docentes!GI6*2.03</f>
        <v>19697.089999999997</v>
      </c>
      <c r="GJ35" s="11">
        <f>+Docentes!GJ6*2.03</f>
        <v>19697.089999999997</v>
      </c>
      <c r="GK35" s="11">
        <f>+Docentes!GK6*2.03</f>
        <v>19697.089999999997</v>
      </c>
      <c r="GL35" s="11">
        <f>+Docentes!GL6*2.03</f>
        <v>19697.089999999997</v>
      </c>
      <c r="GM35" s="11">
        <f>+Docentes!GM6*2.03</f>
        <v>19697.089999999997</v>
      </c>
      <c r="GO35" s="9" t="s">
        <v>15</v>
      </c>
      <c r="GP35" s="10" t="s">
        <v>16</v>
      </c>
      <c r="GQ35" s="11">
        <f>+Docentes!GQ6*2.03</f>
        <v>21816.409999999996</v>
      </c>
      <c r="GR35" s="11">
        <f>+Docentes!GR6*2.03</f>
        <v>21816.409999999996</v>
      </c>
      <c r="GS35" s="11">
        <f>+Docentes!GS6*2.03</f>
        <v>21816.409999999996</v>
      </c>
      <c r="GT35" s="11">
        <f>+Docentes!GT6*2.03</f>
        <v>21816.409999999996</v>
      </c>
      <c r="GU35" s="11">
        <f>+Docentes!GU6*2.03</f>
        <v>21816.409999999996</v>
      </c>
      <c r="GV35" s="11">
        <f>+Docentes!GV6*2.03</f>
        <v>21816.409999999996</v>
      </c>
      <c r="GW35" s="11">
        <f>+Docentes!GW6*2.03</f>
        <v>21816.409999999996</v>
      </c>
      <c r="GX35" s="11">
        <f>+Docentes!GX6*2.03</f>
        <v>21816.409999999996</v>
      </c>
      <c r="GY35" s="11">
        <f>+Docentes!GY6*2.03</f>
        <v>21816.409999999996</v>
      </c>
      <c r="GZ35" s="11">
        <f>+Docentes!GZ6*2.03</f>
        <v>21816.409999999996</v>
      </c>
      <c r="HA35" s="11">
        <f>+Docentes!HA6*2.03</f>
        <v>21816.409999999996</v>
      </c>
    </row>
    <row r="36" spans="1:209" x14ac:dyDescent="0.2">
      <c r="A36" s="9" t="s">
        <v>17</v>
      </c>
      <c r="B36" s="12" t="s">
        <v>18</v>
      </c>
      <c r="C36" s="11">
        <f t="shared" ref="C36:M36" si="76">+C35*C34</f>
        <v>2095.6907999999999</v>
      </c>
      <c r="D36" s="11">
        <f t="shared" si="76"/>
        <v>2395.0751999999998</v>
      </c>
      <c r="E36" s="11">
        <f t="shared" si="76"/>
        <v>3293.2284</v>
      </c>
      <c r="F36" s="11">
        <f t="shared" si="76"/>
        <v>4291.1763999999994</v>
      </c>
      <c r="G36" s="11">
        <f t="shared" si="76"/>
        <v>5388.9192000000003</v>
      </c>
      <c r="H36" s="11">
        <f t="shared" si="76"/>
        <v>6386.8671999999997</v>
      </c>
      <c r="I36" s="11">
        <f t="shared" si="76"/>
        <v>7384.8152</v>
      </c>
      <c r="J36" s="11">
        <f t="shared" si="76"/>
        <v>8382.7631999999994</v>
      </c>
      <c r="K36" s="11">
        <f t="shared" si="76"/>
        <v>10478.454</v>
      </c>
      <c r="L36" s="11">
        <f t="shared" si="76"/>
        <v>11476.401999999998</v>
      </c>
      <c r="M36" s="11">
        <f t="shared" si="76"/>
        <v>12474.349999999999</v>
      </c>
      <c r="O36" s="9" t="s">
        <v>17</v>
      </c>
      <c r="P36" s="12" t="s">
        <v>18</v>
      </c>
      <c r="Q36" s="11">
        <f t="shared" ref="Q36:AA36" si="77">+Q35*Q34</f>
        <v>2200.5605999999998</v>
      </c>
      <c r="R36" s="11">
        <f t="shared" si="77"/>
        <v>2514.9263999999998</v>
      </c>
      <c r="S36" s="11">
        <f t="shared" si="77"/>
        <v>3458.0237999999999</v>
      </c>
      <c r="T36" s="11">
        <f t="shared" si="77"/>
        <v>4505.9097999999994</v>
      </c>
      <c r="U36" s="11">
        <f t="shared" si="77"/>
        <v>5658.5843999999997</v>
      </c>
      <c r="V36" s="11">
        <f t="shared" si="77"/>
        <v>6706.4703999999992</v>
      </c>
      <c r="W36" s="11">
        <f t="shared" si="77"/>
        <v>7754.3563999999988</v>
      </c>
      <c r="X36" s="11">
        <f t="shared" si="77"/>
        <v>8802.2423999999992</v>
      </c>
      <c r="Y36" s="11">
        <f t="shared" si="77"/>
        <v>11002.803</v>
      </c>
      <c r="Z36" s="11">
        <f t="shared" si="77"/>
        <v>12050.688999999998</v>
      </c>
      <c r="AA36" s="11">
        <f t="shared" si="77"/>
        <v>13098.574999999999</v>
      </c>
      <c r="AC36" s="9" t="s">
        <v>17</v>
      </c>
      <c r="AD36" s="12" t="s">
        <v>18</v>
      </c>
      <c r="AE36" s="11">
        <f t="shared" ref="AE36:AO36" si="78">+AE35*AE34</f>
        <v>2263.2266999999997</v>
      </c>
      <c r="AF36" s="11">
        <f t="shared" si="78"/>
        <v>2586.5447999999997</v>
      </c>
      <c r="AG36" s="11">
        <f t="shared" si="78"/>
        <v>3556.4990999999995</v>
      </c>
      <c r="AH36" s="11">
        <f t="shared" si="78"/>
        <v>4634.226099999999</v>
      </c>
      <c r="AI36" s="11">
        <f t="shared" si="78"/>
        <v>5819.7257999999993</v>
      </c>
      <c r="AJ36" s="11">
        <f t="shared" si="78"/>
        <v>6897.4527999999991</v>
      </c>
      <c r="AK36" s="11">
        <f t="shared" si="78"/>
        <v>7975.179799999999</v>
      </c>
      <c r="AL36" s="11">
        <f t="shared" si="78"/>
        <v>9052.9067999999988</v>
      </c>
      <c r="AM36" s="11">
        <f t="shared" si="78"/>
        <v>11316.1335</v>
      </c>
      <c r="AN36" s="11">
        <f t="shared" si="78"/>
        <v>12393.860499999997</v>
      </c>
      <c r="AO36" s="11">
        <f t="shared" si="78"/>
        <v>13471.587499999998</v>
      </c>
      <c r="AQ36" s="9" t="s">
        <v>17</v>
      </c>
      <c r="AR36" s="12" t="s">
        <v>18</v>
      </c>
      <c r="AS36" s="11">
        <f t="shared" ref="AS36:BC36" si="79">+AS35*AS34</f>
        <v>2305.4303999999997</v>
      </c>
      <c r="AT36" s="11">
        <f t="shared" si="79"/>
        <v>2634.7775999999999</v>
      </c>
      <c r="AU36" s="11">
        <f t="shared" si="79"/>
        <v>3622.8191999999999</v>
      </c>
      <c r="AV36" s="11">
        <f t="shared" si="79"/>
        <v>4720.6431999999995</v>
      </c>
      <c r="AW36" s="11">
        <f t="shared" si="79"/>
        <v>5928.2496000000001</v>
      </c>
      <c r="AX36" s="11">
        <f t="shared" si="79"/>
        <v>7026.0735999999997</v>
      </c>
      <c r="AY36" s="11">
        <f t="shared" si="79"/>
        <v>8123.8975999999993</v>
      </c>
      <c r="AZ36" s="11">
        <f t="shared" si="79"/>
        <v>9221.7215999999989</v>
      </c>
      <c r="BA36" s="11">
        <f t="shared" si="79"/>
        <v>11527.152</v>
      </c>
      <c r="BB36" s="11">
        <f t="shared" si="79"/>
        <v>12624.975999999999</v>
      </c>
      <c r="BC36" s="11">
        <f t="shared" si="79"/>
        <v>13722.8</v>
      </c>
      <c r="BE36" s="9" t="s">
        <v>17</v>
      </c>
      <c r="BF36" s="12" t="s">
        <v>18</v>
      </c>
      <c r="BG36" s="11">
        <f t="shared" ref="BG36:BQ36" si="80">+BG35*BG34</f>
        <v>2368.0964999999997</v>
      </c>
      <c r="BH36" s="11">
        <f t="shared" si="80"/>
        <v>2706.3959999999997</v>
      </c>
      <c r="BI36" s="11">
        <f t="shared" si="80"/>
        <v>3721.2945</v>
      </c>
      <c r="BJ36" s="11">
        <f t="shared" si="80"/>
        <v>4848.9594999999999</v>
      </c>
      <c r="BK36" s="11">
        <f t="shared" si="80"/>
        <v>6089.3910000000005</v>
      </c>
      <c r="BL36" s="11">
        <f t="shared" si="80"/>
        <v>7217.0559999999996</v>
      </c>
      <c r="BM36" s="11">
        <f t="shared" si="80"/>
        <v>8344.7209999999995</v>
      </c>
      <c r="BN36" s="11">
        <f t="shared" si="80"/>
        <v>9472.3859999999986</v>
      </c>
      <c r="BO36" s="11">
        <f t="shared" si="80"/>
        <v>11840.4825</v>
      </c>
      <c r="BP36" s="11">
        <f t="shared" si="80"/>
        <v>12968.147499999999</v>
      </c>
      <c r="BQ36" s="11">
        <f t="shared" si="80"/>
        <v>14095.8125</v>
      </c>
      <c r="BS36" s="9" t="s">
        <v>17</v>
      </c>
      <c r="BT36" s="12" t="s">
        <v>18</v>
      </c>
      <c r="BU36" s="11">
        <f t="shared" ref="BU36:CE36" si="81">+BU35*BU34</f>
        <v>2409.8738999999996</v>
      </c>
      <c r="BV36" s="11">
        <f t="shared" si="81"/>
        <v>2754.1415999999995</v>
      </c>
      <c r="BW36" s="11">
        <f t="shared" si="81"/>
        <v>3786.9446999999996</v>
      </c>
      <c r="BX36" s="11">
        <f t="shared" si="81"/>
        <v>4934.5036999999993</v>
      </c>
      <c r="BY36" s="11">
        <f t="shared" si="81"/>
        <v>6196.8185999999996</v>
      </c>
      <c r="BZ36" s="11">
        <f t="shared" si="81"/>
        <v>7344.3775999999989</v>
      </c>
      <c r="CA36" s="11">
        <f t="shared" si="81"/>
        <v>8491.9365999999991</v>
      </c>
      <c r="CB36" s="11">
        <f t="shared" si="81"/>
        <v>9639.4955999999984</v>
      </c>
      <c r="CC36" s="11">
        <f t="shared" si="81"/>
        <v>12049.369499999999</v>
      </c>
      <c r="CD36" s="11">
        <f t="shared" si="81"/>
        <v>13196.928499999996</v>
      </c>
      <c r="CE36" s="11">
        <f t="shared" si="81"/>
        <v>14344.487499999997</v>
      </c>
      <c r="CG36" s="9" t="s">
        <v>17</v>
      </c>
      <c r="CH36" s="12" t="s">
        <v>18</v>
      </c>
      <c r="CI36" s="11">
        <f t="shared" ref="CI36:CS36" si="82">+CI35*CI34</f>
        <v>2493.8549999999996</v>
      </c>
      <c r="CJ36" s="11">
        <f t="shared" si="82"/>
        <v>2850.1199999999994</v>
      </c>
      <c r="CK36" s="11">
        <f t="shared" si="82"/>
        <v>3918.9149999999995</v>
      </c>
      <c r="CL36" s="11">
        <f t="shared" si="82"/>
        <v>5106.4649999999992</v>
      </c>
      <c r="CM36" s="11">
        <f t="shared" si="82"/>
        <v>6412.7699999999995</v>
      </c>
      <c r="CN36" s="11">
        <f t="shared" si="82"/>
        <v>7600.3199999999988</v>
      </c>
      <c r="CO36" s="11">
        <f t="shared" si="82"/>
        <v>8787.869999999999</v>
      </c>
      <c r="CP36" s="11">
        <f t="shared" si="82"/>
        <v>9975.4199999999983</v>
      </c>
      <c r="CQ36" s="11">
        <f t="shared" si="82"/>
        <v>12469.274999999998</v>
      </c>
      <c r="CR36" s="11">
        <f t="shared" si="82"/>
        <v>13656.824999999997</v>
      </c>
      <c r="CS36" s="11">
        <f t="shared" si="82"/>
        <v>14844.374999999998</v>
      </c>
      <c r="CU36" s="9" t="s">
        <v>17</v>
      </c>
      <c r="CV36" s="12" t="s">
        <v>18</v>
      </c>
      <c r="CW36" s="11">
        <f t="shared" ref="CW36:DG36" si="83">+CW35*CW34</f>
        <v>2724.4832999999999</v>
      </c>
      <c r="CX36" s="11">
        <f t="shared" si="83"/>
        <v>3113.6951999999997</v>
      </c>
      <c r="CY36" s="11">
        <f t="shared" si="83"/>
        <v>4281.3308999999999</v>
      </c>
      <c r="CZ36" s="11">
        <f t="shared" si="83"/>
        <v>5578.7038999999995</v>
      </c>
      <c r="DA36" s="11">
        <f t="shared" si="83"/>
        <v>7005.8141999999998</v>
      </c>
      <c r="DB36" s="11">
        <f t="shared" si="83"/>
        <v>8303.1872000000003</v>
      </c>
      <c r="DC36" s="11">
        <f t="shared" si="83"/>
        <v>9600.5601999999999</v>
      </c>
      <c r="DD36" s="11">
        <f t="shared" si="83"/>
        <v>10897.933199999999</v>
      </c>
      <c r="DE36" s="11">
        <f t="shared" si="83"/>
        <v>13622.416499999999</v>
      </c>
      <c r="DF36" s="11">
        <f t="shared" si="83"/>
        <v>14919.789499999999</v>
      </c>
      <c r="DG36" s="11">
        <f t="shared" si="83"/>
        <v>16217.162499999999</v>
      </c>
      <c r="DI36" s="9" t="s">
        <v>17</v>
      </c>
      <c r="DJ36" s="12" t="s">
        <v>18</v>
      </c>
      <c r="DK36" s="11">
        <f t="shared" ref="DK36:DU36" si="84">+DK35*DK34</f>
        <v>2766.2606999999994</v>
      </c>
      <c r="DL36" s="11">
        <f t="shared" si="84"/>
        <v>3161.4407999999994</v>
      </c>
      <c r="DM36" s="11">
        <f t="shared" si="84"/>
        <v>4346.9811</v>
      </c>
      <c r="DN36" s="11">
        <f t="shared" si="84"/>
        <v>5664.2480999999989</v>
      </c>
      <c r="DO36" s="11">
        <f t="shared" si="84"/>
        <v>7113.2417999999998</v>
      </c>
      <c r="DP36" s="11">
        <f t="shared" si="84"/>
        <v>8430.5087999999996</v>
      </c>
      <c r="DQ36" s="11">
        <f t="shared" si="84"/>
        <v>9747.7757999999994</v>
      </c>
      <c r="DR36" s="11">
        <f t="shared" si="84"/>
        <v>11065.042799999997</v>
      </c>
      <c r="DS36" s="11">
        <f t="shared" si="84"/>
        <v>13831.303499999998</v>
      </c>
      <c r="DT36" s="11">
        <f t="shared" si="84"/>
        <v>15148.570499999996</v>
      </c>
      <c r="DU36" s="11">
        <f t="shared" si="84"/>
        <v>16465.837499999998</v>
      </c>
      <c r="DW36" s="9" t="s">
        <v>17</v>
      </c>
      <c r="DX36" s="12" t="s">
        <v>18</v>
      </c>
      <c r="DY36" s="11">
        <f t="shared" ref="DY36:EI36" si="85">+DY35*DY34</f>
        <v>3197.6762999999996</v>
      </c>
      <c r="DZ36" s="11">
        <f t="shared" si="85"/>
        <v>3654.4871999999996</v>
      </c>
      <c r="EA36" s="11">
        <f t="shared" si="85"/>
        <v>5024.9198999999999</v>
      </c>
      <c r="EB36" s="11">
        <f t="shared" si="85"/>
        <v>6547.6228999999994</v>
      </c>
      <c r="EC36" s="11">
        <f t="shared" si="85"/>
        <v>8222.5962</v>
      </c>
      <c r="ED36" s="11">
        <f t="shared" si="85"/>
        <v>9745.2991999999995</v>
      </c>
      <c r="EE36" s="11">
        <f t="shared" si="85"/>
        <v>11268.002199999999</v>
      </c>
      <c r="EF36" s="11">
        <f t="shared" si="85"/>
        <v>12790.705199999999</v>
      </c>
      <c r="EG36" s="11">
        <f t="shared" si="85"/>
        <v>15988.3815</v>
      </c>
      <c r="EH36" s="11">
        <f t="shared" si="85"/>
        <v>17511.084499999997</v>
      </c>
      <c r="EI36" s="11">
        <f t="shared" si="85"/>
        <v>19033.787499999999</v>
      </c>
      <c r="EK36" s="9" t="s">
        <v>17</v>
      </c>
      <c r="EL36" s="12" t="s">
        <v>18</v>
      </c>
      <c r="EM36" s="11">
        <f t="shared" ref="EM36:EW36" si="86">+EM35*EM34</f>
        <v>3490.9706999999994</v>
      </c>
      <c r="EN36" s="11">
        <f t="shared" si="86"/>
        <v>3989.6807999999996</v>
      </c>
      <c r="EO36" s="11">
        <f t="shared" si="86"/>
        <v>5485.8110999999999</v>
      </c>
      <c r="EP36" s="11">
        <f t="shared" si="86"/>
        <v>7148.1780999999992</v>
      </c>
      <c r="EQ36" s="11">
        <f t="shared" si="86"/>
        <v>8976.7817999999988</v>
      </c>
      <c r="ER36" s="11">
        <f t="shared" si="86"/>
        <v>10639.148799999999</v>
      </c>
      <c r="ES36" s="11">
        <f t="shared" si="86"/>
        <v>12301.515799999999</v>
      </c>
      <c r="ET36" s="11">
        <f t="shared" si="86"/>
        <v>13963.882799999998</v>
      </c>
      <c r="EU36" s="11">
        <f t="shared" si="86"/>
        <v>17454.853499999997</v>
      </c>
      <c r="EV36" s="11">
        <f t="shared" si="86"/>
        <v>19117.220499999996</v>
      </c>
      <c r="EW36" s="11">
        <f t="shared" si="86"/>
        <v>20779.587499999998</v>
      </c>
      <c r="EY36" s="9" t="s">
        <v>17</v>
      </c>
      <c r="EZ36" s="12" t="s">
        <v>18</v>
      </c>
      <c r="FA36" s="11">
        <f t="shared" ref="FA36:FK36" si="87">+FA35*FA34</f>
        <v>3713.0729999999999</v>
      </c>
      <c r="FB36" s="11">
        <f t="shared" si="87"/>
        <v>4243.5119999999997</v>
      </c>
      <c r="FC36" s="11">
        <f t="shared" si="87"/>
        <v>5834.8289999999997</v>
      </c>
      <c r="FD36" s="11">
        <f t="shared" si="87"/>
        <v>7602.9589999999998</v>
      </c>
      <c r="FE36" s="11">
        <f t="shared" si="87"/>
        <v>9547.902</v>
      </c>
      <c r="FF36" s="11">
        <f t="shared" si="87"/>
        <v>11316.031999999999</v>
      </c>
      <c r="FG36" s="11">
        <f t="shared" si="87"/>
        <v>13084.161999999998</v>
      </c>
      <c r="FH36" s="11">
        <f t="shared" si="87"/>
        <v>14852.291999999999</v>
      </c>
      <c r="FI36" s="11">
        <f t="shared" si="87"/>
        <v>18565.365000000002</v>
      </c>
      <c r="FJ36" s="11">
        <f t="shared" si="87"/>
        <v>20333.494999999999</v>
      </c>
      <c r="FK36" s="11">
        <f t="shared" si="87"/>
        <v>22101.625</v>
      </c>
      <c r="FM36" s="9" t="s">
        <v>17</v>
      </c>
      <c r="FN36" s="12" t="s">
        <v>18</v>
      </c>
      <c r="FO36" s="11">
        <f t="shared" ref="FO36:FY36" si="88">+FO35*FO34</f>
        <v>3923.2388999999989</v>
      </c>
      <c r="FP36" s="11">
        <f t="shared" si="88"/>
        <v>4483.7015999999994</v>
      </c>
      <c r="FQ36" s="11">
        <f t="shared" si="88"/>
        <v>6165.0896999999995</v>
      </c>
      <c r="FR36" s="11">
        <f t="shared" si="88"/>
        <v>8033.2986999999985</v>
      </c>
      <c r="FS36" s="11">
        <f t="shared" si="88"/>
        <v>10088.328599999999</v>
      </c>
      <c r="FT36" s="11">
        <f t="shared" si="88"/>
        <v>11956.537599999998</v>
      </c>
      <c r="FU36" s="11">
        <f t="shared" si="88"/>
        <v>13824.746599999997</v>
      </c>
      <c r="FV36" s="11">
        <f t="shared" si="88"/>
        <v>15692.955599999996</v>
      </c>
      <c r="FW36" s="11">
        <f t="shared" si="88"/>
        <v>19616.194499999998</v>
      </c>
      <c r="FX36" s="11">
        <f t="shared" si="88"/>
        <v>21484.403499999993</v>
      </c>
      <c r="FY36" s="11">
        <f t="shared" si="88"/>
        <v>23352.612499999996</v>
      </c>
      <c r="GA36" s="9" t="s">
        <v>17</v>
      </c>
      <c r="GB36" s="12" t="s">
        <v>18</v>
      </c>
      <c r="GC36" s="11">
        <f t="shared" ref="GC36:GM36" si="89">+GC35*GC34</f>
        <v>4136.388899999999</v>
      </c>
      <c r="GD36" s="11">
        <f t="shared" si="89"/>
        <v>4727.3015999999989</v>
      </c>
      <c r="GE36" s="11">
        <f t="shared" si="89"/>
        <v>6500.0396999999994</v>
      </c>
      <c r="GF36" s="11">
        <f t="shared" si="89"/>
        <v>8469.7486999999983</v>
      </c>
      <c r="GG36" s="11">
        <f t="shared" si="89"/>
        <v>10636.428599999999</v>
      </c>
      <c r="GH36" s="11">
        <f t="shared" si="89"/>
        <v>12606.137599999998</v>
      </c>
      <c r="GI36" s="11">
        <f t="shared" si="89"/>
        <v>14575.846599999997</v>
      </c>
      <c r="GJ36" s="11">
        <f t="shared" si="89"/>
        <v>16545.555599999996</v>
      </c>
      <c r="GK36" s="11">
        <f t="shared" si="89"/>
        <v>20681.944499999998</v>
      </c>
      <c r="GL36" s="11">
        <f t="shared" si="89"/>
        <v>22651.653499999993</v>
      </c>
      <c r="GM36" s="11">
        <f t="shared" si="89"/>
        <v>24621.362499999996</v>
      </c>
      <c r="GO36" s="9" t="s">
        <v>17</v>
      </c>
      <c r="GP36" s="12" t="s">
        <v>18</v>
      </c>
      <c r="GQ36" s="11">
        <f t="shared" ref="GQ36:HA36" si="90">+GQ35*GQ34</f>
        <v>4581.4460999999992</v>
      </c>
      <c r="GR36" s="11">
        <f t="shared" si="90"/>
        <v>5235.9383999999991</v>
      </c>
      <c r="GS36" s="11">
        <f t="shared" si="90"/>
        <v>7199.4152999999988</v>
      </c>
      <c r="GT36" s="11">
        <f t="shared" si="90"/>
        <v>9381.0562999999984</v>
      </c>
      <c r="GU36" s="11">
        <f t="shared" si="90"/>
        <v>11780.861399999998</v>
      </c>
      <c r="GV36" s="11">
        <f t="shared" si="90"/>
        <v>13962.502399999998</v>
      </c>
      <c r="GW36" s="11">
        <f t="shared" si="90"/>
        <v>16144.143399999997</v>
      </c>
      <c r="GX36" s="11">
        <f t="shared" si="90"/>
        <v>18325.784399999997</v>
      </c>
      <c r="GY36" s="11">
        <f t="shared" si="90"/>
        <v>22907.230499999998</v>
      </c>
      <c r="GZ36" s="11">
        <f t="shared" si="90"/>
        <v>25088.871499999994</v>
      </c>
      <c r="HA36" s="11">
        <f t="shared" si="90"/>
        <v>27270.512499999997</v>
      </c>
    </row>
    <row r="37" spans="1:209" ht="13.9" x14ac:dyDescent="0.25">
      <c r="A37" s="9" t="s">
        <v>19</v>
      </c>
      <c r="B37" s="12" t="s">
        <v>20</v>
      </c>
      <c r="C37" s="11">
        <f>+Docentes!C8</f>
        <v>2722</v>
      </c>
      <c r="D37" s="11">
        <f>+Docentes!D8</f>
        <v>2722</v>
      </c>
      <c r="E37" s="11">
        <f>+Docentes!E8</f>
        <v>2722</v>
      </c>
      <c r="F37" s="11">
        <f>+Docentes!F8</f>
        <v>2722</v>
      </c>
      <c r="G37" s="11">
        <f>+Docentes!G8</f>
        <v>2722</v>
      </c>
      <c r="H37" s="11">
        <f>+Docentes!H8</f>
        <v>2722</v>
      </c>
      <c r="I37" s="11">
        <f>+Docentes!I8</f>
        <v>2722</v>
      </c>
      <c r="J37" s="11">
        <f>+Docentes!J8</f>
        <v>2722</v>
      </c>
      <c r="K37" s="11">
        <f>+Docentes!K8</f>
        <v>2722</v>
      </c>
      <c r="L37" s="11">
        <f>+Docentes!L8</f>
        <v>2722</v>
      </c>
      <c r="M37" s="11">
        <f>+Docentes!M8</f>
        <v>2722</v>
      </c>
      <c r="O37" s="9" t="s">
        <v>19</v>
      </c>
      <c r="P37" s="12" t="s">
        <v>20</v>
      </c>
      <c r="Q37" s="11">
        <f>+Docentes!Q8</f>
        <v>2934</v>
      </c>
      <c r="R37" s="11">
        <f>+Docentes!R8</f>
        <v>2934</v>
      </c>
      <c r="S37" s="11">
        <f>+Docentes!S8</f>
        <v>2934</v>
      </c>
      <c r="T37" s="11">
        <f>+Docentes!T8</f>
        <v>2934</v>
      </c>
      <c r="U37" s="11">
        <f>+Docentes!U8</f>
        <v>2934</v>
      </c>
      <c r="V37" s="11">
        <f>+Docentes!V8</f>
        <v>2934</v>
      </c>
      <c r="W37" s="11">
        <f>+Docentes!W8</f>
        <v>2934</v>
      </c>
      <c r="X37" s="11">
        <f>+Docentes!X8</f>
        <v>2934</v>
      </c>
      <c r="Y37" s="11">
        <f>+Docentes!Y8</f>
        <v>2934</v>
      </c>
      <c r="Z37" s="11">
        <f>+Docentes!Z8</f>
        <v>2934</v>
      </c>
      <c r="AA37" s="11">
        <f>+Docentes!AA8</f>
        <v>2934</v>
      </c>
      <c r="AC37" s="9" t="s">
        <v>19</v>
      </c>
      <c r="AD37" s="12" t="s">
        <v>20</v>
      </c>
      <c r="AE37" s="11">
        <f>+Docentes!AE8</f>
        <v>3062</v>
      </c>
      <c r="AF37" s="11">
        <f>+Docentes!AF8</f>
        <v>3062</v>
      </c>
      <c r="AG37" s="11">
        <f>+Docentes!AG8</f>
        <v>3062</v>
      </c>
      <c r="AH37" s="11">
        <f>+Docentes!AH8</f>
        <v>3062</v>
      </c>
      <c r="AI37" s="11">
        <f>+Docentes!AI8</f>
        <v>3062</v>
      </c>
      <c r="AJ37" s="11">
        <f>+Docentes!AJ8</f>
        <v>3062</v>
      </c>
      <c r="AK37" s="11">
        <f>+Docentes!AK8</f>
        <v>3062</v>
      </c>
      <c r="AL37" s="11">
        <f>+Docentes!AL8</f>
        <v>3062</v>
      </c>
      <c r="AM37" s="11">
        <f>+Docentes!AM8</f>
        <v>3062</v>
      </c>
      <c r="AN37" s="11">
        <f>+Docentes!AN8</f>
        <v>3062</v>
      </c>
      <c r="AO37" s="11">
        <f>+Docentes!AO8</f>
        <v>3062</v>
      </c>
      <c r="AQ37" s="9" t="s">
        <v>19</v>
      </c>
      <c r="AR37" s="12" t="s">
        <v>20</v>
      </c>
      <c r="AS37" s="11">
        <f>+Docentes!AS8</f>
        <v>3147</v>
      </c>
      <c r="AT37" s="11">
        <f>+Docentes!AT8</f>
        <v>3147</v>
      </c>
      <c r="AU37" s="11">
        <f>+Docentes!AU8</f>
        <v>3147</v>
      </c>
      <c r="AV37" s="11">
        <f>+Docentes!AV8</f>
        <v>3147</v>
      </c>
      <c r="AW37" s="11">
        <f>+Docentes!AW8</f>
        <v>3147</v>
      </c>
      <c r="AX37" s="11">
        <f>+Docentes!AX8</f>
        <v>3147</v>
      </c>
      <c r="AY37" s="11">
        <f>+Docentes!AY8</f>
        <v>3147</v>
      </c>
      <c r="AZ37" s="11">
        <f>+Docentes!AZ8</f>
        <v>3147</v>
      </c>
      <c r="BA37" s="11">
        <f>+Docentes!BA8</f>
        <v>3147</v>
      </c>
      <c r="BB37" s="11">
        <f>+Docentes!BB8</f>
        <v>3147</v>
      </c>
      <c r="BC37" s="11">
        <f>+Docentes!BC8</f>
        <v>3147</v>
      </c>
      <c r="BE37" s="9" t="s">
        <v>19</v>
      </c>
      <c r="BF37" s="12" t="s">
        <v>20</v>
      </c>
      <c r="BG37" s="11">
        <f>+Docentes!BG8</f>
        <v>3274</v>
      </c>
      <c r="BH37" s="11">
        <f>+Docentes!BH8</f>
        <v>3274</v>
      </c>
      <c r="BI37" s="11">
        <f>+Docentes!BI8</f>
        <v>3274</v>
      </c>
      <c r="BJ37" s="11">
        <f>+Docentes!BJ8</f>
        <v>3274</v>
      </c>
      <c r="BK37" s="11">
        <f>+Docentes!BK8</f>
        <v>3274</v>
      </c>
      <c r="BL37" s="11">
        <f>+Docentes!BL8</f>
        <v>3274</v>
      </c>
      <c r="BM37" s="11">
        <f>+Docentes!BM8</f>
        <v>3274</v>
      </c>
      <c r="BN37" s="11">
        <f>+Docentes!BN8</f>
        <v>3274</v>
      </c>
      <c r="BO37" s="11">
        <f>+Docentes!BO8</f>
        <v>3274</v>
      </c>
      <c r="BP37" s="11">
        <f>+Docentes!BP8</f>
        <v>3274</v>
      </c>
      <c r="BQ37" s="11">
        <f>+Docentes!BQ8</f>
        <v>3274</v>
      </c>
      <c r="BS37" s="9" t="s">
        <v>19</v>
      </c>
      <c r="BT37" s="12" t="s">
        <v>20</v>
      </c>
      <c r="BU37" s="11">
        <f>+Docentes!BU8</f>
        <v>3359</v>
      </c>
      <c r="BV37" s="11">
        <f>+Docentes!BV8</f>
        <v>3359</v>
      </c>
      <c r="BW37" s="11">
        <f>+Docentes!BW8</f>
        <v>3359</v>
      </c>
      <c r="BX37" s="11">
        <f>+Docentes!BX8</f>
        <v>3359</v>
      </c>
      <c r="BY37" s="11">
        <f>+Docentes!BY8</f>
        <v>3359</v>
      </c>
      <c r="BZ37" s="11">
        <f>+Docentes!BZ8</f>
        <v>3359</v>
      </c>
      <c r="CA37" s="11">
        <f>+Docentes!CA8</f>
        <v>3359</v>
      </c>
      <c r="CB37" s="11">
        <f>+Docentes!CB8</f>
        <v>3359</v>
      </c>
      <c r="CC37" s="11">
        <f>+Docentes!CC8</f>
        <v>3359</v>
      </c>
      <c r="CD37" s="11">
        <f>+Docentes!CD8</f>
        <v>3359</v>
      </c>
      <c r="CE37" s="11">
        <f>+Docentes!CE8</f>
        <v>3359</v>
      </c>
      <c r="CG37" s="9" t="s">
        <v>19</v>
      </c>
      <c r="CH37" s="12" t="s">
        <v>20</v>
      </c>
      <c r="CI37" s="11">
        <f>+Docentes!CI8</f>
        <v>3529</v>
      </c>
      <c r="CJ37" s="11">
        <f>+Docentes!CJ8</f>
        <v>3529</v>
      </c>
      <c r="CK37" s="11">
        <f>+Docentes!CK8</f>
        <v>3529</v>
      </c>
      <c r="CL37" s="11">
        <f>+Docentes!CL8</f>
        <v>3529</v>
      </c>
      <c r="CM37" s="11">
        <f>+Docentes!CM8</f>
        <v>3529</v>
      </c>
      <c r="CN37" s="11">
        <f>+Docentes!CN8</f>
        <v>3529</v>
      </c>
      <c r="CO37" s="11">
        <f>+Docentes!CO8</f>
        <v>3529</v>
      </c>
      <c r="CP37" s="11">
        <f>+Docentes!CP8</f>
        <v>3529</v>
      </c>
      <c r="CQ37" s="11">
        <f>+Docentes!CQ8</f>
        <v>3529</v>
      </c>
      <c r="CR37" s="11">
        <f>+Docentes!CR8</f>
        <v>3529</v>
      </c>
      <c r="CS37" s="11">
        <f>+Docentes!CS8</f>
        <v>3529</v>
      </c>
      <c r="CU37" s="9" t="s">
        <v>19</v>
      </c>
      <c r="CV37" s="12" t="s">
        <v>20</v>
      </c>
      <c r="CW37" s="11">
        <f>+Docentes!CW8</f>
        <v>3997</v>
      </c>
      <c r="CX37" s="11">
        <f>+Docentes!CX8</f>
        <v>3997</v>
      </c>
      <c r="CY37" s="11">
        <f>+Docentes!CY8</f>
        <v>3997</v>
      </c>
      <c r="CZ37" s="11">
        <f>+Docentes!CZ8</f>
        <v>3997</v>
      </c>
      <c r="DA37" s="11">
        <f>+Docentes!DA8</f>
        <v>3997</v>
      </c>
      <c r="DB37" s="11">
        <f>+Docentes!DB8</f>
        <v>3997</v>
      </c>
      <c r="DC37" s="11">
        <f>+Docentes!DC8</f>
        <v>3997</v>
      </c>
      <c r="DD37" s="11">
        <f>+Docentes!DD8</f>
        <v>3997</v>
      </c>
      <c r="DE37" s="11">
        <f>+Docentes!DE8</f>
        <v>3997</v>
      </c>
      <c r="DF37" s="11">
        <f>+Docentes!DF8</f>
        <v>3997</v>
      </c>
      <c r="DG37" s="11">
        <f>+Docentes!DG8</f>
        <v>3997</v>
      </c>
      <c r="DI37" s="9" t="s">
        <v>19</v>
      </c>
      <c r="DJ37" s="12" t="s">
        <v>20</v>
      </c>
      <c r="DK37" s="11">
        <f>+Docentes!DK8</f>
        <v>4082</v>
      </c>
      <c r="DL37" s="11">
        <f>+Docentes!DL8</f>
        <v>4082</v>
      </c>
      <c r="DM37" s="11">
        <f>+Docentes!DM8</f>
        <v>4082</v>
      </c>
      <c r="DN37" s="11">
        <f>+Docentes!DN8</f>
        <v>4082</v>
      </c>
      <c r="DO37" s="11">
        <f>+Docentes!DO8</f>
        <v>4082</v>
      </c>
      <c r="DP37" s="11">
        <f>+Docentes!DP8</f>
        <v>4082</v>
      </c>
      <c r="DQ37" s="11">
        <f>+Docentes!DQ8</f>
        <v>4082</v>
      </c>
      <c r="DR37" s="11">
        <f>+Docentes!DR8</f>
        <v>4082</v>
      </c>
      <c r="DS37" s="11">
        <f>+Docentes!DS8</f>
        <v>4082</v>
      </c>
      <c r="DT37" s="11">
        <f>+Docentes!DT8</f>
        <v>4082</v>
      </c>
      <c r="DU37" s="11">
        <f>+Docentes!DU8</f>
        <v>4082</v>
      </c>
      <c r="DW37" s="9" t="s">
        <v>19</v>
      </c>
      <c r="DX37" s="12" t="s">
        <v>20</v>
      </c>
      <c r="DY37" s="11">
        <f>+Docentes!DY8</f>
        <v>4529</v>
      </c>
      <c r="DZ37" s="11">
        <f>+Docentes!DZ8</f>
        <v>4529</v>
      </c>
      <c r="EA37" s="11">
        <f>+Docentes!EA8</f>
        <v>4529</v>
      </c>
      <c r="EB37" s="11">
        <f>+Docentes!EB8</f>
        <v>4529</v>
      </c>
      <c r="EC37" s="11">
        <f>+Docentes!EC8</f>
        <v>4529</v>
      </c>
      <c r="ED37" s="11">
        <f>+Docentes!ED8</f>
        <v>4529</v>
      </c>
      <c r="EE37" s="11">
        <f>+Docentes!EE8</f>
        <v>4529</v>
      </c>
      <c r="EF37" s="11">
        <f>+Docentes!EF8</f>
        <v>4529</v>
      </c>
      <c r="EG37" s="11">
        <f>+Docentes!EG8</f>
        <v>4529</v>
      </c>
      <c r="EH37" s="11">
        <f>+Docentes!EH8</f>
        <v>4529</v>
      </c>
      <c r="EI37" s="11">
        <f>+Docentes!EI8</f>
        <v>4529</v>
      </c>
      <c r="EK37" s="9" t="s">
        <v>19</v>
      </c>
      <c r="EL37" s="12" t="s">
        <v>20</v>
      </c>
      <c r="EM37" s="11">
        <f>+Docentes!EM8</f>
        <v>5152</v>
      </c>
      <c r="EN37" s="11">
        <f>+Docentes!EN8</f>
        <v>5152</v>
      </c>
      <c r="EO37" s="11">
        <f>+Docentes!EO8</f>
        <v>5152</v>
      </c>
      <c r="EP37" s="11">
        <f>+Docentes!EP8</f>
        <v>5152</v>
      </c>
      <c r="EQ37" s="11">
        <f>+Docentes!EQ8</f>
        <v>5152</v>
      </c>
      <c r="ER37" s="11">
        <f>+Docentes!ER8</f>
        <v>5152</v>
      </c>
      <c r="ES37" s="11">
        <f>+Docentes!ES8</f>
        <v>5152</v>
      </c>
      <c r="ET37" s="11">
        <f>+Docentes!ET8</f>
        <v>5152</v>
      </c>
      <c r="EU37" s="11">
        <f>+Docentes!EU8</f>
        <v>5152</v>
      </c>
      <c r="EV37" s="11">
        <f>+Docentes!EV8</f>
        <v>5152</v>
      </c>
      <c r="EW37" s="11">
        <f>+Docentes!EW8</f>
        <v>5152</v>
      </c>
      <c r="EY37" s="9" t="s">
        <v>19</v>
      </c>
      <c r="EZ37" s="12" t="s">
        <v>20</v>
      </c>
      <c r="FA37" s="11">
        <f>+Docentes!FA8</f>
        <v>5029</v>
      </c>
      <c r="FB37" s="11">
        <f>+Docentes!FB8</f>
        <v>5029</v>
      </c>
      <c r="FC37" s="11">
        <f>+Docentes!FC8</f>
        <v>5029</v>
      </c>
      <c r="FD37" s="11">
        <f>+Docentes!FD8</f>
        <v>5029</v>
      </c>
      <c r="FE37" s="11">
        <f>+Docentes!FE8</f>
        <v>5029</v>
      </c>
      <c r="FF37" s="11">
        <f>+Docentes!FF8</f>
        <v>5029</v>
      </c>
      <c r="FG37" s="11">
        <f>+Docentes!FG8</f>
        <v>5029</v>
      </c>
      <c r="FH37" s="11">
        <f>+Docentes!FH8</f>
        <v>5029</v>
      </c>
      <c r="FI37" s="11">
        <f>+Docentes!FI8</f>
        <v>5029</v>
      </c>
      <c r="FJ37" s="11">
        <f>+Docentes!FJ8</f>
        <v>5029</v>
      </c>
      <c r="FK37" s="11">
        <f>+Docentes!FK8</f>
        <v>5029</v>
      </c>
      <c r="FM37" s="9" t="s">
        <v>19</v>
      </c>
      <c r="FN37" s="12" t="s">
        <v>20</v>
      </c>
      <c r="FO37" s="11">
        <f>+Docentes!FO8</f>
        <v>5475</v>
      </c>
      <c r="FP37" s="11">
        <f>+Docentes!FP8</f>
        <v>5475</v>
      </c>
      <c r="FQ37" s="11">
        <f>+Docentes!FQ8</f>
        <v>5475</v>
      </c>
      <c r="FR37" s="11">
        <f>+Docentes!FR8</f>
        <v>5475</v>
      </c>
      <c r="FS37" s="11">
        <f>+Docentes!FS8</f>
        <v>5475</v>
      </c>
      <c r="FT37" s="11">
        <f>+Docentes!FT8</f>
        <v>5475</v>
      </c>
      <c r="FU37" s="11">
        <f>+Docentes!FU8</f>
        <v>5475</v>
      </c>
      <c r="FV37" s="11">
        <f>+Docentes!FV8</f>
        <v>5475</v>
      </c>
      <c r="FW37" s="11">
        <f>+Docentes!FW8</f>
        <v>5475</v>
      </c>
      <c r="FX37" s="11">
        <f>+Docentes!FX8</f>
        <v>5475</v>
      </c>
      <c r="FY37" s="11">
        <f>+Docentes!FY8</f>
        <v>5475</v>
      </c>
      <c r="GA37" s="9" t="s">
        <v>19</v>
      </c>
      <c r="GB37" s="12" t="s">
        <v>20</v>
      </c>
      <c r="GC37" s="11">
        <f>+Docentes!GC8</f>
        <v>5928</v>
      </c>
      <c r="GD37" s="11">
        <f>+Docentes!GD8</f>
        <v>5928</v>
      </c>
      <c r="GE37" s="11">
        <f>+Docentes!GE8</f>
        <v>5928</v>
      </c>
      <c r="GF37" s="11">
        <f>+Docentes!GF8</f>
        <v>5928</v>
      </c>
      <c r="GG37" s="11">
        <f>+Docentes!GG8</f>
        <v>5928</v>
      </c>
      <c r="GH37" s="11">
        <f>+Docentes!GH8</f>
        <v>5928</v>
      </c>
      <c r="GI37" s="11">
        <f>+Docentes!GI8</f>
        <v>5928</v>
      </c>
      <c r="GJ37" s="11">
        <f>+Docentes!GJ8</f>
        <v>5928</v>
      </c>
      <c r="GK37" s="11">
        <f>+Docentes!GK8</f>
        <v>5928</v>
      </c>
      <c r="GL37" s="11">
        <f>+Docentes!GL8</f>
        <v>5928</v>
      </c>
      <c r="GM37" s="11">
        <f>+Docentes!GM8</f>
        <v>5928</v>
      </c>
      <c r="GO37" s="9" t="s">
        <v>19</v>
      </c>
      <c r="GP37" s="12" t="s">
        <v>20</v>
      </c>
      <c r="GQ37" s="11">
        <f>+Docentes!GQ8</f>
        <v>6874</v>
      </c>
      <c r="GR37" s="11">
        <f>+Docentes!GR8</f>
        <v>6874</v>
      </c>
      <c r="GS37" s="11">
        <f>+Docentes!GS8</f>
        <v>6874</v>
      </c>
      <c r="GT37" s="11">
        <f>+Docentes!GT8</f>
        <v>6874</v>
      </c>
      <c r="GU37" s="11">
        <f>+Docentes!GU8</f>
        <v>6874</v>
      </c>
      <c r="GV37" s="11">
        <f>+Docentes!GV8</f>
        <v>6874</v>
      </c>
      <c r="GW37" s="11">
        <f>+Docentes!GW8</f>
        <v>6874</v>
      </c>
      <c r="GX37" s="11">
        <f>+Docentes!GX8</f>
        <v>6874</v>
      </c>
      <c r="GY37" s="11">
        <f>+Docentes!GY8</f>
        <v>6874</v>
      </c>
      <c r="GZ37" s="11">
        <f>+Docentes!GZ8</f>
        <v>6874</v>
      </c>
      <c r="HA37" s="11">
        <f>+Docentes!HA8</f>
        <v>6874</v>
      </c>
    </row>
    <row r="38" spans="1:209" ht="13.9" x14ac:dyDescent="0.25">
      <c r="A38" s="9" t="s">
        <v>56</v>
      </c>
      <c r="B38" s="14" t="s">
        <v>57</v>
      </c>
      <c r="C38" s="70">
        <v>100</v>
      </c>
      <c r="D38" s="70">
        <v>100</v>
      </c>
      <c r="E38" s="70">
        <v>100</v>
      </c>
      <c r="F38" s="70">
        <v>100</v>
      </c>
      <c r="G38" s="70">
        <v>100</v>
      </c>
      <c r="H38" s="70">
        <v>100</v>
      </c>
      <c r="I38" s="70">
        <v>100</v>
      </c>
      <c r="J38" s="70">
        <v>100</v>
      </c>
      <c r="K38" s="70">
        <v>100</v>
      </c>
      <c r="L38" s="70">
        <v>100</v>
      </c>
      <c r="M38" s="70">
        <v>100</v>
      </c>
      <c r="O38" s="9" t="s">
        <v>56</v>
      </c>
      <c r="P38" s="14" t="s">
        <v>89</v>
      </c>
      <c r="Q38" s="70">
        <v>100</v>
      </c>
      <c r="R38" s="70">
        <v>100</v>
      </c>
      <c r="S38" s="70">
        <v>100</v>
      </c>
      <c r="T38" s="70">
        <v>100</v>
      </c>
      <c r="U38" s="70">
        <v>100</v>
      </c>
      <c r="V38" s="70">
        <v>100</v>
      </c>
      <c r="W38" s="70">
        <v>100</v>
      </c>
      <c r="X38" s="70">
        <v>100</v>
      </c>
      <c r="Y38" s="70">
        <v>100</v>
      </c>
      <c r="Z38" s="70">
        <v>100</v>
      </c>
      <c r="AA38" s="70">
        <v>100</v>
      </c>
      <c r="AC38" s="9" t="s">
        <v>56</v>
      </c>
      <c r="AD38" s="14" t="s">
        <v>89</v>
      </c>
      <c r="AE38" s="70">
        <v>100</v>
      </c>
      <c r="AF38" s="70">
        <v>100</v>
      </c>
      <c r="AG38" s="70">
        <v>100</v>
      </c>
      <c r="AH38" s="70">
        <v>100</v>
      </c>
      <c r="AI38" s="70">
        <v>100</v>
      </c>
      <c r="AJ38" s="70">
        <v>100</v>
      </c>
      <c r="AK38" s="70">
        <v>100</v>
      </c>
      <c r="AL38" s="70">
        <v>100</v>
      </c>
      <c r="AM38" s="70">
        <v>100</v>
      </c>
      <c r="AN38" s="70">
        <v>100</v>
      </c>
      <c r="AO38" s="70">
        <v>100</v>
      </c>
      <c r="AQ38" s="9" t="s">
        <v>56</v>
      </c>
      <c r="AR38" s="14" t="s">
        <v>89</v>
      </c>
      <c r="AS38" s="70">
        <v>100</v>
      </c>
      <c r="AT38" s="70">
        <v>100</v>
      </c>
      <c r="AU38" s="70">
        <v>100</v>
      </c>
      <c r="AV38" s="70">
        <v>100</v>
      </c>
      <c r="AW38" s="70">
        <v>100</v>
      </c>
      <c r="AX38" s="70">
        <v>100</v>
      </c>
      <c r="AY38" s="70">
        <v>100</v>
      </c>
      <c r="AZ38" s="70">
        <v>100</v>
      </c>
      <c r="BA38" s="70">
        <v>100</v>
      </c>
      <c r="BB38" s="70">
        <v>100</v>
      </c>
      <c r="BC38" s="70">
        <v>100</v>
      </c>
      <c r="BE38" s="9" t="s">
        <v>56</v>
      </c>
      <c r="BF38" s="14" t="s">
        <v>89</v>
      </c>
      <c r="BG38" s="70">
        <v>100</v>
      </c>
      <c r="BH38" s="70">
        <v>100</v>
      </c>
      <c r="BI38" s="70">
        <v>100</v>
      </c>
      <c r="BJ38" s="70">
        <v>100</v>
      </c>
      <c r="BK38" s="70">
        <v>100</v>
      </c>
      <c r="BL38" s="70">
        <v>100</v>
      </c>
      <c r="BM38" s="70">
        <v>100</v>
      </c>
      <c r="BN38" s="70">
        <v>100</v>
      </c>
      <c r="BO38" s="70">
        <v>100</v>
      </c>
      <c r="BP38" s="70">
        <v>100</v>
      </c>
      <c r="BQ38" s="70">
        <v>100</v>
      </c>
      <c r="BS38" s="9" t="s">
        <v>56</v>
      </c>
      <c r="BT38" s="14" t="s">
        <v>89</v>
      </c>
      <c r="BU38" s="70">
        <v>100</v>
      </c>
      <c r="BV38" s="70">
        <v>100</v>
      </c>
      <c r="BW38" s="70">
        <v>100</v>
      </c>
      <c r="BX38" s="70">
        <v>100</v>
      </c>
      <c r="BY38" s="70">
        <v>100</v>
      </c>
      <c r="BZ38" s="70">
        <v>100</v>
      </c>
      <c r="CA38" s="70">
        <v>100</v>
      </c>
      <c r="CB38" s="70">
        <v>100</v>
      </c>
      <c r="CC38" s="70">
        <v>100</v>
      </c>
      <c r="CD38" s="70">
        <v>100</v>
      </c>
      <c r="CE38" s="70">
        <v>100</v>
      </c>
      <c r="CG38" s="9" t="s">
        <v>56</v>
      </c>
      <c r="CH38" s="14" t="s">
        <v>89</v>
      </c>
      <c r="CI38" s="70">
        <v>100</v>
      </c>
      <c r="CJ38" s="70">
        <v>100</v>
      </c>
      <c r="CK38" s="70">
        <v>100</v>
      </c>
      <c r="CL38" s="70">
        <v>100</v>
      </c>
      <c r="CM38" s="70">
        <v>100</v>
      </c>
      <c r="CN38" s="70">
        <v>100</v>
      </c>
      <c r="CO38" s="70">
        <v>100</v>
      </c>
      <c r="CP38" s="70">
        <v>100</v>
      </c>
      <c r="CQ38" s="70">
        <v>100</v>
      </c>
      <c r="CR38" s="70">
        <v>100</v>
      </c>
      <c r="CS38" s="70">
        <v>100</v>
      </c>
      <c r="CU38" s="9" t="s">
        <v>56</v>
      </c>
      <c r="CV38" s="14" t="s">
        <v>89</v>
      </c>
      <c r="CW38" s="70">
        <v>100</v>
      </c>
      <c r="CX38" s="70">
        <v>100</v>
      </c>
      <c r="CY38" s="70">
        <v>100</v>
      </c>
      <c r="CZ38" s="70">
        <v>100</v>
      </c>
      <c r="DA38" s="70">
        <v>100</v>
      </c>
      <c r="DB38" s="70">
        <v>100</v>
      </c>
      <c r="DC38" s="70">
        <v>100</v>
      </c>
      <c r="DD38" s="70">
        <v>100</v>
      </c>
      <c r="DE38" s="70">
        <v>100</v>
      </c>
      <c r="DF38" s="70">
        <v>100</v>
      </c>
      <c r="DG38" s="70">
        <v>100</v>
      </c>
      <c r="DI38" s="9" t="s">
        <v>56</v>
      </c>
      <c r="DJ38" s="14" t="s">
        <v>89</v>
      </c>
      <c r="DK38" s="70">
        <v>100</v>
      </c>
      <c r="DL38" s="70">
        <v>100</v>
      </c>
      <c r="DM38" s="70">
        <v>100</v>
      </c>
      <c r="DN38" s="70">
        <v>100</v>
      </c>
      <c r="DO38" s="70">
        <v>100</v>
      </c>
      <c r="DP38" s="70">
        <v>100</v>
      </c>
      <c r="DQ38" s="70">
        <v>100</v>
      </c>
      <c r="DR38" s="70">
        <v>100</v>
      </c>
      <c r="DS38" s="70">
        <v>100</v>
      </c>
      <c r="DT38" s="70">
        <v>100</v>
      </c>
      <c r="DU38" s="70">
        <v>100</v>
      </c>
      <c r="DW38" s="9" t="s">
        <v>56</v>
      </c>
      <c r="DX38" s="14" t="s">
        <v>89</v>
      </c>
      <c r="DY38" s="70">
        <v>100</v>
      </c>
      <c r="DZ38" s="70">
        <v>100</v>
      </c>
      <c r="EA38" s="70">
        <v>100</v>
      </c>
      <c r="EB38" s="70">
        <v>100</v>
      </c>
      <c r="EC38" s="70">
        <v>100</v>
      </c>
      <c r="ED38" s="70">
        <v>100</v>
      </c>
      <c r="EE38" s="70">
        <v>100</v>
      </c>
      <c r="EF38" s="70">
        <v>100</v>
      </c>
      <c r="EG38" s="70">
        <v>100</v>
      </c>
      <c r="EH38" s="70">
        <v>100</v>
      </c>
      <c r="EI38" s="70">
        <v>100</v>
      </c>
      <c r="EK38" s="9" t="s">
        <v>56</v>
      </c>
      <c r="EL38" s="14" t="s">
        <v>89</v>
      </c>
      <c r="EM38" s="70">
        <v>100</v>
      </c>
      <c r="EN38" s="70">
        <v>100</v>
      </c>
      <c r="EO38" s="70">
        <v>100</v>
      </c>
      <c r="EP38" s="70">
        <v>100</v>
      </c>
      <c r="EQ38" s="70">
        <v>100</v>
      </c>
      <c r="ER38" s="70">
        <v>100</v>
      </c>
      <c r="ES38" s="70">
        <v>100</v>
      </c>
      <c r="ET38" s="70">
        <v>100</v>
      </c>
      <c r="EU38" s="70">
        <v>100</v>
      </c>
      <c r="EV38" s="70">
        <v>100</v>
      </c>
      <c r="EW38" s="70">
        <v>100</v>
      </c>
      <c r="EY38" s="9" t="s">
        <v>56</v>
      </c>
      <c r="EZ38" s="14" t="s">
        <v>89</v>
      </c>
      <c r="FA38" s="70">
        <v>100</v>
      </c>
      <c r="FB38" s="70">
        <v>100</v>
      </c>
      <c r="FC38" s="70">
        <v>100</v>
      </c>
      <c r="FD38" s="70">
        <v>100</v>
      </c>
      <c r="FE38" s="70">
        <v>100</v>
      </c>
      <c r="FF38" s="70">
        <v>100</v>
      </c>
      <c r="FG38" s="70">
        <v>100</v>
      </c>
      <c r="FH38" s="70">
        <v>100</v>
      </c>
      <c r="FI38" s="70">
        <v>100</v>
      </c>
      <c r="FJ38" s="70">
        <v>100</v>
      </c>
      <c r="FK38" s="70">
        <v>100</v>
      </c>
      <c r="FM38" s="9" t="s">
        <v>56</v>
      </c>
      <c r="FN38" s="14" t="s">
        <v>89</v>
      </c>
      <c r="FO38" s="70">
        <v>100</v>
      </c>
      <c r="FP38" s="70">
        <v>100</v>
      </c>
      <c r="FQ38" s="70">
        <v>100</v>
      </c>
      <c r="FR38" s="70">
        <v>100</v>
      </c>
      <c r="FS38" s="70">
        <v>100</v>
      </c>
      <c r="FT38" s="70">
        <v>100</v>
      </c>
      <c r="FU38" s="70">
        <v>100</v>
      </c>
      <c r="FV38" s="70">
        <v>100</v>
      </c>
      <c r="FW38" s="70">
        <v>100</v>
      </c>
      <c r="FX38" s="70">
        <v>100</v>
      </c>
      <c r="FY38" s="70">
        <v>100</v>
      </c>
      <c r="GA38" s="9" t="s">
        <v>56</v>
      </c>
      <c r="GB38" s="14" t="s">
        <v>89</v>
      </c>
      <c r="GC38" s="70">
        <v>100</v>
      </c>
      <c r="GD38" s="70">
        <v>100</v>
      </c>
      <c r="GE38" s="70">
        <v>100</v>
      </c>
      <c r="GF38" s="70">
        <v>100</v>
      </c>
      <c r="GG38" s="70">
        <v>100</v>
      </c>
      <c r="GH38" s="70">
        <v>100</v>
      </c>
      <c r="GI38" s="70">
        <v>100</v>
      </c>
      <c r="GJ38" s="70">
        <v>100</v>
      </c>
      <c r="GK38" s="70">
        <v>100</v>
      </c>
      <c r="GL38" s="70">
        <v>100</v>
      </c>
      <c r="GM38" s="70">
        <v>100</v>
      </c>
      <c r="GO38" s="9" t="s">
        <v>56</v>
      </c>
      <c r="GP38" s="14" t="s">
        <v>89</v>
      </c>
      <c r="GQ38" s="70">
        <v>100</v>
      </c>
      <c r="GR38" s="70">
        <v>100</v>
      </c>
      <c r="GS38" s="70">
        <v>100</v>
      </c>
      <c r="GT38" s="70">
        <v>100</v>
      </c>
      <c r="GU38" s="70">
        <v>100</v>
      </c>
      <c r="GV38" s="70">
        <v>100</v>
      </c>
      <c r="GW38" s="70">
        <v>100</v>
      </c>
      <c r="GX38" s="70">
        <v>100</v>
      </c>
      <c r="GY38" s="70">
        <v>100</v>
      </c>
      <c r="GZ38" s="70">
        <v>100</v>
      </c>
      <c r="HA38" s="70">
        <v>100</v>
      </c>
    </row>
    <row r="39" spans="1:209" ht="13.9" x14ac:dyDescent="0.25">
      <c r="A39" s="9" t="s">
        <v>52</v>
      </c>
      <c r="B39" s="12" t="s">
        <v>58</v>
      </c>
      <c r="C39" s="11">
        <f>+Docentes!C28</f>
        <v>3293.7200000000003</v>
      </c>
      <c r="D39" s="11">
        <f>+Docentes!D28</f>
        <v>3293.7200000000003</v>
      </c>
      <c r="E39" s="11">
        <f>+Docentes!E28</f>
        <v>3293.7200000000003</v>
      </c>
      <c r="F39" s="11">
        <f>+Docentes!F28</f>
        <v>3293.7200000000003</v>
      </c>
      <c r="G39" s="11">
        <f>+Docentes!G28</f>
        <v>3293.7200000000003</v>
      </c>
      <c r="H39" s="11">
        <f>+Docentes!H28</f>
        <v>3293.7200000000003</v>
      </c>
      <c r="I39" s="11">
        <f>+Docentes!I28</f>
        <v>3293.7200000000003</v>
      </c>
      <c r="J39" s="11">
        <f>+Docentes!J28</f>
        <v>3293.7200000000003</v>
      </c>
      <c r="K39" s="11">
        <f>+Docentes!K28</f>
        <v>3293.7200000000003</v>
      </c>
      <c r="L39" s="11">
        <f>+Docentes!L28</f>
        <v>3293.7200000000003</v>
      </c>
      <c r="M39" s="11">
        <f>+Docentes!M28</f>
        <v>3293.7200000000003</v>
      </c>
      <c r="O39" s="9" t="s">
        <v>52</v>
      </c>
      <c r="P39" s="12" t="s">
        <v>58</v>
      </c>
      <c r="Q39" s="11">
        <f>+Docentes!Q28</f>
        <v>3458.5400000000004</v>
      </c>
      <c r="R39" s="11">
        <f>+Docentes!R28</f>
        <v>3458.5400000000004</v>
      </c>
      <c r="S39" s="11">
        <f>+Docentes!S28</f>
        <v>3458.5400000000004</v>
      </c>
      <c r="T39" s="11">
        <f>+Docentes!T28</f>
        <v>3458.5400000000004</v>
      </c>
      <c r="U39" s="11">
        <f>+Docentes!U28</f>
        <v>3458.5400000000004</v>
      </c>
      <c r="V39" s="11">
        <f>+Docentes!V28</f>
        <v>3458.5400000000004</v>
      </c>
      <c r="W39" s="11">
        <f>+Docentes!W28</f>
        <v>3458.5400000000004</v>
      </c>
      <c r="X39" s="11">
        <f>+Docentes!X28</f>
        <v>3458.5400000000004</v>
      </c>
      <c r="Y39" s="11">
        <f>+Docentes!Y28</f>
        <v>3458.5400000000004</v>
      </c>
      <c r="Z39" s="11">
        <f>+Docentes!Z28</f>
        <v>3458.5400000000004</v>
      </c>
      <c r="AA39" s="11">
        <f>+Docentes!AA28</f>
        <v>3458.5400000000004</v>
      </c>
      <c r="AC39" s="9" t="s">
        <v>52</v>
      </c>
      <c r="AD39" s="12" t="s">
        <v>58</v>
      </c>
      <c r="AE39" s="11">
        <f>+Docentes!AE28</f>
        <v>3557.03</v>
      </c>
      <c r="AF39" s="11">
        <f>+Docentes!AF28</f>
        <v>3557.03</v>
      </c>
      <c r="AG39" s="11">
        <f>+Docentes!AG28</f>
        <v>3557.03</v>
      </c>
      <c r="AH39" s="11">
        <f>+Docentes!AH28</f>
        <v>3557.03</v>
      </c>
      <c r="AI39" s="11">
        <f>+Docentes!AI28</f>
        <v>3557.03</v>
      </c>
      <c r="AJ39" s="11">
        <f>+Docentes!AJ28</f>
        <v>3557.03</v>
      </c>
      <c r="AK39" s="11">
        <f>+Docentes!AK28</f>
        <v>3557.03</v>
      </c>
      <c r="AL39" s="11">
        <f>+Docentes!AL28</f>
        <v>3557.03</v>
      </c>
      <c r="AM39" s="11">
        <f>+Docentes!AM28</f>
        <v>3557.03</v>
      </c>
      <c r="AN39" s="11">
        <f>+Docentes!AN28</f>
        <v>3557.03</v>
      </c>
      <c r="AO39" s="11">
        <f>+Docentes!AO28</f>
        <v>3557.03</v>
      </c>
      <c r="AQ39" s="9" t="s">
        <v>52</v>
      </c>
      <c r="AR39" s="12" t="s">
        <v>58</v>
      </c>
      <c r="AS39" s="11">
        <f>+Docentes!AS28</f>
        <v>3623.36</v>
      </c>
      <c r="AT39" s="11">
        <f>+Docentes!AT28</f>
        <v>3623.36</v>
      </c>
      <c r="AU39" s="11">
        <f>+Docentes!AU28</f>
        <v>3623.36</v>
      </c>
      <c r="AV39" s="11">
        <f>+Docentes!AV28</f>
        <v>3623.36</v>
      </c>
      <c r="AW39" s="11">
        <f>+Docentes!AW28</f>
        <v>3623.36</v>
      </c>
      <c r="AX39" s="11">
        <f>+Docentes!AX28</f>
        <v>3623.36</v>
      </c>
      <c r="AY39" s="11">
        <f>+Docentes!AY28</f>
        <v>3623.36</v>
      </c>
      <c r="AZ39" s="11">
        <f>+Docentes!AZ28</f>
        <v>3623.36</v>
      </c>
      <c r="BA39" s="11">
        <f>+Docentes!BA28</f>
        <v>3623.36</v>
      </c>
      <c r="BB39" s="11">
        <f>+Docentes!BB28</f>
        <v>3623.36</v>
      </c>
      <c r="BC39" s="11">
        <f>+Docentes!BC28</f>
        <v>3623.36</v>
      </c>
      <c r="BE39" s="9" t="s">
        <v>52</v>
      </c>
      <c r="BF39" s="12" t="s">
        <v>58</v>
      </c>
      <c r="BG39" s="11">
        <f>+Docentes!BG28</f>
        <v>3721.8500000000004</v>
      </c>
      <c r="BH39" s="11">
        <f>+Docentes!BH28</f>
        <v>3721.8500000000004</v>
      </c>
      <c r="BI39" s="11">
        <f>+Docentes!BI28</f>
        <v>3721.8500000000004</v>
      </c>
      <c r="BJ39" s="11">
        <f>+Docentes!BJ28</f>
        <v>3721.8500000000004</v>
      </c>
      <c r="BK39" s="11">
        <f>+Docentes!BK28</f>
        <v>3721.8500000000004</v>
      </c>
      <c r="BL39" s="11">
        <f>+Docentes!BL28</f>
        <v>3721.8500000000004</v>
      </c>
      <c r="BM39" s="11">
        <f>+Docentes!BM28</f>
        <v>3721.8500000000004</v>
      </c>
      <c r="BN39" s="11">
        <f>+Docentes!BN28</f>
        <v>3721.8500000000004</v>
      </c>
      <c r="BO39" s="11">
        <f>+Docentes!BO28</f>
        <v>3721.8500000000004</v>
      </c>
      <c r="BP39" s="11">
        <f>+Docentes!BP28</f>
        <v>3721.8500000000004</v>
      </c>
      <c r="BQ39" s="11">
        <f>+Docentes!BQ28</f>
        <v>3721.8500000000004</v>
      </c>
      <c r="BS39" s="9" t="s">
        <v>52</v>
      </c>
      <c r="BT39" s="12" t="s">
        <v>58</v>
      </c>
      <c r="BU39" s="11">
        <f>+Docentes!BU28</f>
        <v>3787.51</v>
      </c>
      <c r="BV39" s="11">
        <f>+Docentes!BV28</f>
        <v>3787.51</v>
      </c>
      <c r="BW39" s="11">
        <f>+Docentes!BW28</f>
        <v>3787.51</v>
      </c>
      <c r="BX39" s="11">
        <f>+Docentes!BX28</f>
        <v>3787.51</v>
      </c>
      <c r="BY39" s="11">
        <f>+Docentes!BY28</f>
        <v>3787.51</v>
      </c>
      <c r="BZ39" s="11">
        <f>+Docentes!BZ28</f>
        <v>3787.51</v>
      </c>
      <c r="CA39" s="11">
        <f>+Docentes!CA28</f>
        <v>3787.51</v>
      </c>
      <c r="CB39" s="11">
        <f>+Docentes!CB28</f>
        <v>3787.51</v>
      </c>
      <c r="CC39" s="11">
        <f>+Docentes!CC28</f>
        <v>3787.51</v>
      </c>
      <c r="CD39" s="11">
        <f>+Docentes!CD28</f>
        <v>3787.51</v>
      </c>
      <c r="CE39" s="11">
        <f>+Docentes!CE28</f>
        <v>3787.51</v>
      </c>
      <c r="CG39" s="9" t="s">
        <v>52</v>
      </c>
      <c r="CH39" s="12" t="s">
        <v>58</v>
      </c>
      <c r="CI39" s="11">
        <f>+Docentes!CI28</f>
        <v>3919.5000000000005</v>
      </c>
      <c r="CJ39" s="11">
        <f>+Docentes!CJ28</f>
        <v>3919.5000000000005</v>
      </c>
      <c r="CK39" s="11">
        <f>+Docentes!CK28</f>
        <v>3919.5000000000005</v>
      </c>
      <c r="CL39" s="11">
        <f>+Docentes!CL28</f>
        <v>3919.5000000000005</v>
      </c>
      <c r="CM39" s="11">
        <f>+Docentes!CM28</f>
        <v>3919.5000000000005</v>
      </c>
      <c r="CN39" s="11">
        <f>+Docentes!CN28</f>
        <v>3919.5000000000005</v>
      </c>
      <c r="CO39" s="11">
        <f>+Docentes!CO28</f>
        <v>3919.5000000000005</v>
      </c>
      <c r="CP39" s="11">
        <f>+Docentes!CP28</f>
        <v>3919.5000000000005</v>
      </c>
      <c r="CQ39" s="11">
        <f>+Docentes!CQ28</f>
        <v>3919.5000000000005</v>
      </c>
      <c r="CR39" s="11">
        <f>+Docentes!CR28</f>
        <v>3919.5000000000005</v>
      </c>
      <c r="CS39" s="11">
        <f>+Docentes!CS28</f>
        <v>3919.5000000000005</v>
      </c>
      <c r="CU39" s="9" t="s">
        <v>52</v>
      </c>
      <c r="CV39" s="12" t="s">
        <v>58</v>
      </c>
      <c r="CW39" s="11">
        <f>+Docentes!CW28</f>
        <v>4281.97</v>
      </c>
      <c r="CX39" s="11">
        <f>+Docentes!CX28</f>
        <v>4281.97</v>
      </c>
      <c r="CY39" s="11">
        <f>+Docentes!CY28</f>
        <v>4281.97</v>
      </c>
      <c r="CZ39" s="11">
        <f>+Docentes!CZ28</f>
        <v>4281.97</v>
      </c>
      <c r="DA39" s="11">
        <f>+Docentes!DA28</f>
        <v>4281.97</v>
      </c>
      <c r="DB39" s="11">
        <f>+Docentes!DB28</f>
        <v>4281.97</v>
      </c>
      <c r="DC39" s="11">
        <f>+Docentes!DC28</f>
        <v>4281.97</v>
      </c>
      <c r="DD39" s="11">
        <f>+Docentes!DD28</f>
        <v>4281.97</v>
      </c>
      <c r="DE39" s="11">
        <f>+Docentes!DE28</f>
        <v>4281.97</v>
      </c>
      <c r="DF39" s="11">
        <f>+Docentes!DF28</f>
        <v>4281.97</v>
      </c>
      <c r="DG39" s="11">
        <f>+Docentes!DG28</f>
        <v>4281.97</v>
      </c>
      <c r="DI39" s="9" t="s">
        <v>52</v>
      </c>
      <c r="DJ39" s="12" t="s">
        <v>58</v>
      </c>
      <c r="DK39" s="11">
        <f>+Docentes!DK28</f>
        <v>4347.63</v>
      </c>
      <c r="DL39" s="11">
        <f>+Docentes!DL28</f>
        <v>4347.63</v>
      </c>
      <c r="DM39" s="11">
        <f>+Docentes!DM28</f>
        <v>4347.63</v>
      </c>
      <c r="DN39" s="11">
        <f>+Docentes!DN28</f>
        <v>4347.63</v>
      </c>
      <c r="DO39" s="11">
        <f>+Docentes!DO28</f>
        <v>4347.63</v>
      </c>
      <c r="DP39" s="11">
        <f>+Docentes!DP28</f>
        <v>4347.63</v>
      </c>
      <c r="DQ39" s="11">
        <f>+Docentes!DQ28</f>
        <v>4347.63</v>
      </c>
      <c r="DR39" s="11">
        <f>+Docentes!DR28</f>
        <v>4347.63</v>
      </c>
      <c r="DS39" s="11">
        <f>+Docentes!DS28</f>
        <v>4347.63</v>
      </c>
      <c r="DT39" s="11">
        <f>+Docentes!DT28</f>
        <v>4347.63</v>
      </c>
      <c r="DU39" s="11">
        <f>+Docentes!DU28</f>
        <v>4347.63</v>
      </c>
      <c r="DW39" s="9" t="s">
        <v>52</v>
      </c>
      <c r="DX39" s="12" t="s">
        <v>58</v>
      </c>
      <c r="DY39" s="11">
        <f>+Docentes!DY28</f>
        <v>5025.67</v>
      </c>
      <c r="DZ39" s="11">
        <f>+Docentes!DZ28</f>
        <v>5025.67</v>
      </c>
      <c r="EA39" s="11">
        <f>+Docentes!EA28</f>
        <v>5025.67</v>
      </c>
      <c r="EB39" s="11">
        <f>+Docentes!EB28</f>
        <v>5025.67</v>
      </c>
      <c r="EC39" s="11">
        <f>+Docentes!EC28</f>
        <v>5025.67</v>
      </c>
      <c r="ED39" s="11">
        <f>+Docentes!ED28</f>
        <v>5025.67</v>
      </c>
      <c r="EE39" s="11">
        <f>+Docentes!EE28</f>
        <v>5025.67</v>
      </c>
      <c r="EF39" s="11">
        <f>+Docentes!EF28</f>
        <v>5025.67</v>
      </c>
      <c r="EG39" s="11">
        <f>+Docentes!EG28</f>
        <v>5025.67</v>
      </c>
      <c r="EH39" s="11">
        <f>+Docentes!EH28</f>
        <v>5025.67</v>
      </c>
      <c r="EI39" s="11">
        <f>+Docentes!EI28</f>
        <v>5025.67</v>
      </c>
      <c r="EK39" s="9" t="s">
        <v>52</v>
      </c>
      <c r="EL39" s="12" t="s">
        <v>58</v>
      </c>
      <c r="EM39" s="11">
        <f>+Docentes!EM28</f>
        <v>5486.63</v>
      </c>
      <c r="EN39" s="11">
        <f>+Docentes!EN28</f>
        <v>5486.63</v>
      </c>
      <c r="EO39" s="11">
        <f>+Docentes!EO28</f>
        <v>5486.63</v>
      </c>
      <c r="EP39" s="11">
        <f>+Docentes!EP28</f>
        <v>5486.63</v>
      </c>
      <c r="EQ39" s="11">
        <f>+Docentes!EQ28</f>
        <v>5486.63</v>
      </c>
      <c r="ER39" s="11">
        <f>+Docentes!ER28</f>
        <v>5486.63</v>
      </c>
      <c r="ES39" s="11">
        <f>+Docentes!ES28</f>
        <v>5486.63</v>
      </c>
      <c r="ET39" s="11">
        <f>+Docentes!ET28</f>
        <v>5486.63</v>
      </c>
      <c r="EU39" s="11">
        <f>+Docentes!EU28</f>
        <v>5486.63</v>
      </c>
      <c r="EV39" s="11">
        <f>+Docentes!EV28</f>
        <v>5486.63</v>
      </c>
      <c r="EW39" s="11">
        <f>+Docentes!EW28</f>
        <v>5486.63</v>
      </c>
      <c r="EY39" s="9" t="s">
        <v>52</v>
      </c>
      <c r="EZ39" s="12" t="s">
        <v>58</v>
      </c>
      <c r="FA39" s="11">
        <f>+Docentes!FA28</f>
        <v>5835.7000000000007</v>
      </c>
      <c r="FB39" s="11">
        <f>+Docentes!FB28</f>
        <v>5835.7000000000007</v>
      </c>
      <c r="FC39" s="11">
        <f>+Docentes!FC28</f>
        <v>5835.7000000000007</v>
      </c>
      <c r="FD39" s="11">
        <f>+Docentes!FD28</f>
        <v>5835.7000000000007</v>
      </c>
      <c r="FE39" s="11">
        <f>+Docentes!FE28</f>
        <v>5835.7000000000007</v>
      </c>
      <c r="FF39" s="11">
        <f>+Docentes!FF28</f>
        <v>5835.7000000000007</v>
      </c>
      <c r="FG39" s="11">
        <f>+Docentes!FG28</f>
        <v>5835.7000000000007</v>
      </c>
      <c r="FH39" s="11">
        <f>+Docentes!FH28</f>
        <v>5835.7000000000007</v>
      </c>
      <c r="FI39" s="11">
        <f>+Docentes!FI28</f>
        <v>5835.7000000000007</v>
      </c>
      <c r="FJ39" s="11">
        <f>+Docentes!FJ28</f>
        <v>5835.7000000000007</v>
      </c>
      <c r="FK39" s="11">
        <f>+Docentes!FK28</f>
        <v>5835.7000000000007</v>
      </c>
      <c r="FM39" s="9" t="s">
        <v>52</v>
      </c>
      <c r="FN39" s="12" t="s">
        <v>58</v>
      </c>
      <c r="FO39" s="11">
        <f>+Docentes!FO28</f>
        <v>6166.01</v>
      </c>
      <c r="FP39" s="11">
        <f>+Docentes!FP28</f>
        <v>6166.01</v>
      </c>
      <c r="FQ39" s="11">
        <f>+Docentes!FQ28</f>
        <v>6166.01</v>
      </c>
      <c r="FR39" s="11">
        <f>+Docentes!FR28</f>
        <v>6166.01</v>
      </c>
      <c r="FS39" s="11">
        <f>+Docentes!FS28</f>
        <v>6166.01</v>
      </c>
      <c r="FT39" s="11">
        <f>+Docentes!FT28</f>
        <v>6166.01</v>
      </c>
      <c r="FU39" s="11">
        <f>+Docentes!FU28</f>
        <v>6166.01</v>
      </c>
      <c r="FV39" s="11">
        <f>+Docentes!FV28</f>
        <v>6166.01</v>
      </c>
      <c r="FW39" s="11">
        <f>+Docentes!FW28</f>
        <v>6166.01</v>
      </c>
      <c r="FX39" s="11">
        <f>+Docentes!FX28</f>
        <v>6166.01</v>
      </c>
      <c r="FY39" s="11">
        <f>+Docentes!FY28</f>
        <v>6166.01</v>
      </c>
      <c r="GA39" s="9" t="s">
        <v>52</v>
      </c>
      <c r="GB39" s="12" t="s">
        <v>58</v>
      </c>
      <c r="GC39" s="11">
        <f>+Docentes!GC28</f>
        <v>6501.01</v>
      </c>
      <c r="GD39" s="11">
        <f>+Docentes!GD28</f>
        <v>6501.01</v>
      </c>
      <c r="GE39" s="11">
        <f>+Docentes!GE28</f>
        <v>6501.01</v>
      </c>
      <c r="GF39" s="11">
        <f>+Docentes!GF28</f>
        <v>6501.01</v>
      </c>
      <c r="GG39" s="11">
        <f>+Docentes!GG28</f>
        <v>6501.01</v>
      </c>
      <c r="GH39" s="11">
        <f>+Docentes!GH28</f>
        <v>6501.01</v>
      </c>
      <c r="GI39" s="11">
        <f>+Docentes!GI28</f>
        <v>6501.01</v>
      </c>
      <c r="GJ39" s="11">
        <f>+Docentes!GJ28</f>
        <v>6501.01</v>
      </c>
      <c r="GK39" s="11">
        <f>+Docentes!GK28</f>
        <v>6501.01</v>
      </c>
      <c r="GL39" s="11">
        <f>+Docentes!GL28</f>
        <v>6501.01</v>
      </c>
      <c r="GM39" s="11">
        <f>+Docentes!GM28</f>
        <v>6501.01</v>
      </c>
      <c r="GO39" s="9" t="s">
        <v>52</v>
      </c>
      <c r="GP39" s="12" t="s">
        <v>58</v>
      </c>
      <c r="GQ39" s="11">
        <f>+Docentes!GQ28</f>
        <v>7200.4900000000007</v>
      </c>
      <c r="GR39" s="11">
        <f>+Docentes!GR28</f>
        <v>7200.4900000000007</v>
      </c>
      <c r="GS39" s="11">
        <f>+Docentes!GS28</f>
        <v>7200.4900000000007</v>
      </c>
      <c r="GT39" s="11">
        <f>+Docentes!GT28</f>
        <v>7200.4900000000007</v>
      </c>
      <c r="GU39" s="11">
        <f>+Docentes!GU28</f>
        <v>7200.4900000000007</v>
      </c>
      <c r="GV39" s="11">
        <f>+Docentes!GV28</f>
        <v>7200.4900000000007</v>
      </c>
      <c r="GW39" s="11">
        <f>+Docentes!GW28</f>
        <v>7200.4900000000007</v>
      </c>
      <c r="GX39" s="11">
        <f>+Docentes!GX28</f>
        <v>7200.4900000000007</v>
      </c>
      <c r="GY39" s="11">
        <f>+Docentes!GY28</f>
        <v>7200.4900000000007</v>
      </c>
      <c r="GZ39" s="11">
        <f>+Docentes!GZ28</f>
        <v>7200.4900000000007</v>
      </c>
      <c r="HA39" s="11">
        <f>+Docentes!HA28</f>
        <v>7200.4900000000007</v>
      </c>
    </row>
    <row r="40" spans="1:209" ht="13.9" x14ac:dyDescent="0.25">
      <c r="A40" s="9" t="s">
        <v>59</v>
      </c>
      <c r="B40" s="12" t="s">
        <v>60</v>
      </c>
      <c r="C40" s="11">
        <f>383*2.03</f>
        <v>777.4899999999999</v>
      </c>
      <c r="D40" s="11">
        <f t="shared" ref="D40:M40" si="91">383*2.03</f>
        <v>777.4899999999999</v>
      </c>
      <c r="E40" s="11">
        <f t="shared" si="91"/>
        <v>777.4899999999999</v>
      </c>
      <c r="F40" s="11">
        <f t="shared" si="91"/>
        <v>777.4899999999999</v>
      </c>
      <c r="G40" s="11">
        <f t="shared" si="91"/>
        <v>777.4899999999999</v>
      </c>
      <c r="H40" s="11">
        <f t="shared" si="91"/>
        <v>777.4899999999999</v>
      </c>
      <c r="I40" s="11">
        <f t="shared" si="91"/>
        <v>777.4899999999999</v>
      </c>
      <c r="J40" s="11">
        <f t="shared" si="91"/>
        <v>777.4899999999999</v>
      </c>
      <c r="K40" s="11">
        <f t="shared" si="91"/>
        <v>777.4899999999999</v>
      </c>
      <c r="L40" s="11">
        <f t="shared" si="91"/>
        <v>777.4899999999999</v>
      </c>
      <c r="M40" s="11">
        <f t="shared" si="91"/>
        <v>777.4899999999999</v>
      </c>
      <c r="O40" s="9" t="s">
        <v>59</v>
      </c>
      <c r="P40" s="12" t="s">
        <v>60</v>
      </c>
      <c r="Q40" s="11">
        <f>+AA32*W12</f>
        <v>816.06</v>
      </c>
      <c r="R40" s="11">
        <f>+AA32*W12</f>
        <v>816.06</v>
      </c>
      <c r="S40" s="11">
        <f>+AA32*W12</f>
        <v>816.06</v>
      </c>
      <c r="T40" s="11">
        <f>+AA32*W12</f>
        <v>816.06</v>
      </c>
      <c r="U40" s="11">
        <f>+AA32*W12</f>
        <v>816.06</v>
      </c>
      <c r="V40" s="11">
        <f>+AA32*W12</f>
        <v>816.06</v>
      </c>
      <c r="W40" s="11">
        <f>+AA32*W12</f>
        <v>816.06</v>
      </c>
      <c r="X40" s="11">
        <f>+AA32*W12</f>
        <v>816.06</v>
      </c>
      <c r="Y40" s="11">
        <f>+AA32*W12</f>
        <v>816.06</v>
      </c>
      <c r="Z40" s="11">
        <f>+AA32*W12</f>
        <v>816.06</v>
      </c>
      <c r="AA40" s="11">
        <f>+AA32*W12</f>
        <v>816.06</v>
      </c>
      <c r="AC40" s="9" t="s">
        <v>59</v>
      </c>
      <c r="AD40" s="12" t="s">
        <v>60</v>
      </c>
      <c r="AE40" s="11">
        <f>+AO32*AK12</f>
        <v>840.42</v>
      </c>
      <c r="AF40" s="11">
        <f>+AO32*AK12</f>
        <v>840.42</v>
      </c>
      <c r="AG40" s="11">
        <f>+AO32*AK12</f>
        <v>840.42</v>
      </c>
      <c r="AH40" s="11">
        <f>+AO32*AK12</f>
        <v>840.42</v>
      </c>
      <c r="AI40" s="11">
        <f>+AO32*AK12</f>
        <v>840.42</v>
      </c>
      <c r="AJ40" s="11">
        <f>+AO32*AK12</f>
        <v>840.42</v>
      </c>
      <c r="AK40" s="11">
        <f>+AO32*AK12</f>
        <v>840.42</v>
      </c>
      <c r="AL40" s="11">
        <f>+AO32*AK12</f>
        <v>840.42</v>
      </c>
      <c r="AM40" s="11">
        <f>+AO32*AK12</f>
        <v>840.42</v>
      </c>
      <c r="AN40" s="11">
        <f>+AO32*AK12</f>
        <v>840.42</v>
      </c>
      <c r="AO40" s="11">
        <f>+AO32*AK12</f>
        <v>840.42</v>
      </c>
      <c r="AQ40" s="9" t="s">
        <v>59</v>
      </c>
      <c r="AR40" s="12" t="s">
        <v>60</v>
      </c>
      <c r="AS40" s="11">
        <f>+BC32*AY12</f>
        <v>854.62999999999988</v>
      </c>
      <c r="AT40" s="11">
        <f>+BC32*AY12</f>
        <v>854.62999999999988</v>
      </c>
      <c r="AU40" s="11">
        <f>+BC32*AY12</f>
        <v>854.62999999999988</v>
      </c>
      <c r="AV40" s="11">
        <f>+BC32*AY12</f>
        <v>854.62999999999988</v>
      </c>
      <c r="AW40" s="11">
        <f>+BC32*AY12</f>
        <v>854.62999999999988</v>
      </c>
      <c r="AX40" s="11">
        <f>+BC32*AY12</f>
        <v>854.62999999999988</v>
      </c>
      <c r="AY40" s="11">
        <f>+BC32*AY12</f>
        <v>854.62999999999988</v>
      </c>
      <c r="AZ40" s="11">
        <f>+BC32*AY12</f>
        <v>854.62999999999988</v>
      </c>
      <c r="BA40" s="11">
        <f>+BC32*AY12</f>
        <v>854.62999999999988</v>
      </c>
      <c r="BB40" s="11">
        <f>+BC32*AY12</f>
        <v>854.62999999999988</v>
      </c>
      <c r="BC40" s="11">
        <f>+BC32*AY12</f>
        <v>854.62999999999988</v>
      </c>
      <c r="BE40" s="9" t="s">
        <v>59</v>
      </c>
      <c r="BF40" s="12" t="s">
        <v>60</v>
      </c>
      <c r="BG40" s="11">
        <f>+BQ32*BM12</f>
        <v>878.9899999999999</v>
      </c>
      <c r="BH40" s="11">
        <f>+BQ32*BM12</f>
        <v>878.9899999999999</v>
      </c>
      <c r="BI40" s="11">
        <f>+BQ32*BM12</f>
        <v>878.9899999999999</v>
      </c>
      <c r="BJ40" s="11">
        <f>+BQ32*BM12</f>
        <v>878.9899999999999</v>
      </c>
      <c r="BK40" s="11">
        <f>+BQ32*BM12</f>
        <v>878.9899999999999</v>
      </c>
      <c r="BL40" s="11">
        <f>+BQ32*BM12</f>
        <v>878.9899999999999</v>
      </c>
      <c r="BM40" s="11">
        <f>+BQ32*BM12</f>
        <v>878.9899999999999</v>
      </c>
      <c r="BN40" s="11">
        <f>+BQ32*BM12</f>
        <v>878.9899999999999</v>
      </c>
      <c r="BO40" s="11">
        <f>+BQ32*BM12</f>
        <v>878.9899999999999</v>
      </c>
      <c r="BP40" s="11">
        <f>+BQ32*BM12</f>
        <v>878.9899999999999</v>
      </c>
      <c r="BQ40" s="11">
        <f>+BQ32*BM12</f>
        <v>878.9899999999999</v>
      </c>
      <c r="BS40" s="9" t="s">
        <v>59</v>
      </c>
      <c r="BT40" s="12" t="s">
        <v>60</v>
      </c>
      <c r="BU40" s="11">
        <f>+CE32*CA12</f>
        <v>893.19999999999993</v>
      </c>
      <c r="BV40" s="11">
        <f>+CE32*CA12</f>
        <v>893.19999999999993</v>
      </c>
      <c r="BW40" s="11">
        <f>+CE32*CA12</f>
        <v>893.19999999999993</v>
      </c>
      <c r="BX40" s="11">
        <f>+CE32*CA12</f>
        <v>893.19999999999993</v>
      </c>
      <c r="BY40" s="11">
        <f>+CE32*CA12</f>
        <v>893.19999999999993</v>
      </c>
      <c r="BZ40" s="11">
        <f>+CE32*CA12</f>
        <v>893.19999999999993</v>
      </c>
      <c r="CA40" s="11">
        <f>+CE32*CA12</f>
        <v>893.19999999999993</v>
      </c>
      <c r="CB40" s="11">
        <f>+CE32*CA12</f>
        <v>893.19999999999993</v>
      </c>
      <c r="CC40" s="11">
        <f>+CE32*CA12</f>
        <v>893.19999999999993</v>
      </c>
      <c r="CD40" s="11">
        <f>+CE32*CA12</f>
        <v>893.19999999999993</v>
      </c>
      <c r="CE40" s="11">
        <f>+CE32*CA12</f>
        <v>893.19999999999993</v>
      </c>
      <c r="CG40" s="9" t="s">
        <v>59</v>
      </c>
      <c r="CH40" s="12" t="s">
        <v>60</v>
      </c>
      <c r="CI40" s="11">
        <f>+CS32*CO12</f>
        <v>925.68</v>
      </c>
      <c r="CJ40" s="11">
        <f>+CS32*CO12</f>
        <v>925.68</v>
      </c>
      <c r="CK40" s="11">
        <f>+CS32*CO12</f>
        <v>925.68</v>
      </c>
      <c r="CL40" s="11">
        <f>+CS32*CO12</f>
        <v>925.68</v>
      </c>
      <c r="CM40" s="11">
        <f>+CS32*CO12</f>
        <v>925.68</v>
      </c>
      <c r="CN40" s="11">
        <f>+CS32*CO12</f>
        <v>925.68</v>
      </c>
      <c r="CO40" s="11">
        <f>+CS32*CO12</f>
        <v>925.68</v>
      </c>
      <c r="CP40" s="11">
        <f>+CS32*CO12</f>
        <v>925.68</v>
      </c>
      <c r="CQ40" s="11">
        <f>+CS32*CO12</f>
        <v>925.68</v>
      </c>
      <c r="CR40" s="11">
        <f>+CS32*CO12</f>
        <v>925.68</v>
      </c>
      <c r="CS40" s="11">
        <f>+CS32*CO12</f>
        <v>925.68</v>
      </c>
      <c r="CU40" s="9" t="s">
        <v>59</v>
      </c>
      <c r="CV40" s="12" t="s">
        <v>60</v>
      </c>
      <c r="CW40" s="11">
        <f>+DG32*DC12</f>
        <v>1010.9399999999999</v>
      </c>
      <c r="CX40" s="11">
        <f>+DG32*DC12</f>
        <v>1010.9399999999999</v>
      </c>
      <c r="CY40" s="11">
        <f>+DG32*DC12</f>
        <v>1010.9399999999999</v>
      </c>
      <c r="CZ40" s="11">
        <f>+DG32*DC12</f>
        <v>1010.9399999999999</v>
      </c>
      <c r="DA40" s="11">
        <f>+DG32*DC12</f>
        <v>1010.9399999999999</v>
      </c>
      <c r="DB40" s="11">
        <f>+DG32*DC12</f>
        <v>1010.9399999999999</v>
      </c>
      <c r="DC40" s="11">
        <f>+DG32*DC12</f>
        <v>1010.9399999999999</v>
      </c>
      <c r="DD40" s="11">
        <f>+DG32*DC12</f>
        <v>1010.9399999999999</v>
      </c>
      <c r="DE40" s="11">
        <f>+DG32*DC12</f>
        <v>1010.9399999999999</v>
      </c>
      <c r="DF40" s="11">
        <f>+DG32*DC12</f>
        <v>1010.9399999999999</v>
      </c>
      <c r="DG40" s="11">
        <f>+DG32*DC12</f>
        <v>1010.9399999999999</v>
      </c>
      <c r="DI40" s="9" t="s">
        <v>59</v>
      </c>
      <c r="DJ40" s="12" t="s">
        <v>60</v>
      </c>
      <c r="DK40" s="11">
        <f>+DU32*DQ12</f>
        <v>1027.1799999999998</v>
      </c>
      <c r="DL40" s="11">
        <f>+DU32*DQ12</f>
        <v>1027.1799999999998</v>
      </c>
      <c r="DM40" s="11">
        <f>+DU32*DQ12</f>
        <v>1027.1799999999998</v>
      </c>
      <c r="DN40" s="11">
        <f>+DU32*DQ12</f>
        <v>1027.1799999999998</v>
      </c>
      <c r="DO40" s="11">
        <f>+DU32*DQ12</f>
        <v>1027.1799999999998</v>
      </c>
      <c r="DP40" s="11">
        <f>+DU32*DQ12</f>
        <v>1027.1799999999998</v>
      </c>
      <c r="DQ40" s="11">
        <f>+DU32*DQ12</f>
        <v>1027.1799999999998</v>
      </c>
      <c r="DR40" s="11">
        <f>+DU32*DQ12</f>
        <v>1027.1799999999998</v>
      </c>
      <c r="DS40" s="11">
        <f>+DU32*DQ12</f>
        <v>1027.1799999999998</v>
      </c>
      <c r="DT40" s="11">
        <f>+DU32*DQ12</f>
        <v>1027.1799999999998</v>
      </c>
      <c r="DU40" s="11">
        <f>+DU32*DQ12</f>
        <v>1027.1799999999998</v>
      </c>
      <c r="DW40" s="9" t="s">
        <v>59</v>
      </c>
      <c r="DX40" s="12" t="s">
        <v>60</v>
      </c>
      <c r="DY40" s="11">
        <f>+EI32*EE12</f>
        <v>1148.9799999999998</v>
      </c>
      <c r="DZ40" s="11">
        <f>+EI32*EE12</f>
        <v>1148.9799999999998</v>
      </c>
      <c r="EA40" s="11">
        <f>+EI32*EE12</f>
        <v>1148.9799999999998</v>
      </c>
      <c r="EB40" s="11">
        <f>+EI32*EE12</f>
        <v>1148.9799999999998</v>
      </c>
      <c r="EC40" s="11">
        <f>+EI32*EE12</f>
        <v>1148.9799999999998</v>
      </c>
      <c r="ED40" s="11">
        <f>+EI32*EE12</f>
        <v>1148.9799999999998</v>
      </c>
      <c r="EE40" s="11">
        <f>+EI32*EE12</f>
        <v>1148.9799999999998</v>
      </c>
      <c r="EF40" s="11">
        <f>+EI32*EE12</f>
        <v>1148.9799999999998</v>
      </c>
      <c r="EG40" s="11">
        <f>+EI32*EE12</f>
        <v>1148.9799999999998</v>
      </c>
      <c r="EH40" s="11">
        <f>+EI32*EE12</f>
        <v>1148.9799999999998</v>
      </c>
      <c r="EI40" s="11">
        <f>+EI32*EE12</f>
        <v>1148.9799999999998</v>
      </c>
      <c r="EK40" s="9" t="s">
        <v>59</v>
      </c>
      <c r="EL40" s="12" t="s">
        <v>60</v>
      </c>
      <c r="EM40" s="11">
        <f>+EW32*ES12</f>
        <v>1256.57</v>
      </c>
      <c r="EN40" s="11">
        <f>+EW32*ES12</f>
        <v>1256.57</v>
      </c>
      <c r="EO40" s="11">
        <f>+EW32*ES12</f>
        <v>1256.57</v>
      </c>
      <c r="EP40" s="11">
        <f>+EW32*ES12</f>
        <v>1256.57</v>
      </c>
      <c r="EQ40" s="11">
        <f>+EW32*ES12</f>
        <v>1256.57</v>
      </c>
      <c r="ER40" s="11">
        <f>+EW32*ES12</f>
        <v>1256.57</v>
      </c>
      <c r="ES40" s="11">
        <f>+EW32*ES12</f>
        <v>1256.57</v>
      </c>
      <c r="ET40" s="11">
        <f>+EW32*ES12</f>
        <v>1256.57</v>
      </c>
      <c r="EU40" s="11">
        <f>+EW32*ES12</f>
        <v>1256.57</v>
      </c>
      <c r="EV40" s="11">
        <f>+EW32*ES12</f>
        <v>1256.57</v>
      </c>
      <c r="EW40" s="11">
        <f>+EW32*ES12</f>
        <v>1256.57</v>
      </c>
      <c r="EY40" s="9" t="s">
        <v>59</v>
      </c>
      <c r="EZ40" s="12" t="s">
        <v>60</v>
      </c>
      <c r="FA40" s="11">
        <f>+FK32*FG12</f>
        <v>1256.57</v>
      </c>
      <c r="FB40" s="11">
        <f>+FK32*FG12</f>
        <v>1256.57</v>
      </c>
      <c r="FC40" s="11">
        <f>+FK32*FG12</f>
        <v>1256.57</v>
      </c>
      <c r="FD40" s="11">
        <f>+FK32*FG12</f>
        <v>1256.57</v>
      </c>
      <c r="FE40" s="11">
        <f>+FK32*FG12</f>
        <v>1256.57</v>
      </c>
      <c r="FF40" s="11">
        <f>+FK32*FG12</f>
        <v>1256.57</v>
      </c>
      <c r="FG40" s="11">
        <f>+FK32*FG12</f>
        <v>1256.57</v>
      </c>
      <c r="FH40" s="11">
        <f>+FK32*FG12</f>
        <v>1256.57</v>
      </c>
      <c r="FI40" s="11">
        <f>+FK32*FG12</f>
        <v>1256.57</v>
      </c>
      <c r="FJ40" s="11">
        <f>+FK32*FG12</f>
        <v>1256.57</v>
      </c>
      <c r="FK40" s="11">
        <f>+FK32*FG12</f>
        <v>1256.57</v>
      </c>
      <c r="FM40" s="9" t="s">
        <v>59</v>
      </c>
      <c r="FN40" s="12" t="s">
        <v>60</v>
      </c>
      <c r="FO40" s="11">
        <f>+FY32*FU12</f>
        <v>1335.7399999999998</v>
      </c>
      <c r="FP40" s="11">
        <f>+FY32*FU12</f>
        <v>1335.7399999999998</v>
      </c>
      <c r="FQ40" s="11">
        <f>+FY32*FU12</f>
        <v>1335.7399999999998</v>
      </c>
      <c r="FR40" s="11">
        <f>+FY32*FU12</f>
        <v>1335.7399999999998</v>
      </c>
      <c r="FS40" s="11">
        <f>+FY32*FU12</f>
        <v>1335.7399999999998</v>
      </c>
      <c r="FT40" s="11">
        <f>+FY32*FU12</f>
        <v>1335.7399999999998</v>
      </c>
      <c r="FU40" s="11">
        <f>+FY32*FU12</f>
        <v>1335.7399999999998</v>
      </c>
      <c r="FV40" s="11">
        <f>+FY32*FU12</f>
        <v>1335.7399999999998</v>
      </c>
      <c r="FW40" s="11">
        <f>+FY32*FU12</f>
        <v>1335.7399999999998</v>
      </c>
      <c r="FX40" s="11">
        <f>+FY32*FU12</f>
        <v>1335.7399999999998</v>
      </c>
      <c r="FY40" s="11">
        <f>+FY32*FU12</f>
        <v>1335.7399999999998</v>
      </c>
      <c r="GA40" s="9" t="s">
        <v>59</v>
      </c>
      <c r="GB40" s="12" t="s">
        <v>60</v>
      </c>
      <c r="GC40" s="11">
        <f>+GM32*GI12</f>
        <v>1414.9099999999999</v>
      </c>
      <c r="GD40" s="11">
        <f>+GM32*GI12</f>
        <v>1414.9099999999999</v>
      </c>
      <c r="GE40" s="11">
        <f>+GM32*GI12</f>
        <v>1414.9099999999999</v>
      </c>
      <c r="GF40" s="11">
        <f>+GM32*GI12</f>
        <v>1414.9099999999999</v>
      </c>
      <c r="GG40" s="11">
        <f>+GM32*GI12</f>
        <v>1414.9099999999999</v>
      </c>
      <c r="GH40" s="11">
        <f>+GM32*GI12</f>
        <v>1414.9099999999999</v>
      </c>
      <c r="GI40" s="11">
        <f>+GM32*GI12</f>
        <v>1414.9099999999999</v>
      </c>
      <c r="GJ40" s="11">
        <f>+GM32*GI12</f>
        <v>1414.9099999999999</v>
      </c>
      <c r="GK40" s="11">
        <f>+GM32*GI12</f>
        <v>1414.9099999999999</v>
      </c>
      <c r="GL40" s="11">
        <f>+GM32*GI12</f>
        <v>1414.9099999999999</v>
      </c>
      <c r="GM40" s="11">
        <f>+GM32*GI12</f>
        <v>1414.9099999999999</v>
      </c>
      <c r="GO40" s="9" t="s">
        <v>59</v>
      </c>
      <c r="GP40" s="12" t="s">
        <v>60</v>
      </c>
      <c r="GQ40" s="11">
        <f>+HA32*GW12</f>
        <v>1579.34</v>
      </c>
      <c r="GR40" s="11">
        <f>+HA32*GW12</f>
        <v>1579.34</v>
      </c>
      <c r="GS40" s="11">
        <f>+HA32*GW12</f>
        <v>1579.34</v>
      </c>
      <c r="GT40" s="11">
        <f>+HA32*GW12</f>
        <v>1579.34</v>
      </c>
      <c r="GU40" s="11">
        <f>+HA32*GW12</f>
        <v>1579.34</v>
      </c>
      <c r="GV40" s="11">
        <f>+HA32*GW12</f>
        <v>1579.34</v>
      </c>
      <c r="GW40" s="11">
        <f>+HA32*GW12</f>
        <v>1579.34</v>
      </c>
      <c r="GX40" s="11">
        <f>+HA32*GW12</f>
        <v>1579.34</v>
      </c>
      <c r="GY40" s="11">
        <f>+HA32*GW12</f>
        <v>1579.34</v>
      </c>
      <c r="GZ40" s="11">
        <f>+HA32*GW12</f>
        <v>1579.34</v>
      </c>
      <c r="HA40" s="11">
        <f>+HA32*GW12</f>
        <v>1579.34</v>
      </c>
    </row>
    <row r="41" spans="1:209" ht="13.9" x14ac:dyDescent="0.25">
      <c r="A41" s="9"/>
      <c r="B41" s="14" t="s">
        <v>24</v>
      </c>
      <c r="C41" s="15">
        <f t="shared" ref="C41:M41" si="92">SUM(C35:C40)</f>
        <v>18968.380800000003</v>
      </c>
      <c r="D41" s="15">
        <f t="shared" si="92"/>
        <v>19267.765200000002</v>
      </c>
      <c r="E41" s="15">
        <f t="shared" si="92"/>
        <v>20165.918400000002</v>
      </c>
      <c r="F41" s="15">
        <f t="shared" si="92"/>
        <v>21163.866400000003</v>
      </c>
      <c r="G41" s="15">
        <f t="shared" si="92"/>
        <v>22261.609200000003</v>
      </c>
      <c r="H41" s="15">
        <f t="shared" si="92"/>
        <v>23259.557200000003</v>
      </c>
      <c r="I41" s="15">
        <f t="shared" si="92"/>
        <v>24257.505200000003</v>
      </c>
      <c r="J41" s="15">
        <f t="shared" si="92"/>
        <v>25255.4532</v>
      </c>
      <c r="K41" s="15">
        <f t="shared" si="92"/>
        <v>27351.144000000004</v>
      </c>
      <c r="L41" s="15">
        <f t="shared" si="92"/>
        <v>28349.092000000001</v>
      </c>
      <c r="M41" s="15">
        <f t="shared" si="92"/>
        <v>29347.040000000001</v>
      </c>
      <c r="O41" s="9"/>
      <c r="P41" s="14" t="s">
        <v>24</v>
      </c>
      <c r="Q41" s="15">
        <f t="shared" ref="Q41:AA41" si="93">SUM(Q35:Q40)</f>
        <v>19988.0206</v>
      </c>
      <c r="R41" s="15">
        <f t="shared" si="93"/>
        <v>20302.386399999999</v>
      </c>
      <c r="S41" s="15">
        <f t="shared" si="93"/>
        <v>21245.483800000002</v>
      </c>
      <c r="T41" s="15">
        <f t="shared" si="93"/>
        <v>22293.3698</v>
      </c>
      <c r="U41" s="15">
        <f t="shared" si="93"/>
        <v>23446.044400000002</v>
      </c>
      <c r="V41" s="15">
        <f t="shared" si="93"/>
        <v>24493.930400000001</v>
      </c>
      <c r="W41" s="15">
        <f t="shared" si="93"/>
        <v>25541.8164</v>
      </c>
      <c r="X41" s="15">
        <f t="shared" si="93"/>
        <v>26589.702399999998</v>
      </c>
      <c r="Y41" s="15">
        <f t="shared" si="93"/>
        <v>28790.263000000003</v>
      </c>
      <c r="Z41" s="15">
        <f t="shared" si="93"/>
        <v>29838.149000000001</v>
      </c>
      <c r="AA41" s="15">
        <f t="shared" si="93"/>
        <v>30886.035</v>
      </c>
      <c r="AC41" s="9"/>
      <c r="AD41" s="14" t="s">
        <v>24</v>
      </c>
      <c r="AE41" s="15">
        <f t="shared" ref="AE41:AO41" si="94">SUM(AE35:AE40)</f>
        <v>20599.946699999997</v>
      </c>
      <c r="AF41" s="15">
        <f t="shared" si="94"/>
        <v>20923.264799999997</v>
      </c>
      <c r="AG41" s="15">
        <f t="shared" si="94"/>
        <v>21893.219099999995</v>
      </c>
      <c r="AH41" s="15">
        <f t="shared" si="94"/>
        <v>22970.946099999994</v>
      </c>
      <c r="AI41" s="15">
        <f t="shared" si="94"/>
        <v>24156.445799999994</v>
      </c>
      <c r="AJ41" s="15">
        <f t="shared" si="94"/>
        <v>25234.172799999993</v>
      </c>
      <c r="AK41" s="15">
        <f t="shared" si="94"/>
        <v>26311.899799999996</v>
      </c>
      <c r="AL41" s="15">
        <f t="shared" si="94"/>
        <v>27389.626799999995</v>
      </c>
      <c r="AM41" s="15">
        <f t="shared" si="94"/>
        <v>29652.853499999997</v>
      </c>
      <c r="AN41" s="15">
        <f t="shared" si="94"/>
        <v>30730.580499999993</v>
      </c>
      <c r="AO41" s="15">
        <f t="shared" si="94"/>
        <v>31808.307499999995</v>
      </c>
      <c r="AQ41" s="9"/>
      <c r="AR41" s="14" t="s">
        <v>24</v>
      </c>
      <c r="AS41" s="15">
        <f t="shared" ref="AS41:BC41" si="95">SUM(AS35:AS40)</f>
        <v>21008.660400000001</v>
      </c>
      <c r="AT41" s="15">
        <f t="shared" si="95"/>
        <v>21338.007600000001</v>
      </c>
      <c r="AU41" s="15">
        <f t="shared" si="95"/>
        <v>22326.049200000001</v>
      </c>
      <c r="AV41" s="15">
        <f t="shared" si="95"/>
        <v>23423.873200000002</v>
      </c>
      <c r="AW41" s="15">
        <f t="shared" si="95"/>
        <v>24631.479600000002</v>
      </c>
      <c r="AX41" s="15">
        <f t="shared" si="95"/>
        <v>25729.303600000003</v>
      </c>
      <c r="AY41" s="15">
        <f t="shared" si="95"/>
        <v>26827.1276</v>
      </c>
      <c r="AZ41" s="15">
        <f t="shared" si="95"/>
        <v>27924.9516</v>
      </c>
      <c r="BA41" s="15">
        <f t="shared" si="95"/>
        <v>30230.382000000001</v>
      </c>
      <c r="BB41" s="15">
        <f t="shared" si="95"/>
        <v>31328.206000000002</v>
      </c>
      <c r="BC41" s="15">
        <f t="shared" si="95"/>
        <v>32426.030000000002</v>
      </c>
      <c r="BE41" s="9"/>
      <c r="BF41" s="14" t="s">
        <v>24</v>
      </c>
      <c r="BG41" s="15">
        <f t="shared" ref="BG41:BQ41" si="96">SUM(BG35:BG40)</f>
        <v>21619.586500000001</v>
      </c>
      <c r="BH41" s="15">
        <f t="shared" si="96"/>
        <v>21957.886000000002</v>
      </c>
      <c r="BI41" s="15">
        <f t="shared" si="96"/>
        <v>22972.784499999998</v>
      </c>
      <c r="BJ41" s="15">
        <f t="shared" si="96"/>
        <v>24100.449499999999</v>
      </c>
      <c r="BK41" s="15">
        <f t="shared" si="96"/>
        <v>25340.881000000005</v>
      </c>
      <c r="BL41" s="15">
        <f t="shared" si="96"/>
        <v>26468.545999999998</v>
      </c>
      <c r="BM41" s="15">
        <f t="shared" si="96"/>
        <v>27596.210999999999</v>
      </c>
      <c r="BN41" s="15">
        <f t="shared" si="96"/>
        <v>28723.876</v>
      </c>
      <c r="BO41" s="15">
        <f t="shared" si="96"/>
        <v>31091.9725</v>
      </c>
      <c r="BP41" s="15">
        <f t="shared" si="96"/>
        <v>32219.637500000001</v>
      </c>
      <c r="BQ41" s="15">
        <f t="shared" si="96"/>
        <v>33347.302499999998</v>
      </c>
      <c r="BS41" s="9"/>
      <c r="BT41" s="14" t="s">
        <v>24</v>
      </c>
      <c r="BU41" s="15">
        <f t="shared" ref="BU41:CE41" si="97">SUM(BU35:BU40)</f>
        <v>22025.173899999998</v>
      </c>
      <c r="BV41" s="15">
        <f t="shared" si="97"/>
        <v>22369.441600000002</v>
      </c>
      <c r="BW41" s="15">
        <f t="shared" si="97"/>
        <v>23402.244699999999</v>
      </c>
      <c r="BX41" s="15">
        <f t="shared" si="97"/>
        <v>24549.8037</v>
      </c>
      <c r="BY41" s="15">
        <f t="shared" si="97"/>
        <v>25812.118599999998</v>
      </c>
      <c r="BZ41" s="15">
        <f t="shared" si="97"/>
        <v>26959.677599999999</v>
      </c>
      <c r="CA41" s="15">
        <f t="shared" si="97"/>
        <v>28107.2366</v>
      </c>
      <c r="CB41" s="15">
        <f t="shared" si="97"/>
        <v>29254.795600000001</v>
      </c>
      <c r="CC41" s="15">
        <f t="shared" si="97"/>
        <v>31664.6695</v>
      </c>
      <c r="CD41" s="15">
        <f t="shared" si="97"/>
        <v>32812.22849999999</v>
      </c>
      <c r="CE41" s="15">
        <f t="shared" si="97"/>
        <v>33959.787499999991</v>
      </c>
      <c r="CG41" s="9"/>
      <c r="CH41" s="14" t="s">
        <v>24</v>
      </c>
      <c r="CI41" s="15">
        <f t="shared" ref="CI41:CS41" si="98">SUM(CI35:CI40)</f>
        <v>22843.534999999996</v>
      </c>
      <c r="CJ41" s="15">
        <f t="shared" si="98"/>
        <v>23199.799999999996</v>
      </c>
      <c r="CK41" s="15">
        <f t="shared" si="98"/>
        <v>24268.594999999998</v>
      </c>
      <c r="CL41" s="15">
        <f t="shared" si="98"/>
        <v>25456.144999999997</v>
      </c>
      <c r="CM41" s="15">
        <f t="shared" si="98"/>
        <v>26762.449999999997</v>
      </c>
      <c r="CN41" s="15">
        <f t="shared" si="98"/>
        <v>27949.999999999996</v>
      </c>
      <c r="CO41" s="15">
        <f t="shared" si="98"/>
        <v>29137.549999999996</v>
      </c>
      <c r="CP41" s="15">
        <f t="shared" si="98"/>
        <v>30325.1</v>
      </c>
      <c r="CQ41" s="15">
        <f t="shared" si="98"/>
        <v>32818.954999999994</v>
      </c>
      <c r="CR41" s="15">
        <f t="shared" si="98"/>
        <v>34006.504999999997</v>
      </c>
      <c r="CS41" s="15">
        <f t="shared" si="98"/>
        <v>35194.055</v>
      </c>
      <c r="CU41" s="9"/>
      <c r="CV41" s="14" t="s">
        <v>24</v>
      </c>
      <c r="CW41" s="15">
        <f t="shared" ref="CW41:DG41" si="99">SUM(CW35:CW40)</f>
        <v>25088.123299999999</v>
      </c>
      <c r="CX41" s="15">
        <f t="shared" si="99"/>
        <v>25477.335199999998</v>
      </c>
      <c r="CY41" s="15">
        <f t="shared" si="99"/>
        <v>26644.9709</v>
      </c>
      <c r="CZ41" s="15">
        <f t="shared" si="99"/>
        <v>27942.3439</v>
      </c>
      <c r="DA41" s="15">
        <f t="shared" si="99"/>
        <v>29369.4542</v>
      </c>
      <c r="DB41" s="15">
        <f t="shared" si="99"/>
        <v>30666.8272</v>
      </c>
      <c r="DC41" s="15">
        <f t="shared" si="99"/>
        <v>31964.200199999999</v>
      </c>
      <c r="DD41" s="15">
        <f t="shared" si="99"/>
        <v>33261.573199999999</v>
      </c>
      <c r="DE41" s="15">
        <f t="shared" si="99"/>
        <v>35986.056499999999</v>
      </c>
      <c r="DF41" s="15">
        <f t="shared" si="99"/>
        <v>37283.429499999998</v>
      </c>
      <c r="DG41" s="15">
        <f t="shared" si="99"/>
        <v>38580.802500000005</v>
      </c>
      <c r="DI41" s="9"/>
      <c r="DJ41" s="14" t="s">
        <v>24</v>
      </c>
      <c r="DK41" s="15">
        <f t="shared" ref="DK41:DU41" si="100">SUM(DK35:DK40)</f>
        <v>25495.740699999998</v>
      </c>
      <c r="DL41" s="15">
        <f t="shared" si="100"/>
        <v>25890.9208</v>
      </c>
      <c r="DM41" s="15">
        <f t="shared" si="100"/>
        <v>27076.4611</v>
      </c>
      <c r="DN41" s="15">
        <f t="shared" si="100"/>
        <v>28393.728099999997</v>
      </c>
      <c r="DO41" s="15">
        <f t="shared" si="100"/>
        <v>29842.721799999999</v>
      </c>
      <c r="DP41" s="15">
        <f t="shared" si="100"/>
        <v>31159.988799999999</v>
      </c>
      <c r="DQ41" s="15">
        <f t="shared" si="100"/>
        <v>32477.255799999999</v>
      </c>
      <c r="DR41" s="15">
        <f t="shared" si="100"/>
        <v>33794.522799999992</v>
      </c>
      <c r="DS41" s="15">
        <f t="shared" si="100"/>
        <v>36560.783499999998</v>
      </c>
      <c r="DT41" s="15">
        <f t="shared" si="100"/>
        <v>37878.05049999999</v>
      </c>
      <c r="DU41" s="15">
        <f t="shared" si="100"/>
        <v>39195.31749999999</v>
      </c>
      <c r="DW41" s="9"/>
      <c r="DX41" s="14" t="s">
        <v>24</v>
      </c>
      <c r="DY41" s="15">
        <f t="shared" ref="DY41:EI41" si="101">SUM(DY35:DY40)</f>
        <v>29228.356299999996</v>
      </c>
      <c r="DZ41" s="15">
        <f t="shared" si="101"/>
        <v>29685.1672</v>
      </c>
      <c r="EA41" s="15">
        <f t="shared" si="101"/>
        <v>31055.599899999997</v>
      </c>
      <c r="EB41" s="15">
        <f t="shared" si="101"/>
        <v>32578.302899999999</v>
      </c>
      <c r="EC41" s="15">
        <f t="shared" si="101"/>
        <v>34253.2762</v>
      </c>
      <c r="ED41" s="15">
        <f t="shared" si="101"/>
        <v>35775.979200000002</v>
      </c>
      <c r="EE41" s="15">
        <f t="shared" si="101"/>
        <v>37298.682200000003</v>
      </c>
      <c r="EF41" s="15">
        <f t="shared" si="101"/>
        <v>38821.385199999997</v>
      </c>
      <c r="EG41" s="15">
        <f t="shared" si="101"/>
        <v>42019.061500000003</v>
      </c>
      <c r="EH41" s="15">
        <f t="shared" si="101"/>
        <v>43541.764499999997</v>
      </c>
      <c r="EI41" s="15">
        <f t="shared" si="101"/>
        <v>45064.467499999999</v>
      </c>
      <c r="EK41" s="9"/>
      <c r="EL41" s="14" t="s">
        <v>24</v>
      </c>
      <c r="EM41" s="15">
        <f t="shared" ref="EM41:EW41" si="102">SUM(EM35:EM40)</f>
        <v>32109.840699999997</v>
      </c>
      <c r="EN41" s="15">
        <f t="shared" si="102"/>
        <v>32608.550799999997</v>
      </c>
      <c r="EO41" s="15">
        <f t="shared" si="102"/>
        <v>34104.681099999994</v>
      </c>
      <c r="EP41" s="15">
        <f t="shared" si="102"/>
        <v>35767.048099999993</v>
      </c>
      <c r="EQ41" s="15">
        <f t="shared" si="102"/>
        <v>37595.651799999992</v>
      </c>
      <c r="ER41" s="15">
        <f t="shared" si="102"/>
        <v>39258.018799999998</v>
      </c>
      <c r="ES41" s="15">
        <f t="shared" si="102"/>
        <v>40920.385799999996</v>
      </c>
      <c r="ET41" s="15">
        <f t="shared" si="102"/>
        <v>42582.752799999995</v>
      </c>
      <c r="EU41" s="15">
        <f t="shared" si="102"/>
        <v>46073.723499999993</v>
      </c>
      <c r="EV41" s="15">
        <f t="shared" si="102"/>
        <v>47736.090499999991</v>
      </c>
      <c r="EW41" s="15">
        <f t="shared" si="102"/>
        <v>49398.45749999999</v>
      </c>
      <c r="EY41" s="9"/>
      <c r="EZ41" s="14" t="s">
        <v>24</v>
      </c>
      <c r="FA41" s="15">
        <f t="shared" ref="FA41:FK41" si="103">SUM(FA35:FA40)</f>
        <v>33615.643000000004</v>
      </c>
      <c r="FB41" s="15">
        <f t="shared" si="103"/>
        <v>34146.082000000002</v>
      </c>
      <c r="FC41" s="15">
        <f t="shared" si="103"/>
        <v>35737.398999999998</v>
      </c>
      <c r="FD41" s="15">
        <f t="shared" si="103"/>
        <v>37505.529000000002</v>
      </c>
      <c r="FE41" s="15">
        <f t="shared" si="103"/>
        <v>39450.472000000002</v>
      </c>
      <c r="FF41" s="15">
        <f t="shared" si="103"/>
        <v>41218.601999999992</v>
      </c>
      <c r="FG41" s="15">
        <f t="shared" si="103"/>
        <v>42986.731999999996</v>
      </c>
      <c r="FH41" s="15">
        <f t="shared" si="103"/>
        <v>44754.862000000001</v>
      </c>
      <c r="FI41" s="15">
        <f t="shared" si="103"/>
        <v>48467.935000000005</v>
      </c>
      <c r="FJ41" s="15">
        <f t="shared" si="103"/>
        <v>50236.064999999995</v>
      </c>
      <c r="FK41" s="15">
        <f t="shared" si="103"/>
        <v>52004.195</v>
      </c>
      <c r="FM41" s="9"/>
      <c r="FN41" s="14" t="s">
        <v>24</v>
      </c>
      <c r="FO41" s="15">
        <f t="shared" ref="FO41:FY41" si="104">SUM(FO35:FO40)</f>
        <v>35682.078899999993</v>
      </c>
      <c r="FP41" s="15">
        <f t="shared" si="104"/>
        <v>36242.541599999997</v>
      </c>
      <c r="FQ41" s="15">
        <f t="shared" si="104"/>
        <v>37923.929699999993</v>
      </c>
      <c r="FR41" s="15">
        <f t="shared" si="104"/>
        <v>39792.138699999996</v>
      </c>
      <c r="FS41" s="15">
        <f t="shared" si="104"/>
        <v>41847.168599999997</v>
      </c>
      <c r="FT41" s="15">
        <f t="shared" si="104"/>
        <v>43715.377599999993</v>
      </c>
      <c r="FU41" s="15">
        <f t="shared" si="104"/>
        <v>45583.586599999995</v>
      </c>
      <c r="FV41" s="15">
        <f t="shared" si="104"/>
        <v>47451.79559999999</v>
      </c>
      <c r="FW41" s="15">
        <f t="shared" si="104"/>
        <v>51375.034499999994</v>
      </c>
      <c r="FX41" s="15">
        <f t="shared" si="104"/>
        <v>53243.24349999999</v>
      </c>
      <c r="FY41" s="15">
        <f t="shared" si="104"/>
        <v>55111.452499999992</v>
      </c>
      <c r="GA41" s="9"/>
      <c r="GB41" s="14" t="s">
        <v>24</v>
      </c>
      <c r="GC41" s="15">
        <f t="shared" ref="GC41:GM41" si="105">SUM(GC35:GC40)</f>
        <v>37777.3989</v>
      </c>
      <c r="GD41" s="15">
        <f t="shared" si="105"/>
        <v>38368.311600000001</v>
      </c>
      <c r="GE41" s="15">
        <f t="shared" si="105"/>
        <v>40141.049700000003</v>
      </c>
      <c r="GF41" s="15">
        <f t="shared" si="105"/>
        <v>42110.758699999991</v>
      </c>
      <c r="GG41" s="15">
        <f t="shared" si="105"/>
        <v>44277.438599999994</v>
      </c>
      <c r="GH41" s="15">
        <f t="shared" si="105"/>
        <v>46247.147599999997</v>
      </c>
      <c r="GI41" s="15">
        <f t="shared" si="105"/>
        <v>48216.856599999999</v>
      </c>
      <c r="GJ41" s="15">
        <f t="shared" si="105"/>
        <v>50186.565599999987</v>
      </c>
      <c r="GK41" s="15">
        <f t="shared" si="105"/>
        <v>54322.954499999993</v>
      </c>
      <c r="GL41" s="15">
        <f t="shared" si="105"/>
        <v>56292.663499999995</v>
      </c>
      <c r="GM41" s="15">
        <f t="shared" si="105"/>
        <v>58262.372499999998</v>
      </c>
      <c r="GO41" s="9"/>
      <c r="GP41" s="14" t="s">
        <v>24</v>
      </c>
      <c r="GQ41" s="15">
        <f t="shared" ref="GQ41:HA41" si="106">SUM(GQ35:GQ40)</f>
        <v>42151.686099999992</v>
      </c>
      <c r="GR41" s="15">
        <f t="shared" si="106"/>
        <v>42806.17839999999</v>
      </c>
      <c r="GS41" s="15">
        <f t="shared" si="106"/>
        <v>44769.655299999991</v>
      </c>
      <c r="GT41" s="15">
        <f t="shared" si="106"/>
        <v>46951.296299999987</v>
      </c>
      <c r="GU41" s="15">
        <f t="shared" si="106"/>
        <v>49351.101399999992</v>
      </c>
      <c r="GV41" s="15">
        <f t="shared" si="106"/>
        <v>51532.742399999988</v>
      </c>
      <c r="GW41" s="15">
        <f t="shared" si="106"/>
        <v>53714.383399999984</v>
      </c>
      <c r="GX41" s="15">
        <f t="shared" si="106"/>
        <v>55896.024399999988</v>
      </c>
      <c r="GY41" s="15">
        <f t="shared" si="106"/>
        <v>60477.470499999989</v>
      </c>
      <c r="GZ41" s="15">
        <f t="shared" si="106"/>
        <v>62659.111499999985</v>
      </c>
      <c r="HA41" s="15">
        <f t="shared" si="106"/>
        <v>64840.752499999988</v>
      </c>
    </row>
    <row r="42" spans="1:209" ht="13.9" x14ac:dyDescent="0.25">
      <c r="A42" s="9"/>
      <c r="B42" s="12" t="s">
        <v>25</v>
      </c>
      <c r="C42" s="11">
        <f>-C41*0.19</f>
        <v>-3603.9923520000007</v>
      </c>
      <c r="D42" s="11">
        <f t="shared" ref="D42:L42" si="107">-D41*0.19</f>
        <v>-3660.8753880000004</v>
      </c>
      <c r="E42" s="11">
        <f t="shared" si="107"/>
        <v>-3831.5244960000005</v>
      </c>
      <c r="F42" s="11">
        <f t="shared" si="107"/>
        <v>-4021.1346160000007</v>
      </c>
      <c r="G42" s="11">
        <f t="shared" si="107"/>
        <v>-4229.7057480000003</v>
      </c>
      <c r="H42" s="11">
        <f t="shared" si="107"/>
        <v>-4419.3158680000006</v>
      </c>
      <c r="I42" s="11">
        <f t="shared" si="107"/>
        <v>-4608.9259880000009</v>
      </c>
      <c r="J42" s="11">
        <f t="shared" si="107"/>
        <v>-4798.5361080000002</v>
      </c>
      <c r="K42" s="11">
        <f t="shared" si="107"/>
        <v>-5196.7173600000006</v>
      </c>
      <c r="L42" s="11">
        <f t="shared" si="107"/>
        <v>-5386.3274799999999</v>
      </c>
      <c r="M42" s="11">
        <f>-M41*0.19</f>
        <v>-5575.9376000000002</v>
      </c>
      <c r="O42" s="9"/>
      <c r="P42" s="12" t="s">
        <v>25</v>
      </c>
      <c r="Q42" s="11">
        <f>-Q41*0.19</f>
        <v>-3797.7239140000001</v>
      </c>
      <c r="R42" s="11">
        <f t="shared" ref="R42:Z42" si="108">-R41*0.19</f>
        <v>-3857.4534159999998</v>
      </c>
      <c r="S42" s="11">
        <f t="shared" si="108"/>
        <v>-4036.6419220000002</v>
      </c>
      <c r="T42" s="11">
        <f t="shared" si="108"/>
        <v>-4235.7402620000003</v>
      </c>
      <c r="U42" s="11">
        <f t="shared" si="108"/>
        <v>-4454.7484360000008</v>
      </c>
      <c r="V42" s="11">
        <f t="shared" si="108"/>
        <v>-4653.8467760000003</v>
      </c>
      <c r="W42" s="11">
        <f t="shared" si="108"/>
        <v>-4852.9451159999999</v>
      </c>
      <c r="X42" s="11">
        <f t="shared" si="108"/>
        <v>-5052.0434559999994</v>
      </c>
      <c r="Y42" s="11">
        <f t="shared" si="108"/>
        <v>-5470.1499700000004</v>
      </c>
      <c r="Z42" s="11">
        <f t="shared" si="108"/>
        <v>-5669.2483099999999</v>
      </c>
      <c r="AA42" s="11">
        <f>-AA41*0.19</f>
        <v>-5868.3466500000004</v>
      </c>
      <c r="AC42" s="9"/>
      <c r="AD42" s="12" t="s">
        <v>25</v>
      </c>
      <c r="AE42" s="11">
        <f>-AE41*0.19</f>
        <v>-3913.9898729999995</v>
      </c>
      <c r="AF42" s="11">
        <f t="shared" ref="AF42:AN42" si="109">-AF41*0.19</f>
        <v>-3975.4203119999997</v>
      </c>
      <c r="AG42" s="11">
        <f t="shared" si="109"/>
        <v>-4159.7116289999994</v>
      </c>
      <c r="AH42" s="11">
        <f t="shared" si="109"/>
        <v>-4364.4797589999989</v>
      </c>
      <c r="AI42" s="11">
        <f t="shared" si="109"/>
        <v>-4589.7247019999986</v>
      </c>
      <c r="AJ42" s="11">
        <f t="shared" si="109"/>
        <v>-4794.492831999999</v>
      </c>
      <c r="AK42" s="11">
        <f t="shared" si="109"/>
        <v>-4999.2609619999994</v>
      </c>
      <c r="AL42" s="11">
        <f t="shared" si="109"/>
        <v>-5204.0290919999989</v>
      </c>
      <c r="AM42" s="11">
        <f t="shared" si="109"/>
        <v>-5634.0421649999998</v>
      </c>
      <c r="AN42" s="11">
        <f t="shared" si="109"/>
        <v>-5838.8102949999984</v>
      </c>
      <c r="AO42" s="11">
        <f>-AO41*0.19</f>
        <v>-6043.5784249999988</v>
      </c>
      <c r="AQ42" s="9"/>
      <c r="AR42" s="12" t="s">
        <v>25</v>
      </c>
      <c r="AS42" s="11">
        <f>-AS41*0.19</f>
        <v>-3991.6454760000001</v>
      </c>
      <c r="AT42" s="11">
        <f t="shared" ref="AT42:BB42" si="110">-AT41*0.19</f>
        <v>-4054.2214440000002</v>
      </c>
      <c r="AU42" s="11">
        <f t="shared" si="110"/>
        <v>-4241.9493480000001</v>
      </c>
      <c r="AV42" s="11">
        <f t="shared" si="110"/>
        <v>-4450.5359080000007</v>
      </c>
      <c r="AW42" s="11">
        <f t="shared" si="110"/>
        <v>-4679.9811240000008</v>
      </c>
      <c r="AX42" s="11">
        <f t="shared" si="110"/>
        <v>-4888.5676840000006</v>
      </c>
      <c r="AY42" s="11">
        <f t="shared" si="110"/>
        <v>-5097.1542440000003</v>
      </c>
      <c r="AZ42" s="11">
        <f t="shared" si="110"/>
        <v>-5305.740804</v>
      </c>
      <c r="BA42" s="11">
        <f t="shared" si="110"/>
        <v>-5743.7725800000007</v>
      </c>
      <c r="BB42" s="11">
        <f t="shared" si="110"/>
        <v>-5952.3591400000005</v>
      </c>
      <c r="BC42" s="11">
        <f>-BC41*0.19</f>
        <v>-6160.9457000000002</v>
      </c>
      <c r="BE42" s="9"/>
      <c r="BF42" s="12" t="s">
        <v>25</v>
      </c>
      <c r="BG42" s="11">
        <f>-BG41*0.19</f>
        <v>-4107.7214350000004</v>
      </c>
      <c r="BH42" s="11">
        <f t="shared" ref="BH42:BP42" si="111">-BH41*0.19</f>
        <v>-4171.9983400000001</v>
      </c>
      <c r="BI42" s="11">
        <f t="shared" si="111"/>
        <v>-4364.8290549999992</v>
      </c>
      <c r="BJ42" s="11">
        <f t="shared" si="111"/>
        <v>-4579.0854049999998</v>
      </c>
      <c r="BK42" s="11">
        <f t="shared" si="111"/>
        <v>-4814.7673900000009</v>
      </c>
      <c r="BL42" s="11">
        <f t="shared" si="111"/>
        <v>-5029.0237399999996</v>
      </c>
      <c r="BM42" s="11">
        <f t="shared" si="111"/>
        <v>-5243.2800900000002</v>
      </c>
      <c r="BN42" s="11">
        <f t="shared" si="111"/>
        <v>-5457.5364399999999</v>
      </c>
      <c r="BO42" s="11">
        <f t="shared" si="111"/>
        <v>-5907.4747749999997</v>
      </c>
      <c r="BP42" s="11">
        <f t="shared" si="111"/>
        <v>-6121.7311250000002</v>
      </c>
      <c r="BQ42" s="11">
        <f>-BQ41*0.19</f>
        <v>-6335.9874749999999</v>
      </c>
      <c r="BS42" s="9"/>
      <c r="BT42" s="12" t="s">
        <v>25</v>
      </c>
      <c r="BU42" s="11">
        <f>-BU41*0.19</f>
        <v>-4184.7830409999997</v>
      </c>
      <c r="BV42" s="11">
        <f t="shared" ref="BV42:CD42" si="112">-BV41*0.19</f>
        <v>-4250.1939040000007</v>
      </c>
      <c r="BW42" s="11">
        <f t="shared" si="112"/>
        <v>-4446.4264929999999</v>
      </c>
      <c r="BX42" s="11">
        <f t="shared" si="112"/>
        <v>-4664.4627030000001</v>
      </c>
      <c r="BY42" s="11">
        <f t="shared" si="112"/>
        <v>-4904.3025339999995</v>
      </c>
      <c r="BZ42" s="11">
        <f t="shared" si="112"/>
        <v>-5122.3387439999997</v>
      </c>
      <c r="CA42" s="11">
        <f t="shared" si="112"/>
        <v>-5340.3749539999999</v>
      </c>
      <c r="CB42" s="11">
        <f t="shared" si="112"/>
        <v>-5558.4111640000001</v>
      </c>
      <c r="CC42" s="11">
        <f t="shared" si="112"/>
        <v>-6016.2872049999996</v>
      </c>
      <c r="CD42" s="11">
        <f t="shared" si="112"/>
        <v>-6234.323414999998</v>
      </c>
      <c r="CE42" s="11">
        <f>-CE41*0.19</f>
        <v>-6452.3596249999982</v>
      </c>
      <c r="CG42" s="9"/>
      <c r="CH42" s="12" t="s">
        <v>25</v>
      </c>
      <c r="CI42" s="11">
        <f>-CI41*0.19</f>
        <v>-4340.2716499999997</v>
      </c>
      <c r="CJ42" s="11">
        <f t="shared" ref="CJ42:CR42" si="113">-CJ41*0.19</f>
        <v>-4407.9619999999995</v>
      </c>
      <c r="CK42" s="11">
        <f t="shared" si="113"/>
        <v>-4611.03305</v>
      </c>
      <c r="CL42" s="11">
        <f t="shared" si="113"/>
        <v>-4836.6675499999992</v>
      </c>
      <c r="CM42" s="11">
        <f t="shared" si="113"/>
        <v>-5084.8654999999999</v>
      </c>
      <c r="CN42" s="11">
        <f t="shared" si="113"/>
        <v>-5310.4999999999991</v>
      </c>
      <c r="CO42" s="11">
        <f t="shared" si="113"/>
        <v>-5536.1344999999992</v>
      </c>
      <c r="CP42" s="11">
        <f t="shared" si="113"/>
        <v>-5761.7690000000002</v>
      </c>
      <c r="CQ42" s="11">
        <f t="shared" si="113"/>
        <v>-6235.6014499999992</v>
      </c>
      <c r="CR42" s="11">
        <f t="shared" si="113"/>
        <v>-6461.2359499999993</v>
      </c>
      <c r="CS42" s="11">
        <f>-CS41*0.19</f>
        <v>-6686.8704500000003</v>
      </c>
      <c r="CU42" s="9"/>
      <c r="CV42" s="12" t="s">
        <v>25</v>
      </c>
      <c r="CW42" s="11">
        <f>-CW41*0.19</f>
        <v>-4766.7434270000003</v>
      </c>
      <c r="CX42" s="11">
        <f t="shared" ref="CX42:DF42" si="114">-CX41*0.19</f>
        <v>-4840.6936879999994</v>
      </c>
      <c r="CY42" s="11">
        <f t="shared" si="114"/>
        <v>-5062.5444710000002</v>
      </c>
      <c r="CZ42" s="11">
        <f t="shared" si="114"/>
        <v>-5309.045341</v>
      </c>
      <c r="DA42" s="11">
        <f t="shared" si="114"/>
        <v>-5580.1962979999998</v>
      </c>
      <c r="DB42" s="11">
        <f t="shared" si="114"/>
        <v>-5826.6971679999997</v>
      </c>
      <c r="DC42" s="11">
        <f t="shared" si="114"/>
        <v>-6073.1980379999995</v>
      </c>
      <c r="DD42" s="11">
        <f t="shared" si="114"/>
        <v>-6319.6989080000003</v>
      </c>
      <c r="DE42" s="11">
        <f t="shared" si="114"/>
        <v>-6837.350735</v>
      </c>
      <c r="DF42" s="11">
        <f t="shared" si="114"/>
        <v>-7083.8516049999998</v>
      </c>
      <c r="DG42" s="11">
        <f>-DG41*0.19</f>
        <v>-7330.3524750000015</v>
      </c>
      <c r="DI42" s="9"/>
      <c r="DJ42" s="12" t="s">
        <v>25</v>
      </c>
      <c r="DK42" s="11">
        <f>-DK41*0.19</f>
        <v>-4844.1907329999995</v>
      </c>
      <c r="DL42" s="11">
        <f t="shared" ref="DL42:DT42" si="115">-DL41*0.19</f>
        <v>-4919.2749519999998</v>
      </c>
      <c r="DM42" s="11">
        <f t="shared" si="115"/>
        <v>-5144.5276089999998</v>
      </c>
      <c r="DN42" s="11">
        <f t="shared" si="115"/>
        <v>-5394.8083389999993</v>
      </c>
      <c r="DO42" s="11">
        <f t="shared" si="115"/>
        <v>-5670.1171420000001</v>
      </c>
      <c r="DP42" s="11">
        <f t="shared" si="115"/>
        <v>-5920.3978719999996</v>
      </c>
      <c r="DQ42" s="11">
        <f t="shared" si="115"/>
        <v>-6170.678602</v>
      </c>
      <c r="DR42" s="11">
        <f t="shared" si="115"/>
        <v>-6420.9593319999985</v>
      </c>
      <c r="DS42" s="11">
        <f t="shared" si="115"/>
        <v>-6946.5488649999998</v>
      </c>
      <c r="DT42" s="11">
        <f t="shared" si="115"/>
        <v>-7196.8295949999983</v>
      </c>
      <c r="DU42" s="11">
        <f>-DU41*0.19</f>
        <v>-7447.1103249999978</v>
      </c>
      <c r="DW42" s="9"/>
      <c r="DX42" s="12" t="s">
        <v>25</v>
      </c>
      <c r="DY42" s="11">
        <f>-DY41*0.19</f>
        <v>-5553.3876969999992</v>
      </c>
      <c r="DZ42" s="11">
        <f t="shared" ref="DZ42:EH42" si="116">-DZ41*0.19</f>
        <v>-5640.1817680000004</v>
      </c>
      <c r="EA42" s="11">
        <f t="shared" si="116"/>
        <v>-5900.5639809999993</v>
      </c>
      <c r="EB42" s="11">
        <f t="shared" si="116"/>
        <v>-6189.8775509999996</v>
      </c>
      <c r="EC42" s="11">
        <f t="shared" si="116"/>
        <v>-6508.1224780000002</v>
      </c>
      <c r="ED42" s="11">
        <f t="shared" si="116"/>
        <v>-6797.4360480000005</v>
      </c>
      <c r="EE42" s="11">
        <f t="shared" si="116"/>
        <v>-7086.7496180000007</v>
      </c>
      <c r="EF42" s="11">
        <f t="shared" si="116"/>
        <v>-7376.0631879999992</v>
      </c>
      <c r="EG42" s="11">
        <f t="shared" si="116"/>
        <v>-7983.621685000001</v>
      </c>
      <c r="EH42" s="11">
        <f t="shared" si="116"/>
        <v>-8272.9352550000003</v>
      </c>
      <c r="EI42" s="11">
        <f>-EI41*0.19</f>
        <v>-8562.2488250000006</v>
      </c>
      <c r="EK42" s="9"/>
      <c r="EL42" s="12" t="s">
        <v>25</v>
      </c>
      <c r="EM42" s="11">
        <f>-EM41*0.19</f>
        <v>-6100.8697329999995</v>
      </c>
      <c r="EN42" s="11">
        <f t="shared" ref="EN42:EV42" si="117">-EN41*0.19</f>
        <v>-6195.6246519999995</v>
      </c>
      <c r="EO42" s="11">
        <f t="shared" si="117"/>
        <v>-6479.8894089999994</v>
      </c>
      <c r="EP42" s="11">
        <f t="shared" si="117"/>
        <v>-6795.7391389999984</v>
      </c>
      <c r="EQ42" s="11">
        <f t="shared" si="117"/>
        <v>-7143.1738419999983</v>
      </c>
      <c r="ER42" s="11">
        <f t="shared" si="117"/>
        <v>-7459.0235720000001</v>
      </c>
      <c r="ES42" s="11">
        <f t="shared" si="117"/>
        <v>-7774.8733019999991</v>
      </c>
      <c r="ET42" s="11">
        <f t="shared" si="117"/>
        <v>-8090.723031999999</v>
      </c>
      <c r="EU42" s="11">
        <f t="shared" si="117"/>
        <v>-8754.0074649999988</v>
      </c>
      <c r="EV42" s="11">
        <f t="shared" si="117"/>
        <v>-9069.8571949999987</v>
      </c>
      <c r="EW42" s="11">
        <f>-EW41*0.19</f>
        <v>-9385.7069249999986</v>
      </c>
      <c r="EY42" s="9"/>
      <c r="EZ42" s="12" t="s">
        <v>25</v>
      </c>
      <c r="FA42" s="11">
        <f>-FA41*0.19</f>
        <v>-6386.9721700000009</v>
      </c>
      <c r="FB42" s="11">
        <f t="shared" ref="FB42:FJ42" si="118">-FB41*0.19</f>
        <v>-6487.7555800000009</v>
      </c>
      <c r="FC42" s="11">
        <f t="shared" si="118"/>
        <v>-6790.10581</v>
      </c>
      <c r="FD42" s="11">
        <f t="shared" si="118"/>
        <v>-7126.0505100000009</v>
      </c>
      <c r="FE42" s="11">
        <f t="shared" si="118"/>
        <v>-7495.58968</v>
      </c>
      <c r="FF42" s="11">
        <f t="shared" si="118"/>
        <v>-7831.5343799999982</v>
      </c>
      <c r="FG42" s="11">
        <f t="shared" si="118"/>
        <v>-8167.4790799999992</v>
      </c>
      <c r="FH42" s="11">
        <f t="shared" si="118"/>
        <v>-8503.423780000001</v>
      </c>
      <c r="FI42" s="11">
        <f t="shared" si="118"/>
        <v>-9208.907650000001</v>
      </c>
      <c r="FJ42" s="11">
        <f t="shared" si="118"/>
        <v>-9544.8523499999992</v>
      </c>
      <c r="FK42" s="11">
        <f>-FK41*0.19</f>
        <v>-9880.7970499999992</v>
      </c>
      <c r="FM42" s="9"/>
      <c r="FN42" s="12" t="s">
        <v>25</v>
      </c>
      <c r="FO42" s="11">
        <f>-FO41*0.19</f>
        <v>-6779.594990999999</v>
      </c>
      <c r="FP42" s="11">
        <f t="shared" ref="FP42:FX42" si="119">-FP41*0.19</f>
        <v>-6886.0829039999999</v>
      </c>
      <c r="FQ42" s="11">
        <f t="shared" si="119"/>
        <v>-7205.5466429999988</v>
      </c>
      <c r="FR42" s="11">
        <f t="shared" si="119"/>
        <v>-7560.5063529999989</v>
      </c>
      <c r="FS42" s="11">
        <f t="shared" si="119"/>
        <v>-7950.9620339999992</v>
      </c>
      <c r="FT42" s="11">
        <f t="shared" si="119"/>
        <v>-8305.9217439999993</v>
      </c>
      <c r="FU42" s="11">
        <f t="shared" si="119"/>
        <v>-8660.8814539999985</v>
      </c>
      <c r="FV42" s="11">
        <f t="shared" si="119"/>
        <v>-9015.8411639999977</v>
      </c>
      <c r="FW42" s="11">
        <f t="shared" si="119"/>
        <v>-9761.2565549999999</v>
      </c>
      <c r="FX42" s="11">
        <f t="shared" si="119"/>
        <v>-10116.216264999997</v>
      </c>
      <c r="FY42" s="11">
        <f>-FY41*0.19</f>
        <v>-10471.175974999998</v>
      </c>
      <c r="GA42" s="9"/>
      <c r="GB42" s="12" t="s">
        <v>25</v>
      </c>
      <c r="GC42" s="11">
        <f>-GC41*0.19</f>
        <v>-7177.7057910000003</v>
      </c>
      <c r="GD42" s="11">
        <f t="shared" ref="GD42:GL42" si="120">-GD41*0.19</f>
        <v>-7289.9792040000002</v>
      </c>
      <c r="GE42" s="11">
        <f t="shared" si="120"/>
        <v>-7626.7994430000008</v>
      </c>
      <c r="GF42" s="11">
        <f t="shared" si="120"/>
        <v>-8001.044152999998</v>
      </c>
      <c r="GG42" s="11">
        <f t="shared" si="120"/>
        <v>-8412.7133339999982</v>
      </c>
      <c r="GH42" s="11">
        <f t="shared" si="120"/>
        <v>-8786.9580439999991</v>
      </c>
      <c r="GI42" s="11">
        <f t="shared" si="120"/>
        <v>-9161.2027539999999</v>
      </c>
      <c r="GJ42" s="11">
        <f t="shared" si="120"/>
        <v>-9535.4474639999971</v>
      </c>
      <c r="GK42" s="11">
        <f t="shared" si="120"/>
        <v>-10321.361354999999</v>
      </c>
      <c r="GL42" s="11">
        <f t="shared" si="120"/>
        <v>-10695.606065</v>
      </c>
      <c r="GM42" s="11">
        <f>-GM41*0.19</f>
        <v>-11069.850774999999</v>
      </c>
      <c r="GO42" s="9"/>
      <c r="GP42" s="12" t="s">
        <v>25</v>
      </c>
      <c r="GQ42" s="11">
        <f>-GQ41*0.19</f>
        <v>-8008.8203589999985</v>
      </c>
      <c r="GR42" s="11">
        <f t="shared" ref="GR42:GZ42" si="121">-GR41*0.19</f>
        <v>-8133.1738959999984</v>
      </c>
      <c r="GS42" s="11">
        <f t="shared" si="121"/>
        <v>-8506.2345069999992</v>
      </c>
      <c r="GT42" s="11">
        <f t="shared" si="121"/>
        <v>-8920.7462969999979</v>
      </c>
      <c r="GU42" s="11">
        <f t="shared" si="121"/>
        <v>-9376.709265999998</v>
      </c>
      <c r="GV42" s="11">
        <f t="shared" si="121"/>
        <v>-9791.2210559999985</v>
      </c>
      <c r="GW42" s="11">
        <f t="shared" si="121"/>
        <v>-10205.732845999997</v>
      </c>
      <c r="GX42" s="11">
        <f t="shared" si="121"/>
        <v>-10620.244635999998</v>
      </c>
      <c r="GY42" s="11">
        <f t="shared" si="121"/>
        <v>-11490.719394999998</v>
      </c>
      <c r="GZ42" s="11">
        <f t="shared" si="121"/>
        <v>-11905.231184999997</v>
      </c>
      <c r="HA42" s="11">
        <f>-HA41*0.19</f>
        <v>-12319.742974999997</v>
      </c>
    </row>
    <row r="43" spans="1:209" ht="13.9" x14ac:dyDescent="0.25">
      <c r="A43" s="9"/>
      <c r="B43" s="12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O43" s="9"/>
      <c r="P43" s="12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C43" s="9"/>
      <c r="AD43" s="12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Q43" s="9"/>
      <c r="AR43" s="12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E43" s="9"/>
      <c r="BF43" s="12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S43" s="9"/>
      <c r="BT43" s="12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G43" s="9"/>
      <c r="CH43" s="12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U43" s="9"/>
      <c r="CV43" s="12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I43" s="9"/>
      <c r="DJ43" s="12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W43" s="9"/>
      <c r="DX43" s="12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K43" s="9"/>
      <c r="EL43" s="12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Y43" s="9"/>
      <c r="EZ43" s="12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M43" s="9"/>
      <c r="FN43" s="12"/>
      <c r="FO43" s="11"/>
      <c r="FP43" s="11"/>
      <c r="FQ43" s="11"/>
      <c r="FR43" s="11"/>
      <c r="FS43" s="11"/>
      <c r="FT43" s="11"/>
      <c r="FU43" s="11"/>
      <c r="FV43" s="11"/>
      <c r="FW43" s="11"/>
      <c r="FX43" s="11"/>
      <c r="FY43" s="11"/>
      <c r="GA43" s="9"/>
      <c r="GB43" s="12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O43" s="9"/>
      <c r="GP43" s="12"/>
      <c r="GQ43" s="11"/>
      <c r="GR43" s="11"/>
      <c r="GS43" s="11"/>
      <c r="GT43" s="11"/>
      <c r="GU43" s="11"/>
      <c r="GV43" s="11"/>
      <c r="GW43" s="11"/>
      <c r="GX43" s="11"/>
      <c r="GY43" s="11"/>
      <c r="GZ43" s="11"/>
      <c r="HA43" s="11"/>
    </row>
    <row r="44" spans="1:209" ht="13.9" x14ac:dyDescent="0.25">
      <c r="A44" s="9"/>
      <c r="B44" s="14" t="s">
        <v>28</v>
      </c>
      <c r="C44" s="15">
        <f t="shared" ref="C44:M44" si="122">SUM(C41:C43)</f>
        <v>15364.388448000002</v>
      </c>
      <c r="D44" s="15">
        <f t="shared" si="122"/>
        <v>15606.889812000001</v>
      </c>
      <c r="E44" s="15">
        <f t="shared" si="122"/>
        <v>16334.393904000002</v>
      </c>
      <c r="F44" s="15">
        <f t="shared" si="122"/>
        <v>17142.731784000003</v>
      </c>
      <c r="G44" s="15">
        <f t="shared" si="122"/>
        <v>18031.903452000002</v>
      </c>
      <c r="H44" s="15">
        <f t="shared" si="122"/>
        <v>18840.241332000001</v>
      </c>
      <c r="I44" s="15">
        <f t="shared" si="122"/>
        <v>19648.579212000004</v>
      </c>
      <c r="J44" s="15">
        <f t="shared" si="122"/>
        <v>20456.917092</v>
      </c>
      <c r="K44" s="15">
        <f t="shared" si="122"/>
        <v>22154.426640000005</v>
      </c>
      <c r="L44" s="15">
        <f t="shared" si="122"/>
        <v>22962.764520000001</v>
      </c>
      <c r="M44" s="15">
        <f t="shared" si="122"/>
        <v>23771.1024</v>
      </c>
      <c r="O44" s="9"/>
      <c r="P44" s="14" t="s">
        <v>28</v>
      </c>
      <c r="Q44" s="15">
        <f t="shared" ref="Q44:AA44" si="123">SUM(Q41:Q43)</f>
        <v>16190.296686</v>
      </c>
      <c r="R44" s="15">
        <f t="shared" si="123"/>
        <v>16444.932983999999</v>
      </c>
      <c r="S44" s="15">
        <f t="shared" si="123"/>
        <v>17208.841878000003</v>
      </c>
      <c r="T44" s="15">
        <f t="shared" si="123"/>
        <v>18057.629538000001</v>
      </c>
      <c r="U44" s="15">
        <f t="shared" si="123"/>
        <v>18991.295964000001</v>
      </c>
      <c r="V44" s="15">
        <f t="shared" si="123"/>
        <v>19840.083623999999</v>
      </c>
      <c r="W44" s="15">
        <f t="shared" si="123"/>
        <v>20688.871284000001</v>
      </c>
      <c r="X44" s="15">
        <f t="shared" si="123"/>
        <v>21537.658943999999</v>
      </c>
      <c r="Y44" s="15">
        <f t="shared" si="123"/>
        <v>23320.11303</v>
      </c>
      <c r="Z44" s="15">
        <f t="shared" si="123"/>
        <v>24168.900690000002</v>
      </c>
      <c r="AA44" s="15">
        <f t="shared" si="123"/>
        <v>25017.68835</v>
      </c>
      <c r="AC44" s="9"/>
      <c r="AD44" s="14" t="s">
        <v>28</v>
      </c>
      <c r="AE44" s="15">
        <f t="shared" ref="AE44:AO44" si="124">SUM(AE41:AE43)</f>
        <v>16685.956826999998</v>
      </c>
      <c r="AF44" s="15">
        <f t="shared" si="124"/>
        <v>16947.844487999999</v>
      </c>
      <c r="AG44" s="15">
        <f t="shared" si="124"/>
        <v>17733.507470999997</v>
      </c>
      <c r="AH44" s="15">
        <f t="shared" si="124"/>
        <v>18606.466340999996</v>
      </c>
      <c r="AI44" s="15">
        <f t="shared" si="124"/>
        <v>19566.721097999995</v>
      </c>
      <c r="AJ44" s="15">
        <f t="shared" si="124"/>
        <v>20439.679967999993</v>
      </c>
      <c r="AK44" s="15">
        <f t="shared" si="124"/>
        <v>21312.638837999995</v>
      </c>
      <c r="AL44" s="15">
        <f t="shared" si="124"/>
        <v>22185.597707999994</v>
      </c>
      <c r="AM44" s="15">
        <f t="shared" si="124"/>
        <v>24018.811334999999</v>
      </c>
      <c r="AN44" s="15">
        <f t="shared" si="124"/>
        <v>24891.770204999993</v>
      </c>
      <c r="AO44" s="15">
        <f t="shared" si="124"/>
        <v>25764.729074999996</v>
      </c>
      <c r="AQ44" s="9"/>
      <c r="AR44" s="14" t="s">
        <v>28</v>
      </c>
      <c r="AS44" s="15">
        <f t="shared" ref="AS44:BC44" si="125">SUM(AS41:AS43)</f>
        <v>17017.014923999999</v>
      </c>
      <c r="AT44" s="15">
        <f t="shared" si="125"/>
        <v>17283.786156000002</v>
      </c>
      <c r="AU44" s="15">
        <f t="shared" si="125"/>
        <v>18084.099851999999</v>
      </c>
      <c r="AV44" s="15">
        <f t="shared" si="125"/>
        <v>18973.337292</v>
      </c>
      <c r="AW44" s="15">
        <f t="shared" si="125"/>
        <v>19951.498476000001</v>
      </c>
      <c r="AX44" s="15">
        <f t="shared" si="125"/>
        <v>20840.735916000001</v>
      </c>
      <c r="AY44" s="15">
        <f t="shared" si="125"/>
        <v>21729.973355999999</v>
      </c>
      <c r="AZ44" s="15">
        <f t="shared" si="125"/>
        <v>22619.210795999999</v>
      </c>
      <c r="BA44" s="15">
        <f t="shared" si="125"/>
        <v>24486.609420000001</v>
      </c>
      <c r="BB44" s="15">
        <f t="shared" si="125"/>
        <v>25375.846860000001</v>
      </c>
      <c r="BC44" s="15">
        <f t="shared" si="125"/>
        <v>26265.084300000002</v>
      </c>
      <c r="BE44" s="9"/>
      <c r="BF44" s="14" t="s">
        <v>28</v>
      </c>
      <c r="BG44" s="15">
        <f t="shared" ref="BG44:BQ44" si="126">SUM(BG41:BG43)</f>
        <v>17511.865065000002</v>
      </c>
      <c r="BH44" s="15">
        <f t="shared" si="126"/>
        <v>17785.88766</v>
      </c>
      <c r="BI44" s="15">
        <f t="shared" si="126"/>
        <v>18607.955445</v>
      </c>
      <c r="BJ44" s="15">
        <f t="shared" si="126"/>
        <v>19521.364094999997</v>
      </c>
      <c r="BK44" s="15">
        <f t="shared" si="126"/>
        <v>20526.113610000004</v>
      </c>
      <c r="BL44" s="15">
        <f t="shared" si="126"/>
        <v>21439.522259999998</v>
      </c>
      <c r="BM44" s="15">
        <f t="shared" si="126"/>
        <v>22352.930909999999</v>
      </c>
      <c r="BN44" s="15">
        <f t="shared" si="126"/>
        <v>23266.33956</v>
      </c>
      <c r="BO44" s="15">
        <f t="shared" si="126"/>
        <v>25184.497725000001</v>
      </c>
      <c r="BP44" s="15">
        <f t="shared" si="126"/>
        <v>26097.906374999999</v>
      </c>
      <c r="BQ44" s="15">
        <f t="shared" si="126"/>
        <v>27011.315024999996</v>
      </c>
      <c r="BS44" s="9"/>
      <c r="BT44" s="14" t="s">
        <v>28</v>
      </c>
      <c r="BU44" s="15">
        <f t="shared" ref="BU44:CE44" si="127">SUM(BU41:BU43)</f>
        <v>17840.390858999999</v>
      </c>
      <c r="BV44" s="15">
        <f t="shared" si="127"/>
        <v>18119.247696000002</v>
      </c>
      <c r="BW44" s="15">
        <f t="shared" si="127"/>
        <v>18955.818207</v>
      </c>
      <c r="BX44" s="15">
        <f t="shared" si="127"/>
        <v>19885.340996999999</v>
      </c>
      <c r="BY44" s="15">
        <f t="shared" si="127"/>
        <v>20907.816065999999</v>
      </c>
      <c r="BZ44" s="15">
        <f t="shared" si="127"/>
        <v>21837.338855999998</v>
      </c>
      <c r="CA44" s="15">
        <f t="shared" si="127"/>
        <v>22766.861646000001</v>
      </c>
      <c r="CB44" s="15">
        <f t="shared" si="127"/>
        <v>23696.384436</v>
      </c>
      <c r="CC44" s="15">
        <f t="shared" si="127"/>
        <v>25648.382294999999</v>
      </c>
      <c r="CD44" s="15">
        <f t="shared" si="127"/>
        <v>26577.905084999991</v>
      </c>
      <c r="CE44" s="15">
        <f t="shared" si="127"/>
        <v>27507.427874999994</v>
      </c>
      <c r="CG44" s="9"/>
      <c r="CH44" s="14" t="s">
        <v>28</v>
      </c>
      <c r="CI44" s="15">
        <f t="shared" ref="CI44:CS44" si="128">SUM(CI41:CI43)</f>
        <v>18503.263349999997</v>
      </c>
      <c r="CJ44" s="15">
        <f t="shared" si="128"/>
        <v>18791.837999999996</v>
      </c>
      <c r="CK44" s="15">
        <f t="shared" si="128"/>
        <v>19657.561949999996</v>
      </c>
      <c r="CL44" s="15">
        <f t="shared" si="128"/>
        <v>20619.477449999998</v>
      </c>
      <c r="CM44" s="15">
        <f t="shared" si="128"/>
        <v>21677.584499999997</v>
      </c>
      <c r="CN44" s="15">
        <f t="shared" si="128"/>
        <v>22639.499999999996</v>
      </c>
      <c r="CO44" s="15">
        <f t="shared" si="128"/>
        <v>23601.415499999996</v>
      </c>
      <c r="CP44" s="15">
        <f t="shared" si="128"/>
        <v>24563.330999999998</v>
      </c>
      <c r="CQ44" s="15">
        <f t="shared" si="128"/>
        <v>26583.353549999996</v>
      </c>
      <c r="CR44" s="15">
        <f t="shared" si="128"/>
        <v>27545.269049999999</v>
      </c>
      <c r="CS44" s="15">
        <f t="shared" si="128"/>
        <v>28507.184549999998</v>
      </c>
      <c r="CU44" s="9"/>
      <c r="CV44" s="14" t="s">
        <v>28</v>
      </c>
      <c r="CW44" s="15">
        <f t="shared" ref="CW44:DG44" si="129">SUM(CW41:CW43)</f>
        <v>20321.379872999998</v>
      </c>
      <c r="CX44" s="15">
        <f t="shared" si="129"/>
        <v>20636.641511999998</v>
      </c>
      <c r="CY44" s="15">
        <f t="shared" si="129"/>
        <v>21582.426428999999</v>
      </c>
      <c r="CZ44" s="15">
        <f t="shared" si="129"/>
        <v>22633.298558999999</v>
      </c>
      <c r="DA44" s="15">
        <f t="shared" si="129"/>
        <v>23789.257902000001</v>
      </c>
      <c r="DB44" s="15">
        <f t="shared" si="129"/>
        <v>24840.130032000001</v>
      </c>
      <c r="DC44" s="15">
        <f t="shared" si="129"/>
        <v>25891.002162000001</v>
      </c>
      <c r="DD44" s="15">
        <f t="shared" si="129"/>
        <v>26941.874292</v>
      </c>
      <c r="DE44" s="15">
        <f t="shared" si="129"/>
        <v>29148.705764999999</v>
      </c>
      <c r="DF44" s="15">
        <f t="shared" si="129"/>
        <v>30199.577894999999</v>
      </c>
      <c r="DG44" s="15">
        <f t="shared" si="129"/>
        <v>31250.450025000006</v>
      </c>
      <c r="DI44" s="9"/>
      <c r="DJ44" s="14" t="s">
        <v>28</v>
      </c>
      <c r="DK44" s="15">
        <f t="shared" ref="DK44:DU44" si="130">SUM(DK41:DK43)</f>
        <v>20651.549966999999</v>
      </c>
      <c r="DL44" s="15">
        <f t="shared" si="130"/>
        <v>20971.645848</v>
      </c>
      <c r="DM44" s="15">
        <f t="shared" si="130"/>
        <v>21931.933491</v>
      </c>
      <c r="DN44" s="15">
        <f t="shared" si="130"/>
        <v>22998.919760999997</v>
      </c>
      <c r="DO44" s="15">
        <f t="shared" si="130"/>
        <v>24172.604658</v>
      </c>
      <c r="DP44" s="15">
        <f t="shared" si="130"/>
        <v>25239.590927999998</v>
      </c>
      <c r="DQ44" s="15">
        <f t="shared" si="130"/>
        <v>26306.577197999999</v>
      </c>
      <c r="DR44" s="15">
        <f t="shared" si="130"/>
        <v>27373.563467999993</v>
      </c>
      <c r="DS44" s="15">
        <f t="shared" si="130"/>
        <v>29614.234634999997</v>
      </c>
      <c r="DT44" s="15">
        <f t="shared" si="130"/>
        <v>30681.220904999991</v>
      </c>
      <c r="DU44" s="15">
        <f t="shared" si="130"/>
        <v>31748.207174999992</v>
      </c>
      <c r="DW44" s="9"/>
      <c r="DX44" s="14" t="s">
        <v>28</v>
      </c>
      <c r="DY44" s="15">
        <f t="shared" ref="DY44:EI44" si="131">SUM(DY41:DY43)</f>
        <v>23674.968602999998</v>
      </c>
      <c r="DZ44" s="15">
        <f t="shared" si="131"/>
        <v>24044.985432000001</v>
      </c>
      <c r="EA44" s="15">
        <f t="shared" si="131"/>
        <v>25155.035918999998</v>
      </c>
      <c r="EB44" s="15">
        <f t="shared" si="131"/>
        <v>26388.425348999997</v>
      </c>
      <c r="EC44" s="15">
        <f t="shared" si="131"/>
        <v>27745.153721999999</v>
      </c>
      <c r="ED44" s="15">
        <f t="shared" si="131"/>
        <v>28978.543152000002</v>
      </c>
      <c r="EE44" s="15">
        <f t="shared" si="131"/>
        <v>30211.932582000001</v>
      </c>
      <c r="EF44" s="15">
        <f t="shared" si="131"/>
        <v>31445.322011999997</v>
      </c>
      <c r="EG44" s="15">
        <f t="shared" si="131"/>
        <v>34035.439815000005</v>
      </c>
      <c r="EH44" s="15">
        <f t="shared" si="131"/>
        <v>35268.829245000001</v>
      </c>
      <c r="EI44" s="15">
        <f t="shared" si="131"/>
        <v>36502.218674999996</v>
      </c>
      <c r="EK44" s="9"/>
      <c r="EL44" s="14" t="s">
        <v>28</v>
      </c>
      <c r="EM44" s="15">
        <f t="shared" ref="EM44:EW44" si="132">SUM(EM41:EM43)</f>
        <v>26008.970966999997</v>
      </c>
      <c r="EN44" s="15">
        <f t="shared" si="132"/>
        <v>26412.926147999999</v>
      </c>
      <c r="EO44" s="15">
        <f t="shared" si="132"/>
        <v>27624.791690999995</v>
      </c>
      <c r="EP44" s="15">
        <f t="shared" si="132"/>
        <v>28971.308960999995</v>
      </c>
      <c r="EQ44" s="15">
        <f t="shared" si="132"/>
        <v>30452.477957999996</v>
      </c>
      <c r="ER44" s="15">
        <f t="shared" si="132"/>
        <v>31798.995228</v>
      </c>
      <c r="ES44" s="15">
        <f t="shared" si="132"/>
        <v>33145.512497999996</v>
      </c>
      <c r="ET44" s="15">
        <f t="shared" si="132"/>
        <v>34492.029767999993</v>
      </c>
      <c r="EU44" s="15">
        <f t="shared" si="132"/>
        <v>37319.71603499999</v>
      </c>
      <c r="EV44" s="15">
        <f t="shared" si="132"/>
        <v>38666.233304999994</v>
      </c>
      <c r="EW44" s="15">
        <f t="shared" si="132"/>
        <v>40012.750574999991</v>
      </c>
      <c r="EY44" s="9"/>
      <c r="EZ44" s="14" t="s">
        <v>28</v>
      </c>
      <c r="FA44" s="15">
        <f t="shared" ref="FA44:FK44" si="133">SUM(FA41:FA43)</f>
        <v>27228.670830000003</v>
      </c>
      <c r="FB44" s="15">
        <f t="shared" si="133"/>
        <v>27658.326420000001</v>
      </c>
      <c r="FC44" s="15">
        <f t="shared" si="133"/>
        <v>28947.293189999997</v>
      </c>
      <c r="FD44" s="15">
        <f t="shared" si="133"/>
        <v>30379.478490000001</v>
      </c>
      <c r="FE44" s="15">
        <f t="shared" si="133"/>
        <v>31954.882320000001</v>
      </c>
      <c r="FF44" s="15">
        <f t="shared" si="133"/>
        <v>33387.067619999994</v>
      </c>
      <c r="FG44" s="15">
        <f t="shared" si="133"/>
        <v>34819.252919999999</v>
      </c>
      <c r="FH44" s="15">
        <f t="shared" si="133"/>
        <v>36251.438219999996</v>
      </c>
      <c r="FI44" s="15">
        <f t="shared" si="133"/>
        <v>39259.027350000004</v>
      </c>
      <c r="FJ44" s="15">
        <f t="shared" si="133"/>
        <v>40691.212649999994</v>
      </c>
      <c r="FK44" s="15">
        <f t="shared" si="133"/>
        <v>42123.397949999999</v>
      </c>
      <c r="FM44" s="9"/>
      <c r="FN44" s="14" t="s">
        <v>28</v>
      </c>
      <c r="FO44" s="15">
        <f t="shared" ref="FO44:FY44" si="134">SUM(FO41:FO43)</f>
        <v>28902.483908999995</v>
      </c>
      <c r="FP44" s="15">
        <f t="shared" si="134"/>
        <v>29356.458695999998</v>
      </c>
      <c r="FQ44" s="15">
        <f t="shared" si="134"/>
        <v>30718.383056999995</v>
      </c>
      <c r="FR44" s="15">
        <f t="shared" si="134"/>
        <v>32231.632346999999</v>
      </c>
      <c r="FS44" s="15">
        <f t="shared" si="134"/>
        <v>33896.206566000001</v>
      </c>
      <c r="FT44" s="15">
        <f t="shared" si="134"/>
        <v>35409.455855999993</v>
      </c>
      <c r="FU44" s="15">
        <f t="shared" si="134"/>
        <v>36922.705145999993</v>
      </c>
      <c r="FV44" s="15">
        <f t="shared" si="134"/>
        <v>38435.954435999993</v>
      </c>
      <c r="FW44" s="15">
        <f t="shared" si="134"/>
        <v>41613.777944999994</v>
      </c>
      <c r="FX44" s="15">
        <f t="shared" si="134"/>
        <v>43127.027234999994</v>
      </c>
      <c r="FY44" s="15">
        <f t="shared" si="134"/>
        <v>44640.276524999994</v>
      </c>
      <c r="GA44" s="9"/>
      <c r="GB44" s="14" t="s">
        <v>28</v>
      </c>
      <c r="GC44" s="15">
        <f t="shared" ref="GC44:GM44" si="135">SUM(GC41:GC43)</f>
        <v>30599.693109</v>
      </c>
      <c r="GD44" s="15">
        <f t="shared" si="135"/>
        <v>31078.332396000002</v>
      </c>
      <c r="GE44" s="15">
        <f t="shared" si="135"/>
        <v>32514.250257000003</v>
      </c>
      <c r="GF44" s="15">
        <f t="shared" si="135"/>
        <v>34109.714546999996</v>
      </c>
      <c r="GG44" s="15">
        <f t="shared" si="135"/>
        <v>35864.725265999994</v>
      </c>
      <c r="GH44" s="15">
        <f t="shared" si="135"/>
        <v>37460.189555999998</v>
      </c>
      <c r="GI44" s="15">
        <f t="shared" si="135"/>
        <v>39055.653846000001</v>
      </c>
      <c r="GJ44" s="15">
        <f t="shared" si="135"/>
        <v>40651.11813599999</v>
      </c>
      <c r="GK44" s="15">
        <f t="shared" si="135"/>
        <v>44001.593144999992</v>
      </c>
      <c r="GL44" s="15">
        <f t="shared" si="135"/>
        <v>45597.057434999995</v>
      </c>
      <c r="GM44" s="15">
        <f t="shared" si="135"/>
        <v>47192.521724999999</v>
      </c>
      <c r="GO44" s="9"/>
      <c r="GP44" s="14" t="s">
        <v>28</v>
      </c>
      <c r="GQ44" s="15">
        <f t="shared" ref="GQ44:HA44" si="136">SUM(GQ41:GQ43)</f>
        <v>34142.865740999994</v>
      </c>
      <c r="GR44" s="15">
        <f t="shared" si="136"/>
        <v>34673.00450399999</v>
      </c>
      <c r="GS44" s="15">
        <f t="shared" si="136"/>
        <v>36263.42079299999</v>
      </c>
      <c r="GT44" s="15">
        <f t="shared" si="136"/>
        <v>38030.550002999989</v>
      </c>
      <c r="GU44" s="15">
        <f t="shared" si="136"/>
        <v>39974.392133999994</v>
      </c>
      <c r="GV44" s="15">
        <f t="shared" si="136"/>
        <v>41741.521343999993</v>
      </c>
      <c r="GW44" s="15">
        <f t="shared" si="136"/>
        <v>43508.650553999985</v>
      </c>
      <c r="GX44" s="15">
        <f t="shared" si="136"/>
        <v>45275.779763999992</v>
      </c>
      <c r="GY44" s="15">
        <f t="shared" si="136"/>
        <v>48986.751104999988</v>
      </c>
      <c r="GZ44" s="15">
        <f t="shared" si="136"/>
        <v>50753.880314999988</v>
      </c>
      <c r="HA44" s="15">
        <f t="shared" si="136"/>
        <v>52521.009524999987</v>
      </c>
    </row>
    <row r="45" spans="1:209" ht="13.9" x14ac:dyDescent="0.25">
      <c r="A45" s="9"/>
      <c r="B45" s="12" t="s">
        <v>29</v>
      </c>
      <c r="C45" s="11">
        <v>1210</v>
      </c>
      <c r="D45" s="11">
        <v>1210</v>
      </c>
      <c r="E45" s="11">
        <v>1210</v>
      </c>
      <c r="F45" s="11">
        <v>1210</v>
      </c>
      <c r="G45" s="11">
        <v>1210</v>
      </c>
      <c r="H45" s="11">
        <v>1210</v>
      </c>
      <c r="I45" s="11">
        <v>1210</v>
      </c>
      <c r="J45" s="11">
        <v>1210</v>
      </c>
      <c r="K45" s="11">
        <v>1210</v>
      </c>
      <c r="L45" s="11">
        <v>1210</v>
      </c>
      <c r="M45" s="11">
        <v>1210</v>
      </c>
      <c r="O45" s="9"/>
      <c r="P45" s="12" t="s">
        <v>29</v>
      </c>
      <c r="Q45" s="11">
        <v>1210</v>
      </c>
      <c r="R45" s="11">
        <v>1210</v>
      </c>
      <c r="S45" s="11">
        <v>1210</v>
      </c>
      <c r="T45" s="11">
        <v>1210</v>
      </c>
      <c r="U45" s="11">
        <v>1210</v>
      </c>
      <c r="V45" s="11">
        <v>1210</v>
      </c>
      <c r="W45" s="11">
        <v>1210</v>
      </c>
      <c r="X45" s="11">
        <v>1210</v>
      </c>
      <c r="Y45" s="11">
        <v>1210</v>
      </c>
      <c r="Z45" s="11">
        <v>1210</v>
      </c>
      <c r="AA45" s="11">
        <v>1210</v>
      </c>
      <c r="AC45" s="9"/>
      <c r="AD45" s="12" t="s">
        <v>29</v>
      </c>
      <c r="AE45" s="11">
        <v>1210</v>
      </c>
      <c r="AF45" s="11">
        <v>1210</v>
      </c>
      <c r="AG45" s="11">
        <v>1210</v>
      </c>
      <c r="AH45" s="11">
        <v>1210</v>
      </c>
      <c r="AI45" s="11">
        <v>1210</v>
      </c>
      <c r="AJ45" s="11">
        <v>1210</v>
      </c>
      <c r="AK45" s="11">
        <v>1210</v>
      </c>
      <c r="AL45" s="11">
        <v>1210</v>
      </c>
      <c r="AM45" s="11">
        <v>1210</v>
      </c>
      <c r="AN45" s="11">
        <v>1210</v>
      </c>
      <c r="AO45" s="11">
        <v>1210</v>
      </c>
      <c r="AQ45" s="9"/>
      <c r="AR45" s="12" t="s">
        <v>29</v>
      </c>
      <c r="AS45" s="11">
        <v>1210</v>
      </c>
      <c r="AT45" s="11">
        <v>1210</v>
      </c>
      <c r="AU45" s="11">
        <v>1210</v>
      </c>
      <c r="AV45" s="11">
        <v>1210</v>
      </c>
      <c r="AW45" s="11">
        <v>1210</v>
      </c>
      <c r="AX45" s="11">
        <v>1210</v>
      </c>
      <c r="AY45" s="11">
        <v>1210</v>
      </c>
      <c r="AZ45" s="11">
        <v>1210</v>
      </c>
      <c r="BA45" s="11">
        <v>1210</v>
      </c>
      <c r="BB45" s="11">
        <v>1210</v>
      </c>
      <c r="BC45" s="11">
        <v>1210</v>
      </c>
      <c r="BE45" s="9"/>
      <c r="BF45" s="12" t="s">
        <v>29</v>
      </c>
      <c r="BG45" s="11">
        <v>1210</v>
      </c>
      <c r="BH45" s="11">
        <v>1210</v>
      </c>
      <c r="BI45" s="11">
        <v>1210</v>
      </c>
      <c r="BJ45" s="11">
        <v>1210</v>
      </c>
      <c r="BK45" s="11">
        <v>1210</v>
      </c>
      <c r="BL45" s="11">
        <v>1210</v>
      </c>
      <c r="BM45" s="11">
        <v>1210</v>
      </c>
      <c r="BN45" s="11">
        <v>1210</v>
      </c>
      <c r="BO45" s="11">
        <v>1210</v>
      </c>
      <c r="BP45" s="11">
        <v>1210</v>
      </c>
      <c r="BQ45" s="11">
        <v>1210</v>
      </c>
      <c r="BS45" s="9"/>
      <c r="BT45" s="12" t="s">
        <v>29</v>
      </c>
      <c r="BU45" s="11">
        <v>1210</v>
      </c>
      <c r="BV45" s="11">
        <v>1210</v>
      </c>
      <c r="BW45" s="11">
        <v>1210</v>
      </c>
      <c r="BX45" s="11">
        <v>1210</v>
      </c>
      <c r="BY45" s="11">
        <v>1210</v>
      </c>
      <c r="BZ45" s="11">
        <v>1210</v>
      </c>
      <c r="CA45" s="11">
        <v>1210</v>
      </c>
      <c r="CB45" s="11">
        <v>1210</v>
      </c>
      <c r="CC45" s="11">
        <v>1210</v>
      </c>
      <c r="CD45" s="11">
        <v>1210</v>
      </c>
      <c r="CE45" s="11">
        <v>1210</v>
      </c>
      <c r="CG45" s="9"/>
      <c r="CH45" s="12" t="s">
        <v>29</v>
      </c>
      <c r="CI45" s="11">
        <v>1210</v>
      </c>
      <c r="CJ45" s="11">
        <v>1210</v>
      </c>
      <c r="CK45" s="11">
        <v>1210</v>
      </c>
      <c r="CL45" s="11">
        <v>1210</v>
      </c>
      <c r="CM45" s="11">
        <v>1210</v>
      </c>
      <c r="CN45" s="11">
        <v>1210</v>
      </c>
      <c r="CO45" s="11">
        <v>1210</v>
      </c>
      <c r="CP45" s="11">
        <v>1210</v>
      </c>
      <c r="CQ45" s="11">
        <v>1210</v>
      </c>
      <c r="CR45" s="11">
        <v>1210</v>
      </c>
      <c r="CS45" s="11">
        <v>1210</v>
      </c>
      <c r="CU45" s="9"/>
      <c r="CV45" s="12" t="s">
        <v>29</v>
      </c>
      <c r="CW45" s="11">
        <v>1210</v>
      </c>
      <c r="CX45" s="11">
        <v>1210</v>
      </c>
      <c r="CY45" s="11">
        <v>1210</v>
      </c>
      <c r="CZ45" s="11">
        <v>1210</v>
      </c>
      <c r="DA45" s="11">
        <v>1210</v>
      </c>
      <c r="DB45" s="11">
        <v>1210</v>
      </c>
      <c r="DC45" s="11">
        <v>1210</v>
      </c>
      <c r="DD45" s="11">
        <v>1210</v>
      </c>
      <c r="DE45" s="11">
        <v>1210</v>
      </c>
      <c r="DF45" s="11">
        <v>1210</v>
      </c>
      <c r="DG45" s="11">
        <v>1210</v>
      </c>
      <c r="DI45" s="9"/>
      <c r="DJ45" s="12" t="s">
        <v>29</v>
      </c>
      <c r="DK45" s="11">
        <v>1210</v>
      </c>
      <c r="DL45" s="11">
        <v>1210</v>
      </c>
      <c r="DM45" s="11">
        <v>1210</v>
      </c>
      <c r="DN45" s="11">
        <v>1210</v>
      </c>
      <c r="DO45" s="11">
        <v>1210</v>
      </c>
      <c r="DP45" s="11">
        <v>1210</v>
      </c>
      <c r="DQ45" s="11">
        <v>1210</v>
      </c>
      <c r="DR45" s="11">
        <v>1210</v>
      </c>
      <c r="DS45" s="11">
        <v>1210</v>
      </c>
      <c r="DT45" s="11">
        <v>1210</v>
      </c>
      <c r="DU45" s="11">
        <v>1210</v>
      </c>
      <c r="DW45" s="9"/>
      <c r="DX45" s="12" t="s">
        <v>29</v>
      </c>
      <c r="DY45" s="11">
        <v>1210</v>
      </c>
      <c r="DZ45" s="11">
        <v>1210</v>
      </c>
      <c r="EA45" s="11">
        <v>1210</v>
      </c>
      <c r="EB45" s="11">
        <v>1210</v>
      </c>
      <c r="EC45" s="11">
        <v>1210</v>
      </c>
      <c r="ED45" s="11">
        <v>1210</v>
      </c>
      <c r="EE45" s="11">
        <v>1210</v>
      </c>
      <c r="EF45" s="11">
        <v>1210</v>
      </c>
      <c r="EG45" s="11">
        <v>1210</v>
      </c>
      <c r="EH45" s="11">
        <v>1210</v>
      </c>
      <c r="EI45" s="11">
        <v>1210</v>
      </c>
      <c r="EK45" s="9"/>
      <c r="EL45" s="12" t="s">
        <v>29</v>
      </c>
      <c r="EM45" s="11">
        <v>1210</v>
      </c>
      <c r="EN45" s="11">
        <v>1210</v>
      </c>
      <c r="EO45" s="11">
        <v>1210</v>
      </c>
      <c r="EP45" s="11">
        <v>1210</v>
      </c>
      <c r="EQ45" s="11">
        <v>1210</v>
      </c>
      <c r="ER45" s="11">
        <v>1210</v>
      </c>
      <c r="ES45" s="11">
        <v>1210</v>
      </c>
      <c r="ET45" s="11">
        <v>1210</v>
      </c>
      <c r="EU45" s="11">
        <v>1210</v>
      </c>
      <c r="EV45" s="11">
        <v>1210</v>
      </c>
      <c r="EW45" s="11">
        <v>1210</v>
      </c>
      <c r="EY45" s="9"/>
      <c r="EZ45" s="12" t="s">
        <v>29</v>
      </c>
      <c r="FA45" s="11">
        <v>1210</v>
      </c>
      <c r="FB45" s="11">
        <v>1210</v>
      </c>
      <c r="FC45" s="11">
        <v>1210</v>
      </c>
      <c r="FD45" s="11">
        <v>1210</v>
      </c>
      <c r="FE45" s="11">
        <v>1210</v>
      </c>
      <c r="FF45" s="11">
        <v>1210</v>
      </c>
      <c r="FG45" s="11">
        <v>1210</v>
      </c>
      <c r="FH45" s="11">
        <v>1210</v>
      </c>
      <c r="FI45" s="11">
        <v>1210</v>
      </c>
      <c r="FJ45" s="11">
        <v>1210</v>
      </c>
      <c r="FK45" s="11">
        <v>1210</v>
      </c>
      <c r="FM45" s="9"/>
      <c r="FN45" s="12" t="s">
        <v>29</v>
      </c>
      <c r="FO45" s="11">
        <v>1210</v>
      </c>
      <c r="FP45" s="11">
        <v>1210</v>
      </c>
      <c r="FQ45" s="11">
        <v>1210</v>
      </c>
      <c r="FR45" s="11">
        <v>1210</v>
      </c>
      <c r="FS45" s="11">
        <v>1210</v>
      </c>
      <c r="FT45" s="11">
        <v>1210</v>
      </c>
      <c r="FU45" s="11">
        <v>1210</v>
      </c>
      <c r="FV45" s="11">
        <v>1210</v>
      </c>
      <c r="FW45" s="11">
        <v>1210</v>
      </c>
      <c r="FX45" s="11">
        <v>1210</v>
      </c>
      <c r="FY45" s="11">
        <v>1210</v>
      </c>
      <c r="GA45" s="9"/>
      <c r="GB45" s="12" t="s">
        <v>29</v>
      </c>
      <c r="GC45" s="11">
        <v>1210</v>
      </c>
      <c r="GD45" s="11">
        <v>1210</v>
      </c>
      <c r="GE45" s="11">
        <v>1210</v>
      </c>
      <c r="GF45" s="11">
        <v>1210</v>
      </c>
      <c r="GG45" s="11">
        <v>1210</v>
      </c>
      <c r="GH45" s="11">
        <v>1210</v>
      </c>
      <c r="GI45" s="11">
        <v>1210</v>
      </c>
      <c r="GJ45" s="11">
        <v>1210</v>
      </c>
      <c r="GK45" s="11">
        <v>1210</v>
      </c>
      <c r="GL45" s="11">
        <v>1210</v>
      </c>
      <c r="GM45" s="11">
        <v>1210</v>
      </c>
      <c r="GO45" s="9"/>
      <c r="GP45" s="12" t="s">
        <v>29</v>
      </c>
      <c r="GQ45" s="11">
        <v>1210</v>
      </c>
      <c r="GR45" s="11">
        <v>1210</v>
      </c>
      <c r="GS45" s="11">
        <v>1210</v>
      </c>
      <c r="GT45" s="11">
        <v>1210</v>
      </c>
      <c r="GU45" s="11">
        <v>1210</v>
      </c>
      <c r="GV45" s="11">
        <v>1210</v>
      </c>
      <c r="GW45" s="11">
        <v>1210</v>
      </c>
      <c r="GX45" s="11">
        <v>1210</v>
      </c>
      <c r="GY45" s="11">
        <v>1210</v>
      </c>
      <c r="GZ45" s="11">
        <v>1210</v>
      </c>
      <c r="HA45" s="11">
        <v>1210</v>
      </c>
    </row>
    <row r="46" spans="1:209" ht="13.9" x14ac:dyDescent="0.25">
      <c r="A46" s="9"/>
      <c r="B46" s="19" t="s">
        <v>30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9"/>
      <c r="P46" s="19" t="s">
        <v>30</v>
      </c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C46" s="9"/>
      <c r="AD46" s="19" t="s">
        <v>30</v>
      </c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Q46" s="9"/>
      <c r="AR46" s="19" t="s">
        <v>30</v>
      </c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E46" s="9"/>
      <c r="BF46" s="19" t="s">
        <v>30</v>
      </c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S46" s="9"/>
      <c r="BT46" s="19" t="s">
        <v>30</v>
      </c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G46" s="9"/>
      <c r="CH46" s="19" t="s">
        <v>30</v>
      </c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U46" s="9"/>
      <c r="CV46" s="19" t="s">
        <v>30</v>
      </c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I46" s="9"/>
      <c r="DJ46" s="19" t="s">
        <v>30</v>
      </c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W46" s="9"/>
      <c r="DX46" s="19" t="s">
        <v>30</v>
      </c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K46" s="9"/>
      <c r="EL46" s="19" t="s">
        <v>30</v>
      </c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Y46" s="9"/>
      <c r="EZ46" s="19" t="s">
        <v>30</v>
      </c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M46" s="9"/>
      <c r="FN46" s="19" t="s">
        <v>30</v>
      </c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GA46" s="9"/>
      <c r="GB46" s="19" t="s">
        <v>30</v>
      </c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O46" s="9"/>
      <c r="GP46" s="19" t="s">
        <v>30</v>
      </c>
      <c r="GQ46" s="11"/>
      <c r="GR46" s="11"/>
      <c r="GS46" s="11"/>
      <c r="GT46" s="11"/>
      <c r="GU46" s="11"/>
      <c r="GV46" s="11"/>
      <c r="GW46" s="11"/>
      <c r="GX46" s="11"/>
      <c r="GY46" s="11"/>
      <c r="GZ46" s="11"/>
      <c r="HA46" s="11"/>
    </row>
    <row r="47" spans="1:209" ht="13.9" x14ac:dyDescent="0.25">
      <c r="A47" s="20"/>
      <c r="B47" s="21" t="s">
        <v>31</v>
      </c>
      <c r="C47" s="22">
        <f>SUM(C44:C45)</f>
        <v>16574.388448000002</v>
      </c>
      <c r="D47" s="22">
        <f t="shared" ref="D47:L47" si="137">SUM(D44:D45)</f>
        <v>16816.889812000001</v>
      </c>
      <c r="E47" s="22">
        <f t="shared" si="137"/>
        <v>17544.393904000004</v>
      </c>
      <c r="F47" s="22">
        <f t="shared" si="137"/>
        <v>18352.731784000003</v>
      </c>
      <c r="G47" s="22">
        <f t="shared" si="137"/>
        <v>19241.903452000002</v>
      </c>
      <c r="H47" s="22">
        <f t="shared" si="137"/>
        <v>20050.241332000001</v>
      </c>
      <c r="I47" s="22">
        <f t="shared" si="137"/>
        <v>20858.579212000004</v>
      </c>
      <c r="J47" s="22">
        <f t="shared" si="137"/>
        <v>21666.917092</v>
      </c>
      <c r="K47" s="22">
        <f t="shared" si="137"/>
        <v>23364.426640000005</v>
      </c>
      <c r="L47" s="22">
        <f t="shared" si="137"/>
        <v>24172.764520000001</v>
      </c>
      <c r="M47" s="22">
        <f>SUM(M44:M45)</f>
        <v>24981.1024</v>
      </c>
      <c r="O47" s="20"/>
      <c r="P47" s="21" t="s">
        <v>31</v>
      </c>
      <c r="Q47" s="22">
        <f>SUM(Q44:Q45)</f>
        <v>17400.296686000002</v>
      </c>
      <c r="R47" s="22">
        <f t="shared" ref="R47:Z47" si="138">SUM(R44:R45)</f>
        <v>17654.932983999999</v>
      </c>
      <c r="S47" s="22">
        <f t="shared" si="138"/>
        <v>18418.841878000003</v>
      </c>
      <c r="T47" s="22">
        <f t="shared" si="138"/>
        <v>19267.629538000001</v>
      </c>
      <c r="U47" s="22">
        <f t="shared" si="138"/>
        <v>20201.295964000001</v>
      </c>
      <c r="V47" s="22">
        <f t="shared" si="138"/>
        <v>21050.083623999999</v>
      </c>
      <c r="W47" s="22">
        <f t="shared" si="138"/>
        <v>21898.871284000001</v>
      </c>
      <c r="X47" s="22">
        <f t="shared" si="138"/>
        <v>22747.658943999999</v>
      </c>
      <c r="Y47" s="22">
        <f t="shared" si="138"/>
        <v>24530.11303</v>
      </c>
      <c r="Z47" s="22">
        <f t="shared" si="138"/>
        <v>25378.900690000002</v>
      </c>
      <c r="AA47" s="22">
        <f>SUM(AA44:AA45)</f>
        <v>26227.68835</v>
      </c>
      <c r="AC47" s="20"/>
      <c r="AD47" s="21" t="s">
        <v>31</v>
      </c>
      <c r="AE47" s="22">
        <f>SUM(AE44:AE45)</f>
        <v>17895.956826999998</v>
      </c>
      <c r="AF47" s="22">
        <f t="shared" ref="AF47:AN47" si="139">SUM(AF44:AF45)</f>
        <v>18157.844487999999</v>
      </c>
      <c r="AG47" s="22">
        <f t="shared" si="139"/>
        <v>18943.507470999997</v>
      </c>
      <c r="AH47" s="22">
        <f t="shared" si="139"/>
        <v>19816.466340999996</v>
      </c>
      <c r="AI47" s="22">
        <f t="shared" si="139"/>
        <v>20776.721097999995</v>
      </c>
      <c r="AJ47" s="22">
        <f t="shared" si="139"/>
        <v>21649.679967999993</v>
      </c>
      <c r="AK47" s="22">
        <f t="shared" si="139"/>
        <v>22522.638837999995</v>
      </c>
      <c r="AL47" s="22">
        <f t="shared" si="139"/>
        <v>23395.597707999994</v>
      </c>
      <c r="AM47" s="22">
        <f t="shared" si="139"/>
        <v>25228.811334999999</v>
      </c>
      <c r="AN47" s="22">
        <f t="shared" si="139"/>
        <v>26101.770204999993</v>
      </c>
      <c r="AO47" s="22">
        <f>SUM(AO44:AO45)</f>
        <v>26974.729074999996</v>
      </c>
      <c r="AQ47" s="20"/>
      <c r="AR47" s="21" t="s">
        <v>31</v>
      </c>
      <c r="AS47" s="22">
        <f>SUM(AS44:AS45)</f>
        <v>18227.014923999999</v>
      </c>
      <c r="AT47" s="22">
        <f t="shared" ref="AT47:BB47" si="140">SUM(AT44:AT45)</f>
        <v>18493.786156000002</v>
      </c>
      <c r="AU47" s="22">
        <f t="shared" si="140"/>
        <v>19294.099851999999</v>
      </c>
      <c r="AV47" s="22">
        <f t="shared" si="140"/>
        <v>20183.337292</v>
      </c>
      <c r="AW47" s="22">
        <f t="shared" si="140"/>
        <v>21161.498476000001</v>
      </c>
      <c r="AX47" s="22">
        <f t="shared" si="140"/>
        <v>22050.735916000001</v>
      </c>
      <c r="AY47" s="22">
        <f t="shared" si="140"/>
        <v>22939.973355999999</v>
      </c>
      <c r="AZ47" s="22">
        <f t="shared" si="140"/>
        <v>23829.210795999999</v>
      </c>
      <c r="BA47" s="22">
        <f t="shared" si="140"/>
        <v>25696.609420000001</v>
      </c>
      <c r="BB47" s="22">
        <f t="shared" si="140"/>
        <v>26585.846860000001</v>
      </c>
      <c r="BC47" s="22">
        <f>SUM(BC44:BC45)</f>
        <v>27475.084300000002</v>
      </c>
      <c r="BE47" s="20"/>
      <c r="BF47" s="21" t="s">
        <v>31</v>
      </c>
      <c r="BG47" s="22">
        <f>SUM(BG44:BG45)</f>
        <v>18721.865065000002</v>
      </c>
      <c r="BH47" s="22">
        <f t="shared" ref="BH47:BP47" si="141">SUM(BH44:BH45)</f>
        <v>18995.88766</v>
      </c>
      <c r="BI47" s="22">
        <f t="shared" si="141"/>
        <v>19817.955445</v>
      </c>
      <c r="BJ47" s="22">
        <f t="shared" si="141"/>
        <v>20731.364094999997</v>
      </c>
      <c r="BK47" s="22">
        <f t="shared" si="141"/>
        <v>21736.113610000004</v>
      </c>
      <c r="BL47" s="22">
        <f t="shared" si="141"/>
        <v>22649.522259999998</v>
      </c>
      <c r="BM47" s="22">
        <f t="shared" si="141"/>
        <v>23562.930909999999</v>
      </c>
      <c r="BN47" s="22">
        <f t="shared" si="141"/>
        <v>24476.33956</v>
      </c>
      <c r="BO47" s="22">
        <f t="shared" si="141"/>
        <v>26394.497725000001</v>
      </c>
      <c r="BP47" s="22">
        <f t="shared" si="141"/>
        <v>27307.906374999999</v>
      </c>
      <c r="BQ47" s="22">
        <f>SUM(BQ44:BQ45)</f>
        <v>28221.315024999996</v>
      </c>
      <c r="BS47" s="20"/>
      <c r="BT47" s="21" t="s">
        <v>31</v>
      </c>
      <c r="BU47" s="22">
        <f>SUM(BU44:BU45)</f>
        <v>19050.390858999999</v>
      </c>
      <c r="BV47" s="22">
        <f t="shared" ref="BV47:CD47" si="142">SUM(BV44:BV45)</f>
        <v>19329.247696000002</v>
      </c>
      <c r="BW47" s="22">
        <f t="shared" si="142"/>
        <v>20165.818207</v>
      </c>
      <c r="BX47" s="22">
        <f t="shared" si="142"/>
        <v>21095.340996999999</v>
      </c>
      <c r="BY47" s="22">
        <f t="shared" si="142"/>
        <v>22117.816065999999</v>
      </c>
      <c r="BZ47" s="22">
        <f t="shared" si="142"/>
        <v>23047.338855999998</v>
      </c>
      <c r="CA47" s="22">
        <f t="shared" si="142"/>
        <v>23976.861646000001</v>
      </c>
      <c r="CB47" s="22">
        <f t="shared" si="142"/>
        <v>24906.384436</v>
      </c>
      <c r="CC47" s="22">
        <f t="shared" si="142"/>
        <v>26858.382294999999</v>
      </c>
      <c r="CD47" s="22">
        <f t="shared" si="142"/>
        <v>27787.905084999991</v>
      </c>
      <c r="CE47" s="22">
        <f>SUM(CE44:CE45)</f>
        <v>28717.427874999994</v>
      </c>
      <c r="CG47" s="20"/>
      <c r="CH47" s="21" t="s">
        <v>31</v>
      </c>
      <c r="CI47" s="22">
        <f>SUM(CI44:CI45)</f>
        <v>19713.263349999997</v>
      </c>
      <c r="CJ47" s="22">
        <f t="shared" ref="CJ47:CR47" si="143">SUM(CJ44:CJ45)</f>
        <v>20001.837999999996</v>
      </c>
      <c r="CK47" s="22">
        <f t="shared" si="143"/>
        <v>20867.561949999996</v>
      </c>
      <c r="CL47" s="22">
        <f t="shared" si="143"/>
        <v>21829.477449999998</v>
      </c>
      <c r="CM47" s="22">
        <f t="shared" si="143"/>
        <v>22887.584499999997</v>
      </c>
      <c r="CN47" s="22">
        <f t="shared" si="143"/>
        <v>23849.499999999996</v>
      </c>
      <c r="CO47" s="22">
        <f t="shared" si="143"/>
        <v>24811.415499999996</v>
      </c>
      <c r="CP47" s="22">
        <f t="shared" si="143"/>
        <v>25773.330999999998</v>
      </c>
      <c r="CQ47" s="22">
        <f t="shared" si="143"/>
        <v>27793.353549999996</v>
      </c>
      <c r="CR47" s="22">
        <f t="shared" si="143"/>
        <v>28755.269049999999</v>
      </c>
      <c r="CS47" s="22">
        <f>SUM(CS44:CS45)</f>
        <v>29717.184549999998</v>
      </c>
      <c r="CU47" s="20"/>
      <c r="CV47" s="21" t="s">
        <v>31</v>
      </c>
      <c r="CW47" s="22">
        <f>SUM(CW44:CW45)</f>
        <v>21531.379872999998</v>
      </c>
      <c r="CX47" s="22">
        <f t="shared" ref="CX47:DF47" si="144">SUM(CX44:CX45)</f>
        <v>21846.641511999998</v>
      </c>
      <c r="CY47" s="22">
        <f t="shared" si="144"/>
        <v>22792.426428999999</v>
      </c>
      <c r="CZ47" s="22">
        <f t="shared" si="144"/>
        <v>23843.298558999999</v>
      </c>
      <c r="DA47" s="22">
        <f t="shared" si="144"/>
        <v>24999.257902000001</v>
      </c>
      <c r="DB47" s="22">
        <f t="shared" si="144"/>
        <v>26050.130032000001</v>
      </c>
      <c r="DC47" s="22">
        <f t="shared" si="144"/>
        <v>27101.002162000001</v>
      </c>
      <c r="DD47" s="22">
        <f t="shared" si="144"/>
        <v>28151.874292</v>
      </c>
      <c r="DE47" s="22">
        <f t="shared" si="144"/>
        <v>30358.705764999999</v>
      </c>
      <c r="DF47" s="22">
        <f t="shared" si="144"/>
        <v>31409.577894999999</v>
      </c>
      <c r="DG47" s="22">
        <f>SUM(DG44:DG45)</f>
        <v>32460.450025000006</v>
      </c>
      <c r="DI47" s="20"/>
      <c r="DJ47" s="21" t="s">
        <v>31</v>
      </c>
      <c r="DK47" s="22">
        <f>SUM(DK44:DK45)</f>
        <v>21861.549966999999</v>
      </c>
      <c r="DL47" s="22">
        <f t="shared" ref="DL47:DT47" si="145">SUM(DL44:DL45)</f>
        <v>22181.645848</v>
      </c>
      <c r="DM47" s="22">
        <f t="shared" si="145"/>
        <v>23141.933491</v>
      </c>
      <c r="DN47" s="22">
        <f t="shared" si="145"/>
        <v>24208.919760999997</v>
      </c>
      <c r="DO47" s="22">
        <f t="shared" si="145"/>
        <v>25382.604658</v>
      </c>
      <c r="DP47" s="22">
        <f t="shared" si="145"/>
        <v>26449.590927999998</v>
      </c>
      <c r="DQ47" s="22">
        <f t="shared" si="145"/>
        <v>27516.577197999999</v>
      </c>
      <c r="DR47" s="22">
        <f t="shared" si="145"/>
        <v>28583.563467999993</v>
      </c>
      <c r="DS47" s="22">
        <f t="shared" si="145"/>
        <v>30824.234634999997</v>
      </c>
      <c r="DT47" s="22">
        <f t="shared" si="145"/>
        <v>31891.220904999991</v>
      </c>
      <c r="DU47" s="22">
        <f>SUM(DU44:DU45)</f>
        <v>32958.207174999989</v>
      </c>
      <c r="DW47" s="20"/>
      <c r="DX47" s="21" t="s">
        <v>31</v>
      </c>
      <c r="DY47" s="22">
        <f>SUM(DY44:DY45)</f>
        <v>24884.968602999998</v>
      </c>
      <c r="DZ47" s="22">
        <f t="shared" ref="DZ47:EH47" si="146">SUM(DZ44:DZ45)</f>
        <v>25254.985432000001</v>
      </c>
      <c r="EA47" s="22">
        <f t="shared" si="146"/>
        <v>26365.035918999998</v>
      </c>
      <c r="EB47" s="22">
        <f t="shared" si="146"/>
        <v>27598.425348999997</v>
      </c>
      <c r="EC47" s="22">
        <f t="shared" si="146"/>
        <v>28955.153721999999</v>
      </c>
      <c r="ED47" s="22">
        <f t="shared" si="146"/>
        <v>30188.543152000002</v>
      </c>
      <c r="EE47" s="22">
        <f t="shared" si="146"/>
        <v>31421.932582000001</v>
      </c>
      <c r="EF47" s="22">
        <f t="shared" si="146"/>
        <v>32655.322011999997</v>
      </c>
      <c r="EG47" s="22">
        <f t="shared" si="146"/>
        <v>35245.439815000005</v>
      </c>
      <c r="EH47" s="22">
        <f t="shared" si="146"/>
        <v>36478.829245000001</v>
      </c>
      <c r="EI47" s="22">
        <f>SUM(EI44:EI45)</f>
        <v>37712.218674999996</v>
      </c>
      <c r="EK47" s="20"/>
      <c r="EL47" s="21" t="s">
        <v>31</v>
      </c>
      <c r="EM47" s="22">
        <f>SUM(EM44:EM45)</f>
        <v>27218.970966999997</v>
      </c>
      <c r="EN47" s="22">
        <f t="shared" ref="EN47:EV47" si="147">SUM(EN44:EN45)</f>
        <v>27622.926147999999</v>
      </c>
      <c r="EO47" s="22">
        <f t="shared" si="147"/>
        <v>28834.791690999995</v>
      </c>
      <c r="EP47" s="22">
        <f t="shared" si="147"/>
        <v>30181.308960999995</v>
      </c>
      <c r="EQ47" s="22">
        <f t="shared" si="147"/>
        <v>31662.477957999996</v>
      </c>
      <c r="ER47" s="22">
        <f t="shared" si="147"/>
        <v>33008.995228</v>
      </c>
      <c r="ES47" s="22">
        <f t="shared" si="147"/>
        <v>34355.512497999996</v>
      </c>
      <c r="ET47" s="22">
        <f t="shared" si="147"/>
        <v>35702.029767999993</v>
      </c>
      <c r="EU47" s="22">
        <f t="shared" si="147"/>
        <v>38529.71603499999</v>
      </c>
      <c r="EV47" s="22">
        <f t="shared" si="147"/>
        <v>39876.233304999994</v>
      </c>
      <c r="EW47" s="22">
        <f>SUM(EW44:EW45)</f>
        <v>41222.750574999991</v>
      </c>
      <c r="EY47" s="20"/>
      <c r="EZ47" s="21" t="s">
        <v>31</v>
      </c>
      <c r="FA47" s="22">
        <f>SUM(FA44:FA45)</f>
        <v>28438.670830000003</v>
      </c>
      <c r="FB47" s="22">
        <f t="shared" ref="FB47:FJ47" si="148">SUM(FB44:FB45)</f>
        <v>28868.326420000001</v>
      </c>
      <c r="FC47" s="22">
        <f t="shared" si="148"/>
        <v>30157.293189999997</v>
      </c>
      <c r="FD47" s="22">
        <f t="shared" si="148"/>
        <v>31589.478490000001</v>
      </c>
      <c r="FE47" s="22">
        <f t="shared" si="148"/>
        <v>33164.882320000004</v>
      </c>
      <c r="FF47" s="22">
        <f t="shared" si="148"/>
        <v>34597.067619999994</v>
      </c>
      <c r="FG47" s="22">
        <f t="shared" si="148"/>
        <v>36029.252919999999</v>
      </c>
      <c r="FH47" s="22">
        <f t="shared" si="148"/>
        <v>37461.438219999996</v>
      </c>
      <c r="FI47" s="22">
        <f t="shared" si="148"/>
        <v>40469.027350000004</v>
      </c>
      <c r="FJ47" s="22">
        <f t="shared" si="148"/>
        <v>41901.212649999994</v>
      </c>
      <c r="FK47" s="22">
        <f>SUM(FK44:FK45)</f>
        <v>43333.397949999999</v>
      </c>
      <c r="FM47" s="20"/>
      <c r="FN47" s="21" t="s">
        <v>31</v>
      </c>
      <c r="FO47" s="22">
        <f>SUM(FO44:FO45)</f>
        <v>30112.483908999995</v>
      </c>
      <c r="FP47" s="22">
        <f t="shared" ref="FP47:FX47" si="149">SUM(FP44:FP45)</f>
        <v>30566.458695999998</v>
      </c>
      <c r="FQ47" s="22">
        <f t="shared" si="149"/>
        <v>31928.383056999995</v>
      </c>
      <c r="FR47" s="22">
        <f t="shared" si="149"/>
        <v>33441.632346999999</v>
      </c>
      <c r="FS47" s="22">
        <f t="shared" si="149"/>
        <v>35106.206566000001</v>
      </c>
      <c r="FT47" s="22">
        <f t="shared" si="149"/>
        <v>36619.455855999993</v>
      </c>
      <c r="FU47" s="22">
        <f t="shared" si="149"/>
        <v>38132.705145999993</v>
      </c>
      <c r="FV47" s="22">
        <f t="shared" si="149"/>
        <v>39645.954435999993</v>
      </c>
      <c r="FW47" s="22">
        <f t="shared" si="149"/>
        <v>42823.777944999994</v>
      </c>
      <c r="FX47" s="22">
        <f t="shared" si="149"/>
        <v>44337.027234999994</v>
      </c>
      <c r="FY47" s="22">
        <f>SUM(FY44:FY45)</f>
        <v>45850.276524999994</v>
      </c>
      <c r="GA47" s="20"/>
      <c r="GB47" s="21" t="s">
        <v>31</v>
      </c>
      <c r="GC47" s="22">
        <f>SUM(GC44:GC45)</f>
        <v>31809.693109</v>
      </c>
      <c r="GD47" s="22">
        <f t="shared" ref="GD47:GL47" si="150">SUM(GD44:GD45)</f>
        <v>32288.332396000002</v>
      </c>
      <c r="GE47" s="22">
        <f t="shared" si="150"/>
        <v>33724.250257000007</v>
      </c>
      <c r="GF47" s="22">
        <f t="shared" si="150"/>
        <v>35319.714546999996</v>
      </c>
      <c r="GG47" s="22">
        <f t="shared" si="150"/>
        <v>37074.725265999994</v>
      </c>
      <c r="GH47" s="22">
        <f t="shared" si="150"/>
        <v>38670.189555999998</v>
      </c>
      <c r="GI47" s="22">
        <f t="shared" si="150"/>
        <v>40265.653846000001</v>
      </c>
      <c r="GJ47" s="22">
        <f t="shared" si="150"/>
        <v>41861.11813599999</v>
      </c>
      <c r="GK47" s="22">
        <f t="shared" si="150"/>
        <v>45211.593144999992</v>
      </c>
      <c r="GL47" s="22">
        <f t="shared" si="150"/>
        <v>46807.057434999995</v>
      </c>
      <c r="GM47" s="22">
        <f>SUM(GM44:GM45)</f>
        <v>48402.521724999999</v>
      </c>
      <c r="GO47" s="20"/>
      <c r="GP47" s="21" t="s">
        <v>31</v>
      </c>
      <c r="GQ47" s="22">
        <f>SUM(GQ44:GQ45)</f>
        <v>35352.865740999994</v>
      </c>
      <c r="GR47" s="22">
        <f t="shared" ref="GR47:GZ47" si="151">SUM(GR44:GR45)</f>
        <v>35883.00450399999</v>
      </c>
      <c r="GS47" s="22">
        <f t="shared" si="151"/>
        <v>37473.42079299999</v>
      </c>
      <c r="GT47" s="22">
        <f t="shared" si="151"/>
        <v>39240.550002999989</v>
      </c>
      <c r="GU47" s="22">
        <f t="shared" si="151"/>
        <v>41184.392133999994</v>
      </c>
      <c r="GV47" s="22">
        <f t="shared" si="151"/>
        <v>42951.521343999993</v>
      </c>
      <c r="GW47" s="22">
        <f t="shared" si="151"/>
        <v>44718.650553999985</v>
      </c>
      <c r="GX47" s="22">
        <f t="shared" si="151"/>
        <v>46485.779763999992</v>
      </c>
      <c r="GY47" s="22">
        <f t="shared" si="151"/>
        <v>50196.751104999988</v>
      </c>
      <c r="GZ47" s="22">
        <f t="shared" si="151"/>
        <v>51963.880314999988</v>
      </c>
      <c r="HA47" s="22">
        <f>SUM(HA44:HA45)</f>
        <v>53731.009524999987</v>
      </c>
    </row>
    <row r="48" spans="1:209" ht="15" x14ac:dyDescent="0.25">
      <c r="A48" s="141"/>
      <c r="B48" s="141"/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E48" s="141"/>
      <c r="BF48" s="141"/>
      <c r="BG48" s="141"/>
      <c r="BH48" s="141"/>
      <c r="BI48" s="141"/>
      <c r="BJ48" s="141"/>
      <c r="BK48" s="141"/>
      <c r="BL48" s="141"/>
      <c r="BM48" s="141"/>
      <c r="BN48" s="141"/>
      <c r="BO48" s="141"/>
      <c r="BP48" s="141"/>
      <c r="BQ48" s="141"/>
      <c r="BS48" s="141"/>
      <c r="BT48" s="141"/>
      <c r="BU48" s="141"/>
      <c r="BV48" s="141"/>
      <c r="BW48" s="141"/>
      <c r="BX48" s="141"/>
      <c r="BY48" s="141"/>
      <c r="BZ48" s="141"/>
      <c r="CA48" s="141"/>
      <c r="CB48" s="141"/>
      <c r="CC48" s="141"/>
      <c r="CD48" s="141"/>
      <c r="CE48" s="141"/>
      <c r="CG48" s="129" t="s">
        <v>111</v>
      </c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U48" s="129" t="s">
        <v>111</v>
      </c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I48" s="129" t="s">
        <v>111</v>
      </c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W48" s="129" t="s">
        <v>130</v>
      </c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K48" s="129" t="s">
        <v>132</v>
      </c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  <c r="EY48" s="129" t="s">
        <v>132</v>
      </c>
      <c r="EZ48" s="129"/>
      <c r="FA48" s="129"/>
      <c r="FB48" s="129"/>
      <c r="FC48" s="129"/>
      <c r="FD48" s="129"/>
      <c r="FE48" s="129"/>
      <c r="FF48" s="129"/>
      <c r="FG48" s="129"/>
      <c r="FH48" s="129"/>
      <c r="FI48" s="129"/>
      <c r="FJ48" s="129"/>
      <c r="FK48" s="129"/>
      <c r="FM48" s="129" t="s">
        <v>132</v>
      </c>
      <c r="FN48" s="129"/>
      <c r="FO48" s="129"/>
      <c r="FP48" s="129"/>
      <c r="FQ48" s="129"/>
      <c r="FR48" s="129"/>
      <c r="FS48" s="129"/>
      <c r="FT48" s="129"/>
      <c r="FU48" s="129"/>
      <c r="FV48" s="129"/>
      <c r="FW48" s="129"/>
      <c r="FX48" s="129"/>
      <c r="FY48" s="129"/>
      <c r="GA48" s="129" t="s">
        <v>132</v>
      </c>
      <c r="GB48" s="129"/>
      <c r="GC48" s="129"/>
      <c r="GD48" s="129"/>
      <c r="GE48" s="129"/>
      <c r="GF48" s="129"/>
      <c r="GG48" s="129"/>
      <c r="GH48" s="129"/>
      <c r="GI48" s="129"/>
      <c r="GJ48" s="129"/>
      <c r="GK48" s="129"/>
      <c r="GL48" s="129"/>
      <c r="GM48" s="129"/>
      <c r="GO48" s="129" t="s">
        <v>132</v>
      </c>
      <c r="GP48" s="129"/>
      <c r="GQ48" s="129"/>
      <c r="GR48" s="129"/>
      <c r="GS48" s="129"/>
      <c r="GT48" s="129"/>
      <c r="GU48" s="129"/>
      <c r="GV48" s="129"/>
      <c r="GW48" s="129"/>
      <c r="GX48" s="129"/>
      <c r="GY48" s="129"/>
      <c r="GZ48" s="129"/>
      <c r="HA48" s="129"/>
    </row>
    <row r="49" spans="1:209" ht="13.9" x14ac:dyDescent="0.25">
      <c r="A49" s="71"/>
      <c r="B49" s="71"/>
      <c r="C49" s="72"/>
      <c r="D49" s="71"/>
      <c r="E49" s="71"/>
      <c r="F49" s="71"/>
      <c r="G49" s="72"/>
      <c r="H49" s="71"/>
      <c r="I49" s="71"/>
      <c r="J49" s="71"/>
      <c r="K49" s="71"/>
      <c r="L49" s="71"/>
      <c r="M49" s="71"/>
      <c r="O49" s="71"/>
      <c r="P49" s="71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C49" s="71"/>
      <c r="AD49" s="71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Q49" s="71"/>
      <c r="AR49" s="71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E49" s="71"/>
      <c r="BF49" s="71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S49" s="71"/>
      <c r="BT49" s="71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G49" s="71"/>
      <c r="CH49" s="71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U49" s="71"/>
      <c r="CV49" s="71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I49" s="71"/>
      <c r="DJ49" s="71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W49" s="71"/>
      <c r="DX49" s="71"/>
      <c r="DY49" s="126"/>
      <c r="DZ49" s="126"/>
      <c r="EA49" s="126"/>
      <c r="EB49" s="126"/>
      <c r="EC49" s="126"/>
      <c r="ED49" s="126"/>
      <c r="EE49" s="126"/>
      <c r="EF49" s="126"/>
      <c r="EG49" s="126"/>
      <c r="EH49" s="126"/>
      <c r="EI49" s="126"/>
      <c r="EK49" s="71"/>
      <c r="EL49" s="71"/>
      <c r="EM49" s="126"/>
      <c r="EN49" s="126"/>
      <c r="EO49" s="126"/>
      <c r="EP49" s="126"/>
      <c r="EQ49" s="126"/>
      <c r="ER49" s="126"/>
      <c r="ES49" s="126"/>
      <c r="ET49" s="126"/>
      <c r="EU49" s="126"/>
      <c r="EV49" s="126"/>
      <c r="EW49" s="126"/>
      <c r="EY49" s="71"/>
      <c r="EZ49" s="71"/>
      <c r="FA49" s="126"/>
      <c r="FB49" s="126"/>
      <c r="FC49" s="126"/>
      <c r="FD49" s="126"/>
      <c r="FE49" s="126"/>
      <c r="FF49" s="126"/>
      <c r="FG49" s="126"/>
      <c r="FH49" s="126"/>
      <c r="FI49" s="126"/>
      <c r="FJ49" s="126"/>
      <c r="FK49" s="126"/>
      <c r="FM49" s="71"/>
      <c r="FN49" s="71"/>
      <c r="FO49" s="126"/>
      <c r="FP49" s="126"/>
      <c r="FQ49" s="126"/>
      <c r="FR49" s="126"/>
      <c r="FS49" s="126"/>
      <c r="FT49" s="126"/>
      <c r="FU49" s="126"/>
      <c r="FV49" s="126"/>
      <c r="FW49" s="126"/>
      <c r="FX49" s="126"/>
      <c r="FY49" s="126"/>
      <c r="GA49" s="71"/>
      <c r="GB49" s="71"/>
      <c r="GC49" s="126"/>
      <c r="GD49" s="126"/>
      <c r="GE49" s="126"/>
      <c r="GF49" s="126"/>
      <c r="GG49" s="126"/>
      <c r="GH49" s="126"/>
      <c r="GI49" s="126"/>
      <c r="GJ49" s="126"/>
      <c r="GK49" s="126"/>
      <c r="GL49" s="126"/>
      <c r="GM49" s="126"/>
      <c r="GO49" s="71"/>
      <c r="GP49" s="71"/>
      <c r="GQ49" s="126"/>
      <c r="GR49" s="126"/>
      <c r="GS49" s="126"/>
      <c r="GT49" s="126"/>
      <c r="GU49" s="126"/>
      <c r="GV49" s="126"/>
      <c r="GW49" s="126"/>
      <c r="GX49" s="126"/>
      <c r="GY49" s="126"/>
      <c r="GZ49" s="126"/>
      <c r="HA49" s="126"/>
    </row>
    <row r="50" spans="1:209" ht="13.9" x14ac:dyDescent="0.25">
      <c r="A50" s="55"/>
      <c r="B50" s="56"/>
      <c r="C50" s="56"/>
      <c r="D50" s="56"/>
      <c r="E50" s="56"/>
      <c r="F50" s="56"/>
      <c r="G50" s="56"/>
      <c r="H50" s="56"/>
      <c r="I50" s="56"/>
      <c r="O50" s="55"/>
      <c r="P50" s="56"/>
      <c r="Q50" s="56"/>
      <c r="R50" s="56"/>
      <c r="S50" s="56"/>
      <c r="T50" s="56"/>
      <c r="U50" s="56"/>
      <c r="V50" s="56"/>
      <c r="W50" s="56"/>
      <c r="AC50" s="55"/>
      <c r="AD50" s="56"/>
      <c r="AE50" s="56"/>
      <c r="AF50" s="56"/>
      <c r="AG50" s="56"/>
      <c r="AH50" s="56"/>
      <c r="AI50" s="56"/>
      <c r="AJ50" s="56"/>
      <c r="AK50" s="56"/>
      <c r="AQ50" s="55"/>
      <c r="AR50" s="56"/>
      <c r="AS50" s="56"/>
      <c r="AT50" s="56"/>
      <c r="AU50" s="56"/>
      <c r="AV50" s="56"/>
      <c r="AW50" s="56"/>
      <c r="AX50" s="56"/>
      <c r="AY50" s="56"/>
      <c r="BE50" s="55"/>
      <c r="BF50" s="56"/>
      <c r="BG50" s="56"/>
      <c r="BH50" s="56"/>
      <c r="BI50" s="56"/>
      <c r="BJ50" s="56"/>
      <c r="BK50" s="56"/>
      <c r="BL50" s="56"/>
      <c r="BM50" s="56"/>
      <c r="BS50" s="55"/>
      <c r="BT50" s="56"/>
      <c r="BU50" s="56"/>
      <c r="BV50" s="56"/>
      <c r="BW50" s="56"/>
      <c r="BX50" s="56"/>
      <c r="BY50" s="56"/>
      <c r="BZ50" s="56"/>
      <c r="CA50" s="56"/>
      <c r="CG50" s="55"/>
      <c r="CH50" s="56"/>
      <c r="CI50" s="56"/>
      <c r="CJ50" s="56"/>
      <c r="CK50" s="56"/>
      <c r="CL50" s="56"/>
      <c r="CM50" s="56"/>
      <c r="CN50" s="56"/>
      <c r="CO50" s="56"/>
      <c r="CU50" s="55"/>
      <c r="CV50" s="56"/>
      <c r="CW50" s="56"/>
      <c r="CX50" s="56"/>
      <c r="CY50" s="56"/>
      <c r="CZ50" s="56"/>
      <c r="DA50" s="56"/>
      <c r="DB50" s="56"/>
      <c r="DC50" s="56"/>
      <c r="DI50" s="55"/>
      <c r="DJ50" s="56"/>
      <c r="DK50" s="56"/>
      <c r="DL50" s="56"/>
      <c r="DM50" s="56"/>
      <c r="DN50" s="56"/>
      <c r="DO50" s="56"/>
      <c r="DP50" s="56"/>
      <c r="DQ50" s="56"/>
      <c r="DW50" s="55"/>
      <c r="DX50" s="56"/>
      <c r="DY50" s="56"/>
      <c r="DZ50" s="56"/>
      <c r="EA50" s="56"/>
      <c r="EB50" s="56"/>
      <c r="EC50" s="56"/>
      <c r="ED50" s="56"/>
      <c r="EE50" s="56"/>
      <c r="EK50" s="55"/>
      <c r="EL50" s="56"/>
      <c r="EM50" s="56"/>
      <c r="EN50" s="56"/>
      <c r="EO50" s="56"/>
      <c r="EP50" s="56"/>
      <c r="EQ50" s="56"/>
      <c r="ER50" s="56"/>
      <c r="ES50" s="56"/>
      <c r="EY50" s="55"/>
      <c r="EZ50" s="56"/>
      <c r="FA50" s="56"/>
      <c r="FB50" s="56"/>
      <c r="FC50" s="56"/>
      <c r="FD50" s="56"/>
      <c r="FE50" s="56"/>
      <c r="FF50" s="56"/>
      <c r="FG50" s="56"/>
      <c r="FM50" s="55"/>
      <c r="FN50" s="56"/>
      <c r="FO50" s="56"/>
      <c r="FP50" s="56"/>
      <c r="FQ50" s="56"/>
      <c r="FR50" s="56"/>
      <c r="FS50" s="56"/>
      <c r="FT50" s="56"/>
      <c r="FU50" s="56"/>
      <c r="GA50" s="55"/>
      <c r="GB50" s="56"/>
      <c r="GC50" s="56"/>
      <c r="GD50" s="56"/>
      <c r="GE50" s="56"/>
      <c r="GF50" s="56"/>
      <c r="GG50" s="56"/>
      <c r="GH50" s="56"/>
      <c r="GI50" s="56"/>
      <c r="GO50" s="55"/>
      <c r="GP50" s="56"/>
      <c r="GQ50" s="56"/>
      <c r="GR50" s="56"/>
      <c r="GS50" s="56"/>
      <c r="GT50" s="56"/>
      <c r="GU50" s="56"/>
      <c r="GV50" s="56"/>
      <c r="GW50" s="56"/>
    </row>
    <row r="51" spans="1:209" ht="13.9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</row>
    <row r="52" spans="1:209" ht="13.9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  <c r="CE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I52" s="71"/>
      <c r="DJ52" s="71"/>
      <c r="DK52" s="71"/>
      <c r="DL52" s="71"/>
      <c r="DM52" s="71"/>
      <c r="DN52" s="71"/>
      <c r="DO52" s="71"/>
      <c r="DP52" s="71"/>
      <c r="DQ52" s="71"/>
      <c r="DR52" s="71"/>
      <c r="DS52" s="71"/>
      <c r="DT52" s="71"/>
      <c r="DU52" s="71"/>
      <c r="DW52" s="71"/>
      <c r="DX52" s="71"/>
      <c r="DY52" s="71"/>
      <c r="DZ52" s="71"/>
      <c r="EA52" s="71"/>
      <c r="EB52" s="71"/>
      <c r="EC52" s="71"/>
      <c r="ED52" s="71"/>
      <c r="EE52" s="71"/>
      <c r="EF52" s="71"/>
      <c r="EG52" s="71"/>
      <c r="EH52" s="71"/>
      <c r="EI52" s="71"/>
      <c r="EK52" s="71"/>
      <c r="EL52" s="71"/>
      <c r="EM52" s="71"/>
      <c r="EN52" s="71"/>
      <c r="EO52" s="71"/>
      <c r="EP52" s="71"/>
      <c r="EQ52" s="71"/>
      <c r="ER52" s="71"/>
      <c r="ES52" s="71"/>
      <c r="ET52" s="71"/>
      <c r="EU52" s="71"/>
      <c r="EV52" s="71"/>
      <c r="EW52" s="71"/>
      <c r="EY52" s="71"/>
      <c r="EZ52" s="71"/>
      <c r="FA52" s="71"/>
      <c r="FB52" s="71"/>
      <c r="FC52" s="71"/>
      <c r="FD52" s="71"/>
      <c r="FE52" s="71"/>
      <c r="FF52" s="71"/>
      <c r="FG52" s="71"/>
      <c r="FH52" s="71"/>
      <c r="FI52" s="71"/>
      <c r="FJ52" s="71"/>
      <c r="FK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</row>
    <row r="53" spans="1:209" ht="15" x14ac:dyDescent="0.2">
      <c r="A53" s="146" t="s">
        <v>61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O53" s="142" t="s">
        <v>91</v>
      </c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21" t="s">
        <v>88</v>
      </c>
      <c r="AA53" s="122">
        <v>2.7</v>
      </c>
      <c r="AC53" s="142" t="s">
        <v>91</v>
      </c>
      <c r="AD53" s="143"/>
      <c r="AE53" s="143"/>
      <c r="AF53" s="143"/>
      <c r="AG53" s="143"/>
      <c r="AH53" s="143"/>
      <c r="AI53" s="143"/>
      <c r="AJ53" s="143"/>
      <c r="AK53" s="143"/>
      <c r="AL53" s="143"/>
      <c r="AM53" s="143"/>
      <c r="AN53" s="121" t="s">
        <v>88</v>
      </c>
      <c r="AO53" s="122">
        <v>2.7</v>
      </c>
      <c r="AQ53" s="142" t="s">
        <v>91</v>
      </c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21" t="s">
        <v>88</v>
      </c>
      <c r="BC53" s="122">
        <v>2.7</v>
      </c>
      <c r="BE53" s="142" t="s">
        <v>91</v>
      </c>
      <c r="BF53" s="143"/>
      <c r="BG53" s="143"/>
      <c r="BH53" s="143"/>
      <c r="BI53" s="143"/>
      <c r="BJ53" s="143"/>
      <c r="BK53" s="143"/>
      <c r="BL53" s="143"/>
      <c r="BM53" s="143"/>
      <c r="BN53" s="143"/>
      <c r="BO53" s="143"/>
      <c r="BP53" s="121" t="s">
        <v>88</v>
      </c>
      <c r="BQ53" s="122">
        <v>2.7</v>
      </c>
      <c r="BS53" s="142" t="s">
        <v>91</v>
      </c>
      <c r="BT53" s="143"/>
      <c r="BU53" s="143"/>
      <c r="BV53" s="143"/>
      <c r="BW53" s="143"/>
      <c r="BX53" s="143"/>
      <c r="BY53" s="143"/>
      <c r="BZ53" s="143"/>
      <c r="CA53" s="143"/>
      <c r="CB53" s="143"/>
      <c r="CC53" s="143"/>
      <c r="CD53" s="121" t="s">
        <v>88</v>
      </c>
      <c r="CE53" s="122">
        <v>2.7</v>
      </c>
      <c r="CG53" s="142" t="s">
        <v>91</v>
      </c>
      <c r="CH53" s="143"/>
      <c r="CI53" s="143"/>
      <c r="CJ53" s="143"/>
      <c r="CK53" s="143"/>
      <c r="CL53" s="143"/>
      <c r="CM53" s="143"/>
      <c r="CN53" s="143"/>
      <c r="CO53" s="143"/>
      <c r="CP53" s="143"/>
      <c r="CQ53" s="143"/>
      <c r="CR53" s="121" t="s">
        <v>88</v>
      </c>
      <c r="CS53" s="122">
        <v>2.7</v>
      </c>
      <c r="CU53" s="142" t="s">
        <v>91</v>
      </c>
      <c r="CV53" s="143"/>
      <c r="CW53" s="143"/>
      <c r="CX53" s="143"/>
      <c r="CY53" s="143"/>
      <c r="CZ53" s="143"/>
      <c r="DA53" s="143"/>
      <c r="DB53" s="143"/>
      <c r="DC53" s="143"/>
      <c r="DD53" s="143"/>
      <c r="DE53" s="143"/>
      <c r="DF53" s="121" t="s">
        <v>88</v>
      </c>
      <c r="DG53" s="122">
        <v>2.7</v>
      </c>
      <c r="DI53" s="142" t="s">
        <v>91</v>
      </c>
      <c r="DJ53" s="143"/>
      <c r="DK53" s="143"/>
      <c r="DL53" s="143"/>
      <c r="DM53" s="143"/>
      <c r="DN53" s="143"/>
      <c r="DO53" s="143"/>
      <c r="DP53" s="143"/>
      <c r="DQ53" s="143"/>
      <c r="DR53" s="143"/>
      <c r="DS53" s="143"/>
      <c r="DT53" s="121" t="s">
        <v>88</v>
      </c>
      <c r="DU53" s="122">
        <v>2.7</v>
      </c>
      <c r="DW53" s="142" t="s">
        <v>91</v>
      </c>
      <c r="DX53" s="143"/>
      <c r="DY53" s="143"/>
      <c r="DZ53" s="143"/>
      <c r="EA53" s="143"/>
      <c r="EB53" s="143"/>
      <c r="EC53" s="143"/>
      <c r="ED53" s="143"/>
      <c r="EE53" s="143"/>
      <c r="EF53" s="143"/>
      <c r="EG53" s="143"/>
      <c r="EH53" s="121" t="s">
        <v>88</v>
      </c>
      <c r="EI53" s="122">
        <v>2.7</v>
      </c>
      <c r="EK53" s="142" t="s">
        <v>91</v>
      </c>
      <c r="EL53" s="143"/>
      <c r="EM53" s="143"/>
      <c r="EN53" s="143"/>
      <c r="EO53" s="143"/>
      <c r="EP53" s="143"/>
      <c r="EQ53" s="143"/>
      <c r="ER53" s="143"/>
      <c r="ES53" s="143"/>
      <c r="ET53" s="143"/>
      <c r="EU53" s="143"/>
      <c r="EV53" s="121" t="s">
        <v>88</v>
      </c>
      <c r="EW53" s="122">
        <v>2.7</v>
      </c>
      <c r="EY53" s="142" t="s">
        <v>91</v>
      </c>
      <c r="EZ53" s="143"/>
      <c r="FA53" s="143"/>
      <c r="FB53" s="143"/>
      <c r="FC53" s="143"/>
      <c r="FD53" s="143"/>
      <c r="FE53" s="143"/>
      <c r="FF53" s="143"/>
      <c r="FG53" s="143"/>
      <c r="FH53" s="143"/>
      <c r="FI53" s="143"/>
      <c r="FJ53" s="121" t="s">
        <v>88</v>
      </c>
      <c r="FK53" s="122">
        <v>2.7</v>
      </c>
      <c r="FM53" s="142" t="s">
        <v>91</v>
      </c>
      <c r="FN53" s="143"/>
      <c r="FO53" s="143"/>
      <c r="FP53" s="143"/>
      <c r="FQ53" s="143"/>
      <c r="FR53" s="143"/>
      <c r="FS53" s="143"/>
      <c r="FT53" s="143"/>
      <c r="FU53" s="143"/>
      <c r="FV53" s="143"/>
      <c r="FW53" s="143"/>
      <c r="FX53" s="121" t="s">
        <v>88</v>
      </c>
      <c r="FY53" s="122">
        <v>2.7</v>
      </c>
      <c r="GA53" s="142" t="s">
        <v>91</v>
      </c>
      <c r="GB53" s="143"/>
      <c r="GC53" s="143"/>
      <c r="GD53" s="143"/>
      <c r="GE53" s="143"/>
      <c r="GF53" s="143"/>
      <c r="GG53" s="143"/>
      <c r="GH53" s="143"/>
      <c r="GI53" s="143"/>
      <c r="GJ53" s="143"/>
      <c r="GK53" s="143"/>
      <c r="GL53" s="121" t="s">
        <v>88</v>
      </c>
      <c r="GM53" s="122">
        <v>2.7</v>
      </c>
      <c r="GO53" s="142" t="s">
        <v>91</v>
      </c>
      <c r="GP53" s="143"/>
      <c r="GQ53" s="143"/>
      <c r="GR53" s="143"/>
      <c r="GS53" s="143"/>
      <c r="GT53" s="143"/>
      <c r="GU53" s="143"/>
      <c r="GV53" s="143"/>
      <c r="GW53" s="143"/>
      <c r="GX53" s="143"/>
      <c r="GY53" s="143"/>
      <c r="GZ53" s="121" t="s">
        <v>88</v>
      </c>
      <c r="HA53" s="122">
        <v>2.7</v>
      </c>
    </row>
    <row r="54" spans="1:209" x14ac:dyDescent="0.2">
      <c r="A54" s="73"/>
      <c r="B54" s="73"/>
      <c r="C54" s="73" t="s">
        <v>2</v>
      </c>
      <c r="D54" s="73" t="s">
        <v>3</v>
      </c>
      <c r="E54" s="73" t="s">
        <v>4</v>
      </c>
      <c r="F54" s="73" t="s">
        <v>5</v>
      </c>
      <c r="G54" s="73" t="s">
        <v>6</v>
      </c>
      <c r="H54" s="73" t="s">
        <v>7</v>
      </c>
      <c r="I54" s="73" t="s">
        <v>8</v>
      </c>
      <c r="J54" s="73" t="s">
        <v>9</v>
      </c>
      <c r="K54" s="73" t="s">
        <v>10</v>
      </c>
      <c r="L54" s="73" t="s">
        <v>11</v>
      </c>
      <c r="M54" s="73" t="s">
        <v>12</v>
      </c>
      <c r="O54" s="73"/>
      <c r="P54" s="73"/>
      <c r="Q54" s="73" t="s">
        <v>2</v>
      </c>
      <c r="R54" s="73" t="s">
        <v>3</v>
      </c>
      <c r="S54" s="73" t="s">
        <v>4</v>
      </c>
      <c r="T54" s="73" t="s">
        <v>5</v>
      </c>
      <c r="U54" s="73" t="s">
        <v>6</v>
      </c>
      <c r="V54" s="73" t="s">
        <v>7</v>
      </c>
      <c r="W54" s="73" t="s">
        <v>8</v>
      </c>
      <c r="X54" s="73" t="s">
        <v>9</v>
      </c>
      <c r="Y54" s="73" t="s">
        <v>10</v>
      </c>
      <c r="Z54" s="73" t="s">
        <v>11</v>
      </c>
      <c r="AA54" s="73" t="s">
        <v>12</v>
      </c>
      <c r="AC54" s="73"/>
      <c r="AD54" s="73"/>
      <c r="AE54" s="73" t="s">
        <v>2</v>
      </c>
      <c r="AF54" s="73" t="s">
        <v>3</v>
      </c>
      <c r="AG54" s="73" t="s">
        <v>4</v>
      </c>
      <c r="AH54" s="73" t="s">
        <v>5</v>
      </c>
      <c r="AI54" s="73" t="s">
        <v>6</v>
      </c>
      <c r="AJ54" s="73" t="s">
        <v>7</v>
      </c>
      <c r="AK54" s="73" t="s">
        <v>8</v>
      </c>
      <c r="AL54" s="73" t="s">
        <v>9</v>
      </c>
      <c r="AM54" s="73" t="s">
        <v>10</v>
      </c>
      <c r="AN54" s="73" t="s">
        <v>11</v>
      </c>
      <c r="AO54" s="73" t="s">
        <v>12</v>
      </c>
      <c r="AQ54" s="73"/>
      <c r="AR54" s="73"/>
      <c r="AS54" s="73" t="s">
        <v>2</v>
      </c>
      <c r="AT54" s="73" t="s">
        <v>3</v>
      </c>
      <c r="AU54" s="73" t="s">
        <v>4</v>
      </c>
      <c r="AV54" s="73" t="s">
        <v>5</v>
      </c>
      <c r="AW54" s="73" t="s">
        <v>6</v>
      </c>
      <c r="AX54" s="73" t="s">
        <v>7</v>
      </c>
      <c r="AY54" s="73" t="s">
        <v>8</v>
      </c>
      <c r="AZ54" s="73" t="s">
        <v>9</v>
      </c>
      <c r="BA54" s="73" t="s">
        <v>10</v>
      </c>
      <c r="BB54" s="73" t="s">
        <v>11</v>
      </c>
      <c r="BC54" s="73" t="s">
        <v>12</v>
      </c>
      <c r="BE54" s="73"/>
      <c r="BF54" s="73"/>
      <c r="BG54" s="73" t="s">
        <v>2</v>
      </c>
      <c r="BH54" s="73" t="s">
        <v>3</v>
      </c>
      <c r="BI54" s="73" t="s">
        <v>4</v>
      </c>
      <c r="BJ54" s="73" t="s">
        <v>5</v>
      </c>
      <c r="BK54" s="73" t="s">
        <v>6</v>
      </c>
      <c r="BL54" s="73" t="s">
        <v>7</v>
      </c>
      <c r="BM54" s="73" t="s">
        <v>8</v>
      </c>
      <c r="BN54" s="73" t="s">
        <v>9</v>
      </c>
      <c r="BO54" s="73" t="s">
        <v>10</v>
      </c>
      <c r="BP54" s="73" t="s">
        <v>11</v>
      </c>
      <c r="BQ54" s="73" t="s">
        <v>12</v>
      </c>
      <c r="BS54" s="73"/>
      <c r="BT54" s="73"/>
      <c r="BU54" s="73" t="s">
        <v>2</v>
      </c>
      <c r="BV54" s="73" t="s">
        <v>3</v>
      </c>
      <c r="BW54" s="73" t="s">
        <v>4</v>
      </c>
      <c r="BX54" s="73" t="s">
        <v>5</v>
      </c>
      <c r="BY54" s="73" t="s">
        <v>6</v>
      </c>
      <c r="BZ54" s="73" t="s">
        <v>7</v>
      </c>
      <c r="CA54" s="73" t="s">
        <v>8</v>
      </c>
      <c r="CB54" s="73" t="s">
        <v>9</v>
      </c>
      <c r="CC54" s="73" t="s">
        <v>10</v>
      </c>
      <c r="CD54" s="73" t="s">
        <v>11</v>
      </c>
      <c r="CE54" s="73" t="s">
        <v>12</v>
      </c>
      <c r="CG54" s="73"/>
      <c r="CH54" s="73"/>
      <c r="CI54" s="73" t="s">
        <v>2</v>
      </c>
      <c r="CJ54" s="73" t="s">
        <v>3</v>
      </c>
      <c r="CK54" s="73" t="s">
        <v>4</v>
      </c>
      <c r="CL54" s="73" t="s">
        <v>5</v>
      </c>
      <c r="CM54" s="73" t="s">
        <v>6</v>
      </c>
      <c r="CN54" s="73" t="s">
        <v>7</v>
      </c>
      <c r="CO54" s="73" t="s">
        <v>8</v>
      </c>
      <c r="CP54" s="73" t="s">
        <v>9</v>
      </c>
      <c r="CQ54" s="73" t="s">
        <v>10</v>
      </c>
      <c r="CR54" s="73" t="s">
        <v>11</v>
      </c>
      <c r="CS54" s="73" t="s">
        <v>12</v>
      </c>
      <c r="CU54" s="73"/>
      <c r="CV54" s="73"/>
      <c r="CW54" s="73" t="s">
        <v>2</v>
      </c>
      <c r="CX54" s="73" t="s">
        <v>3</v>
      </c>
      <c r="CY54" s="73" t="s">
        <v>4</v>
      </c>
      <c r="CZ54" s="73" t="s">
        <v>5</v>
      </c>
      <c r="DA54" s="73" t="s">
        <v>6</v>
      </c>
      <c r="DB54" s="73" t="s">
        <v>7</v>
      </c>
      <c r="DC54" s="73" t="s">
        <v>8</v>
      </c>
      <c r="DD54" s="73" t="s">
        <v>9</v>
      </c>
      <c r="DE54" s="73" t="s">
        <v>10</v>
      </c>
      <c r="DF54" s="73" t="s">
        <v>11</v>
      </c>
      <c r="DG54" s="73" t="s">
        <v>12</v>
      </c>
      <c r="DI54" s="73"/>
      <c r="DJ54" s="73"/>
      <c r="DK54" s="73" t="s">
        <v>2</v>
      </c>
      <c r="DL54" s="73" t="s">
        <v>3</v>
      </c>
      <c r="DM54" s="73" t="s">
        <v>4</v>
      </c>
      <c r="DN54" s="73" t="s">
        <v>5</v>
      </c>
      <c r="DO54" s="73" t="s">
        <v>6</v>
      </c>
      <c r="DP54" s="73" t="s">
        <v>7</v>
      </c>
      <c r="DQ54" s="73" t="s">
        <v>8</v>
      </c>
      <c r="DR54" s="73" t="s">
        <v>9</v>
      </c>
      <c r="DS54" s="73" t="s">
        <v>10</v>
      </c>
      <c r="DT54" s="73" t="s">
        <v>11</v>
      </c>
      <c r="DU54" s="73" t="s">
        <v>12</v>
      </c>
      <c r="DW54" s="73"/>
      <c r="DX54" s="73"/>
      <c r="DY54" s="73" t="s">
        <v>2</v>
      </c>
      <c r="DZ54" s="73" t="s">
        <v>3</v>
      </c>
      <c r="EA54" s="73" t="s">
        <v>4</v>
      </c>
      <c r="EB54" s="73" t="s">
        <v>5</v>
      </c>
      <c r="EC54" s="73" t="s">
        <v>6</v>
      </c>
      <c r="ED54" s="73" t="s">
        <v>7</v>
      </c>
      <c r="EE54" s="73" t="s">
        <v>8</v>
      </c>
      <c r="EF54" s="73" t="s">
        <v>9</v>
      </c>
      <c r="EG54" s="73" t="s">
        <v>10</v>
      </c>
      <c r="EH54" s="73" t="s">
        <v>11</v>
      </c>
      <c r="EI54" s="73" t="s">
        <v>12</v>
      </c>
      <c r="EK54" s="73"/>
      <c r="EL54" s="73"/>
      <c r="EM54" s="73" t="s">
        <v>2</v>
      </c>
      <c r="EN54" s="73" t="s">
        <v>3</v>
      </c>
      <c r="EO54" s="73" t="s">
        <v>4</v>
      </c>
      <c r="EP54" s="73" t="s">
        <v>5</v>
      </c>
      <c r="EQ54" s="73" t="s">
        <v>6</v>
      </c>
      <c r="ER54" s="73" t="s">
        <v>7</v>
      </c>
      <c r="ES54" s="73" t="s">
        <v>8</v>
      </c>
      <c r="ET54" s="73" t="s">
        <v>9</v>
      </c>
      <c r="EU54" s="73" t="s">
        <v>10</v>
      </c>
      <c r="EV54" s="73" t="s">
        <v>11</v>
      </c>
      <c r="EW54" s="73" t="s">
        <v>12</v>
      </c>
      <c r="EY54" s="73"/>
      <c r="EZ54" s="73"/>
      <c r="FA54" s="73" t="s">
        <v>2</v>
      </c>
      <c r="FB54" s="73" t="s">
        <v>3</v>
      </c>
      <c r="FC54" s="73" t="s">
        <v>4</v>
      </c>
      <c r="FD54" s="73" t="s">
        <v>5</v>
      </c>
      <c r="FE54" s="73" t="s">
        <v>6</v>
      </c>
      <c r="FF54" s="73" t="s">
        <v>7</v>
      </c>
      <c r="FG54" s="73" t="s">
        <v>8</v>
      </c>
      <c r="FH54" s="73" t="s">
        <v>9</v>
      </c>
      <c r="FI54" s="73" t="s">
        <v>10</v>
      </c>
      <c r="FJ54" s="73" t="s">
        <v>11</v>
      </c>
      <c r="FK54" s="73" t="s">
        <v>12</v>
      </c>
      <c r="FM54" s="73"/>
      <c r="FN54" s="73"/>
      <c r="FO54" s="73" t="s">
        <v>2</v>
      </c>
      <c r="FP54" s="73" t="s">
        <v>3</v>
      </c>
      <c r="FQ54" s="73" t="s">
        <v>4</v>
      </c>
      <c r="FR54" s="73" t="s">
        <v>5</v>
      </c>
      <c r="FS54" s="73" t="s">
        <v>6</v>
      </c>
      <c r="FT54" s="73" t="s">
        <v>7</v>
      </c>
      <c r="FU54" s="73" t="s">
        <v>8</v>
      </c>
      <c r="FV54" s="73" t="s">
        <v>9</v>
      </c>
      <c r="FW54" s="73" t="s">
        <v>10</v>
      </c>
      <c r="FX54" s="73" t="s">
        <v>11</v>
      </c>
      <c r="FY54" s="73" t="s">
        <v>12</v>
      </c>
      <c r="GA54" s="73"/>
      <c r="GB54" s="73"/>
      <c r="GC54" s="73" t="s">
        <v>2</v>
      </c>
      <c r="GD54" s="73" t="s">
        <v>3</v>
      </c>
      <c r="GE54" s="73" t="s">
        <v>4</v>
      </c>
      <c r="GF54" s="73" t="s">
        <v>5</v>
      </c>
      <c r="GG54" s="73" t="s">
        <v>6</v>
      </c>
      <c r="GH54" s="73" t="s">
        <v>7</v>
      </c>
      <c r="GI54" s="73" t="s">
        <v>8</v>
      </c>
      <c r="GJ54" s="73" t="s">
        <v>9</v>
      </c>
      <c r="GK54" s="73" t="s">
        <v>10</v>
      </c>
      <c r="GL54" s="73" t="s">
        <v>11</v>
      </c>
      <c r="GM54" s="73" t="s">
        <v>12</v>
      </c>
      <c r="GO54" s="73"/>
      <c r="GP54" s="73"/>
      <c r="GQ54" s="73" t="s">
        <v>2</v>
      </c>
      <c r="GR54" s="73" t="s">
        <v>3</v>
      </c>
      <c r="GS54" s="73" t="s">
        <v>4</v>
      </c>
      <c r="GT54" s="73" t="s">
        <v>5</v>
      </c>
      <c r="GU54" s="73" t="s">
        <v>6</v>
      </c>
      <c r="GV54" s="73" t="s">
        <v>7</v>
      </c>
      <c r="GW54" s="73" t="s">
        <v>8</v>
      </c>
      <c r="GX54" s="73" t="s">
        <v>9</v>
      </c>
      <c r="GY54" s="73" t="s">
        <v>10</v>
      </c>
      <c r="GZ54" s="73" t="s">
        <v>11</v>
      </c>
      <c r="HA54" s="73" t="s">
        <v>12</v>
      </c>
    </row>
    <row r="55" spans="1:209" ht="13.9" x14ac:dyDescent="0.25">
      <c r="A55" s="73" t="s">
        <v>13</v>
      </c>
      <c r="B55" s="73" t="s">
        <v>14</v>
      </c>
      <c r="C55" s="74">
        <v>0.21</v>
      </c>
      <c r="D55" s="74">
        <v>0.24</v>
      </c>
      <c r="E55" s="74">
        <v>0.33</v>
      </c>
      <c r="F55" s="74">
        <v>0.43</v>
      </c>
      <c r="G55" s="74">
        <v>0.54</v>
      </c>
      <c r="H55" s="74">
        <v>0.64</v>
      </c>
      <c r="I55" s="74">
        <v>0.74</v>
      </c>
      <c r="J55" s="74">
        <v>0.84</v>
      </c>
      <c r="K55" s="74">
        <v>1.05</v>
      </c>
      <c r="L55" s="74">
        <v>1.1499999999999999</v>
      </c>
      <c r="M55" s="74">
        <v>1.25</v>
      </c>
      <c r="O55" s="73" t="s">
        <v>13</v>
      </c>
      <c r="P55" s="73" t="s">
        <v>14</v>
      </c>
      <c r="Q55" s="74">
        <v>0.21</v>
      </c>
      <c r="R55" s="74">
        <v>0.24</v>
      </c>
      <c r="S55" s="74">
        <v>0.33</v>
      </c>
      <c r="T55" s="74">
        <v>0.43</v>
      </c>
      <c r="U55" s="74">
        <v>0.54</v>
      </c>
      <c r="V55" s="74">
        <v>0.64</v>
      </c>
      <c r="W55" s="74">
        <v>0.74</v>
      </c>
      <c r="X55" s="74">
        <v>0.84</v>
      </c>
      <c r="Y55" s="74">
        <v>1.05</v>
      </c>
      <c r="Z55" s="74">
        <v>1.1499999999999999</v>
      </c>
      <c r="AA55" s="74">
        <v>1.25</v>
      </c>
      <c r="AC55" s="73" t="s">
        <v>13</v>
      </c>
      <c r="AD55" s="73" t="s">
        <v>14</v>
      </c>
      <c r="AE55" s="74">
        <v>0.21</v>
      </c>
      <c r="AF55" s="74">
        <v>0.24</v>
      </c>
      <c r="AG55" s="74">
        <v>0.33</v>
      </c>
      <c r="AH55" s="74">
        <v>0.43</v>
      </c>
      <c r="AI55" s="74">
        <v>0.54</v>
      </c>
      <c r="AJ55" s="74">
        <v>0.64</v>
      </c>
      <c r="AK55" s="74">
        <v>0.74</v>
      </c>
      <c r="AL55" s="74">
        <v>0.84</v>
      </c>
      <c r="AM55" s="74">
        <v>1.05</v>
      </c>
      <c r="AN55" s="74">
        <v>1.1499999999999999</v>
      </c>
      <c r="AO55" s="74">
        <v>1.25</v>
      </c>
      <c r="AQ55" s="73" t="s">
        <v>13</v>
      </c>
      <c r="AR55" s="73" t="s">
        <v>14</v>
      </c>
      <c r="AS55" s="74">
        <v>0.21</v>
      </c>
      <c r="AT55" s="74">
        <v>0.24</v>
      </c>
      <c r="AU55" s="74">
        <v>0.33</v>
      </c>
      <c r="AV55" s="74">
        <v>0.43</v>
      </c>
      <c r="AW55" s="74">
        <v>0.54</v>
      </c>
      <c r="AX55" s="74">
        <v>0.64</v>
      </c>
      <c r="AY55" s="74">
        <v>0.74</v>
      </c>
      <c r="AZ55" s="74">
        <v>0.84</v>
      </c>
      <c r="BA55" s="74">
        <v>1.05</v>
      </c>
      <c r="BB55" s="74">
        <v>1.1499999999999999</v>
      </c>
      <c r="BC55" s="74">
        <v>1.25</v>
      </c>
      <c r="BE55" s="73" t="s">
        <v>13</v>
      </c>
      <c r="BF55" s="73" t="s">
        <v>14</v>
      </c>
      <c r="BG55" s="74">
        <v>0.21</v>
      </c>
      <c r="BH55" s="74">
        <v>0.24</v>
      </c>
      <c r="BI55" s="74">
        <v>0.33</v>
      </c>
      <c r="BJ55" s="74">
        <v>0.43</v>
      </c>
      <c r="BK55" s="74">
        <v>0.54</v>
      </c>
      <c r="BL55" s="74">
        <v>0.64</v>
      </c>
      <c r="BM55" s="74">
        <v>0.74</v>
      </c>
      <c r="BN55" s="74">
        <v>0.84</v>
      </c>
      <c r="BO55" s="74">
        <v>1.05</v>
      </c>
      <c r="BP55" s="74">
        <v>1.1499999999999999</v>
      </c>
      <c r="BQ55" s="74">
        <v>1.25</v>
      </c>
      <c r="BS55" s="73" t="s">
        <v>13</v>
      </c>
      <c r="BT55" s="73" t="s">
        <v>14</v>
      </c>
      <c r="BU55" s="74">
        <v>0.21</v>
      </c>
      <c r="BV55" s="74">
        <v>0.24</v>
      </c>
      <c r="BW55" s="74">
        <v>0.33</v>
      </c>
      <c r="BX55" s="74">
        <v>0.43</v>
      </c>
      <c r="BY55" s="74">
        <v>0.54</v>
      </c>
      <c r="BZ55" s="74">
        <v>0.64</v>
      </c>
      <c r="CA55" s="74">
        <v>0.74</v>
      </c>
      <c r="CB55" s="74">
        <v>0.84</v>
      </c>
      <c r="CC55" s="74">
        <v>1.05</v>
      </c>
      <c r="CD55" s="74">
        <v>1.1499999999999999</v>
      </c>
      <c r="CE55" s="74">
        <v>1.25</v>
      </c>
      <c r="CG55" s="73" t="s">
        <v>13</v>
      </c>
      <c r="CH55" s="73" t="s">
        <v>14</v>
      </c>
      <c r="CI55" s="74">
        <v>0.21</v>
      </c>
      <c r="CJ55" s="74">
        <v>0.24</v>
      </c>
      <c r="CK55" s="74">
        <v>0.33</v>
      </c>
      <c r="CL55" s="74">
        <v>0.43</v>
      </c>
      <c r="CM55" s="74">
        <v>0.54</v>
      </c>
      <c r="CN55" s="74">
        <v>0.64</v>
      </c>
      <c r="CO55" s="74">
        <v>0.74</v>
      </c>
      <c r="CP55" s="74">
        <v>0.84</v>
      </c>
      <c r="CQ55" s="74">
        <v>1.05</v>
      </c>
      <c r="CR55" s="74">
        <v>1.1499999999999999</v>
      </c>
      <c r="CS55" s="74">
        <v>1.25</v>
      </c>
      <c r="CU55" s="73" t="s">
        <v>13</v>
      </c>
      <c r="CV55" s="73" t="s">
        <v>14</v>
      </c>
      <c r="CW55" s="74">
        <v>0.21</v>
      </c>
      <c r="CX55" s="74">
        <v>0.24</v>
      </c>
      <c r="CY55" s="74">
        <v>0.33</v>
      </c>
      <c r="CZ55" s="74">
        <v>0.43</v>
      </c>
      <c r="DA55" s="74">
        <v>0.54</v>
      </c>
      <c r="DB55" s="74">
        <v>0.64</v>
      </c>
      <c r="DC55" s="74">
        <v>0.74</v>
      </c>
      <c r="DD55" s="74">
        <v>0.84</v>
      </c>
      <c r="DE55" s="74">
        <v>1.05</v>
      </c>
      <c r="DF55" s="74">
        <v>1.1499999999999999</v>
      </c>
      <c r="DG55" s="74">
        <v>1.25</v>
      </c>
      <c r="DI55" s="73" t="s">
        <v>13</v>
      </c>
      <c r="DJ55" s="73" t="s">
        <v>14</v>
      </c>
      <c r="DK55" s="74">
        <v>0.21</v>
      </c>
      <c r="DL55" s="74">
        <v>0.24</v>
      </c>
      <c r="DM55" s="74">
        <v>0.33</v>
      </c>
      <c r="DN55" s="74">
        <v>0.43</v>
      </c>
      <c r="DO55" s="74">
        <v>0.54</v>
      </c>
      <c r="DP55" s="74">
        <v>0.64</v>
      </c>
      <c r="DQ55" s="74">
        <v>0.74</v>
      </c>
      <c r="DR55" s="74">
        <v>0.84</v>
      </c>
      <c r="DS55" s="74">
        <v>1.05</v>
      </c>
      <c r="DT55" s="74">
        <v>1.1499999999999999</v>
      </c>
      <c r="DU55" s="74">
        <v>1.25</v>
      </c>
      <c r="DW55" s="73" t="s">
        <v>13</v>
      </c>
      <c r="DX55" s="73" t="s">
        <v>14</v>
      </c>
      <c r="DY55" s="74">
        <v>0.21</v>
      </c>
      <c r="DZ55" s="74">
        <v>0.24</v>
      </c>
      <c r="EA55" s="74">
        <v>0.33</v>
      </c>
      <c r="EB55" s="74">
        <v>0.43</v>
      </c>
      <c r="EC55" s="74">
        <v>0.54</v>
      </c>
      <c r="ED55" s="74">
        <v>0.64</v>
      </c>
      <c r="EE55" s="74">
        <v>0.74</v>
      </c>
      <c r="EF55" s="74">
        <v>0.84</v>
      </c>
      <c r="EG55" s="74">
        <v>1.05</v>
      </c>
      <c r="EH55" s="74">
        <v>1.1499999999999999</v>
      </c>
      <c r="EI55" s="74">
        <v>1.25</v>
      </c>
      <c r="EK55" s="73" t="s">
        <v>13</v>
      </c>
      <c r="EL55" s="73" t="s">
        <v>14</v>
      </c>
      <c r="EM55" s="74">
        <v>0.21</v>
      </c>
      <c r="EN55" s="74">
        <v>0.24</v>
      </c>
      <c r="EO55" s="74">
        <v>0.33</v>
      </c>
      <c r="EP55" s="74">
        <v>0.43</v>
      </c>
      <c r="EQ55" s="74">
        <v>0.54</v>
      </c>
      <c r="ER55" s="74">
        <v>0.64</v>
      </c>
      <c r="ES55" s="74">
        <v>0.74</v>
      </c>
      <c r="ET55" s="74">
        <v>0.84</v>
      </c>
      <c r="EU55" s="74">
        <v>1.05</v>
      </c>
      <c r="EV55" s="74">
        <v>1.1499999999999999</v>
      </c>
      <c r="EW55" s="74">
        <v>1.25</v>
      </c>
      <c r="EY55" s="73" t="s">
        <v>13</v>
      </c>
      <c r="EZ55" s="73" t="s">
        <v>14</v>
      </c>
      <c r="FA55" s="74">
        <v>0.21</v>
      </c>
      <c r="FB55" s="74">
        <v>0.24</v>
      </c>
      <c r="FC55" s="74">
        <v>0.33</v>
      </c>
      <c r="FD55" s="74">
        <v>0.43</v>
      </c>
      <c r="FE55" s="74">
        <v>0.54</v>
      </c>
      <c r="FF55" s="74">
        <v>0.64</v>
      </c>
      <c r="FG55" s="74">
        <v>0.74</v>
      </c>
      <c r="FH55" s="74">
        <v>0.84</v>
      </c>
      <c r="FI55" s="74">
        <v>1.05</v>
      </c>
      <c r="FJ55" s="74">
        <v>1.1499999999999999</v>
      </c>
      <c r="FK55" s="74">
        <v>1.25</v>
      </c>
      <c r="FM55" s="73" t="s">
        <v>13</v>
      </c>
      <c r="FN55" s="73" t="s">
        <v>14</v>
      </c>
      <c r="FO55" s="74">
        <v>0.21</v>
      </c>
      <c r="FP55" s="74">
        <v>0.24</v>
      </c>
      <c r="FQ55" s="74">
        <v>0.33</v>
      </c>
      <c r="FR55" s="74">
        <v>0.43</v>
      </c>
      <c r="FS55" s="74">
        <v>0.54</v>
      </c>
      <c r="FT55" s="74">
        <v>0.64</v>
      </c>
      <c r="FU55" s="74">
        <v>0.74</v>
      </c>
      <c r="FV55" s="74">
        <v>0.84</v>
      </c>
      <c r="FW55" s="74">
        <v>1.05</v>
      </c>
      <c r="FX55" s="74">
        <v>1.1499999999999999</v>
      </c>
      <c r="FY55" s="74">
        <v>1.25</v>
      </c>
      <c r="GA55" s="73" t="s">
        <v>13</v>
      </c>
      <c r="GB55" s="73" t="s">
        <v>14</v>
      </c>
      <c r="GC55" s="74">
        <v>0.21</v>
      </c>
      <c r="GD55" s="74">
        <v>0.24</v>
      </c>
      <c r="GE55" s="74">
        <v>0.33</v>
      </c>
      <c r="GF55" s="74">
        <v>0.43</v>
      </c>
      <c r="GG55" s="74">
        <v>0.54</v>
      </c>
      <c r="GH55" s="74">
        <v>0.64</v>
      </c>
      <c r="GI55" s="74">
        <v>0.74</v>
      </c>
      <c r="GJ55" s="74">
        <v>0.84</v>
      </c>
      <c r="GK55" s="74">
        <v>1.05</v>
      </c>
      <c r="GL55" s="74">
        <v>1.1499999999999999</v>
      </c>
      <c r="GM55" s="74">
        <v>1.25</v>
      </c>
      <c r="GO55" s="73" t="s">
        <v>13</v>
      </c>
      <c r="GP55" s="73" t="s">
        <v>14</v>
      </c>
      <c r="GQ55" s="74">
        <v>0.21</v>
      </c>
      <c r="GR55" s="74">
        <v>0.24</v>
      </c>
      <c r="GS55" s="74">
        <v>0.33</v>
      </c>
      <c r="GT55" s="74">
        <v>0.43</v>
      </c>
      <c r="GU55" s="74">
        <v>0.54</v>
      </c>
      <c r="GV55" s="74">
        <v>0.64</v>
      </c>
      <c r="GW55" s="74">
        <v>0.74</v>
      </c>
      <c r="GX55" s="74">
        <v>0.84</v>
      </c>
      <c r="GY55" s="74">
        <v>1.05</v>
      </c>
      <c r="GZ55" s="74">
        <v>1.1499999999999999</v>
      </c>
      <c r="HA55" s="74">
        <v>1.25</v>
      </c>
    </row>
    <row r="56" spans="1:209" ht="13.9" x14ac:dyDescent="0.25">
      <c r="A56" s="9" t="s">
        <v>15</v>
      </c>
      <c r="B56" s="10" t="s">
        <v>16</v>
      </c>
      <c r="C56" s="11">
        <f>+Docentes!C6*2.7</f>
        <v>13273.2</v>
      </c>
      <c r="D56" s="11">
        <f>+Docentes!D6*2.7</f>
        <v>13273.2</v>
      </c>
      <c r="E56" s="11">
        <f>+Docentes!E6*2.7</f>
        <v>13273.2</v>
      </c>
      <c r="F56" s="11">
        <f>+Docentes!F6*2.7</f>
        <v>13273.2</v>
      </c>
      <c r="G56" s="11">
        <f>+Docentes!G6*2.7</f>
        <v>13273.2</v>
      </c>
      <c r="H56" s="11">
        <f>+Docentes!H6*2.7</f>
        <v>13273.2</v>
      </c>
      <c r="I56" s="11">
        <f>+Docentes!I6*2.7</f>
        <v>13273.2</v>
      </c>
      <c r="J56" s="11">
        <f>+Docentes!J6*2.7</f>
        <v>13273.2</v>
      </c>
      <c r="K56" s="11">
        <f>+Docentes!K6*2.7</f>
        <v>13273.2</v>
      </c>
      <c r="L56" s="11">
        <f>+Docentes!L6*2.7</f>
        <v>13273.2</v>
      </c>
      <c r="M56" s="11">
        <f>+Docentes!M6*2.7</f>
        <v>13273.2</v>
      </c>
      <c r="O56" s="9" t="s">
        <v>15</v>
      </c>
      <c r="P56" s="10" t="s">
        <v>16</v>
      </c>
      <c r="Q56" s="11">
        <f>+Docentes!Q6*2.7</f>
        <v>13937.400000000001</v>
      </c>
      <c r="R56" s="11">
        <f>+Docentes!R6*2.7</f>
        <v>13937.400000000001</v>
      </c>
      <c r="S56" s="11">
        <f>+Docentes!S6*2.7</f>
        <v>13937.400000000001</v>
      </c>
      <c r="T56" s="11">
        <f>+Docentes!T6*2.7</f>
        <v>13937.400000000001</v>
      </c>
      <c r="U56" s="11">
        <f>+Docentes!U6*2.7</f>
        <v>13937.400000000001</v>
      </c>
      <c r="V56" s="11">
        <f>+Docentes!V6*2.7</f>
        <v>13937.400000000001</v>
      </c>
      <c r="W56" s="11">
        <f>+Docentes!W6*2.7</f>
        <v>13937.400000000001</v>
      </c>
      <c r="X56" s="11">
        <f>+Docentes!X6*2.7</f>
        <v>13937.400000000001</v>
      </c>
      <c r="Y56" s="11">
        <f>+Docentes!Y6*2.7</f>
        <v>13937.400000000001</v>
      </c>
      <c r="Z56" s="11">
        <f>+Docentes!Z6*2.7</f>
        <v>13937.400000000001</v>
      </c>
      <c r="AA56" s="11">
        <f>+Docentes!AA6*2.7</f>
        <v>13937.400000000001</v>
      </c>
      <c r="AC56" s="9" t="s">
        <v>15</v>
      </c>
      <c r="AD56" s="10" t="s">
        <v>16</v>
      </c>
      <c r="AE56" s="11">
        <f>+Docentes!AE6*2.7</f>
        <v>14334.300000000001</v>
      </c>
      <c r="AF56" s="11">
        <f>+Docentes!AF6*2.7</f>
        <v>14334.300000000001</v>
      </c>
      <c r="AG56" s="11">
        <f>+Docentes!AG6*2.7</f>
        <v>14334.300000000001</v>
      </c>
      <c r="AH56" s="11">
        <f>+Docentes!AH6*2.7</f>
        <v>14334.300000000001</v>
      </c>
      <c r="AI56" s="11">
        <f>+Docentes!AI6*2.7</f>
        <v>14334.300000000001</v>
      </c>
      <c r="AJ56" s="11">
        <f>+Docentes!AJ6*2.7</f>
        <v>14334.300000000001</v>
      </c>
      <c r="AK56" s="11">
        <f>+Docentes!AK6*2.7</f>
        <v>14334.300000000001</v>
      </c>
      <c r="AL56" s="11">
        <f>+Docentes!AL6*2.7</f>
        <v>14334.300000000001</v>
      </c>
      <c r="AM56" s="11">
        <f>+Docentes!AM6*2.7</f>
        <v>14334.300000000001</v>
      </c>
      <c r="AN56" s="11">
        <f>+Docentes!AN6*2.7</f>
        <v>14334.300000000001</v>
      </c>
      <c r="AO56" s="11">
        <f>+Docentes!AO6*2.7</f>
        <v>14334.300000000001</v>
      </c>
      <c r="AQ56" s="9" t="s">
        <v>15</v>
      </c>
      <c r="AR56" s="10" t="s">
        <v>16</v>
      </c>
      <c r="AS56" s="11">
        <f>+Docentes!AS6*2.7</f>
        <v>14601.6</v>
      </c>
      <c r="AT56" s="11">
        <f>+Docentes!AT6*2.7</f>
        <v>14601.6</v>
      </c>
      <c r="AU56" s="11">
        <f>+Docentes!AU6*2.7</f>
        <v>14601.6</v>
      </c>
      <c r="AV56" s="11">
        <f>+Docentes!AV6*2.7</f>
        <v>14601.6</v>
      </c>
      <c r="AW56" s="11">
        <f>+Docentes!AW6*2.7</f>
        <v>14601.6</v>
      </c>
      <c r="AX56" s="11">
        <f>+Docentes!AX6*2.7</f>
        <v>14601.6</v>
      </c>
      <c r="AY56" s="11">
        <f>+Docentes!AY6*2.7</f>
        <v>14601.6</v>
      </c>
      <c r="AZ56" s="11">
        <f>+Docentes!AZ6*2.7</f>
        <v>14601.6</v>
      </c>
      <c r="BA56" s="11">
        <f>+Docentes!BA6*2.7</f>
        <v>14601.6</v>
      </c>
      <c r="BB56" s="11">
        <f>+Docentes!BB6*2.7</f>
        <v>14601.6</v>
      </c>
      <c r="BC56" s="11">
        <f>+Docentes!BC6*2.7</f>
        <v>14601.6</v>
      </c>
      <c r="BE56" s="9" t="s">
        <v>15</v>
      </c>
      <c r="BF56" s="10" t="s">
        <v>16</v>
      </c>
      <c r="BG56" s="11">
        <f>+Docentes!BG6*2.7</f>
        <v>14998.500000000002</v>
      </c>
      <c r="BH56" s="11">
        <f>+Docentes!BH6*2.7</f>
        <v>14998.500000000002</v>
      </c>
      <c r="BI56" s="11">
        <f>+Docentes!BI6*2.7</f>
        <v>14998.500000000002</v>
      </c>
      <c r="BJ56" s="11">
        <f>+Docentes!BJ6*2.7</f>
        <v>14998.500000000002</v>
      </c>
      <c r="BK56" s="11">
        <f>+Docentes!BK6*2.7</f>
        <v>14998.500000000002</v>
      </c>
      <c r="BL56" s="11">
        <f>+Docentes!BL6*2.7</f>
        <v>14998.500000000002</v>
      </c>
      <c r="BM56" s="11">
        <f>+Docentes!BM6*2.7</f>
        <v>14998.500000000002</v>
      </c>
      <c r="BN56" s="11">
        <f>+Docentes!BN6*2.7</f>
        <v>14998.500000000002</v>
      </c>
      <c r="BO56" s="11">
        <f>+Docentes!BO6*2.7</f>
        <v>14998.500000000002</v>
      </c>
      <c r="BP56" s="11">
        <f>+Docentes!BP6*2.7</f>
        <v>14998.500000000002</v>
      </c>
      <c r="BQ56" s="11">
        <f>+Docentes!BQ6*2.7</f>
        <v>14998.500000000002</v>
      </c>
      <c r="BS56" s="9" t="s">
        <v>15</v>
      </c>
      <c r="BT56" s="10" t="s">
        <v>16</v>
      </c>
      <c r="BU56" s="11">
        <f>+Docentes!BU6*2.7</f>
        <v>15263.1</v>
      </c>
      <c r="BV56" s="11">
        <f>+Docentes!BV6*2.7</f>
        <v>15263.1</v>
      </c>
      <c r="BW56" s="11">
        <f>+Docentes!BW6*2.7</f>
        <v>15263.1</v>
      </c>
      <c r="BX56" s="11">
        <f>+Docentes!BX6*2.7</f>
        <v>15263.1</v>
      </c>
      <c r="BY56" s="11">
        <f>+Docentes!BY6*2.7</f>
        <v>15263.1</v>
      </c>
      <c r="BZ56" s="11">
        <f>+Docentes!BZ6*2.7</f>
        <v>15263.1</v>
      </c>
      <c r="CA56" s="11">
        <f>+Docentes!CA6*2.7</f>
        <v>15263.1</v>
      </c>
      <c r="CB56" s="11">
        <f>+Docentes!CB6*2.7</f>
        <v>15263.1</v>
      </c>
      <c r="CC56" s="11">
        <f>+Docentes!CC6*2.7</f>
        <v>15263.1</v>
      </c>
      <c r="CD56" s="11">
        <f>+Docentes!CD6*2.7</f>
        <v>15263.1</v>
      </c>
      <c r="CE56" s="11">
        <f>+Docentes!CE6*2.7</f>
        <v>15263.1</v>
      </c>
      <c r="CG56" s="9" t="s">
        <v>15</v>
      </c>
      <c r="CH56" s="10" t="s">
        <v>16</v>
      </c>
      <c r="CI56" s="11">
        <f>+Docentes!CI6*2.7</f>
        <v>15795.000000000002</v>
      </c>
      <c r="CJ56" s="11">
        <f>+Docentes!CJ6*2.7</f>
        <v>15795.000000000002</v>
      </c>
      <c r="CK56" s="11">
        <f>+Docentes!CK6*2.7</f>
        <v>15795.000000000002</v>
      </c>
      <c r="CL56" s="11">
        <f>+Docentes!CL6*2.7</f>
        <v>15795.000000000002</v>
      </c>
      <c r="CM56" s="11">
        <f>+Docentes!CM6*2.7</f>
        <v>15795.000000000002</v>
      </c>
      <c r="CN56" s="11">
        <f>+Docentes!CN6*2.7</f>
        <v>15795.000000000002</v>
      </c>
      <c r="CO56" s="11">
        <f>+Docentes!CO6*2.7</f>
        <v>15795.000000000002</v>
      </c>
      <c r="CP56" s="11">
        <f>+Docentes!CP6*2.7</f>
        <v>15795.000000000002</v>
      </c>
      <c r="CQ56" s="11">
        <f>+Docentes!CQ6*2.7</f>
        <v>15795.000000000002</v>
      </c>
      <c r="CR56" s="11">
        <f>+Docentes!CR6*2.7</f>
        <v>15795.000000000002</v>
      </c>
      <c r="CS56" s="11">
        <f>+Docentes!CS6*2.7</f>
        <v>15795.000000000002</v>
      </c>
      <c r="CU56" s="9" t="s">
        <v>15</v>
      </c>
      <c r="CV56" s="10" t="s">
        <v>16</v>
      </c>
      <c r="CW56" s="11">
        <f>+Docentes!CW6*2.7</f>
        <v>17255.7</v>
      </c>
      <c r="CX56" s="11">
        <f>+Docentes!CX6*2.7</f>
        <v>17255.7</v>
      </c>
      <c r="CY56" s="11">
        <f>+Docentes!CY6*2.7</f>
        <v>17255.7</v>
      </c>
      <c r="CZ56" s="11">
        <f>+Docentes!CZ6*2.7</f>
        <v>17255.7</v>
      </c>
      <c r="DA56" s="11">
        <f>+Docentes!DA6*2.7</f>
        <v>17255.7</v>
      </c>
      <c r="DB56" s="11">
        <f>+Docentes!DB6*2.7</f>
        <v>17255.7</v>
      </c>
      <c r="DC56" s="11">
        <f>+Docentes!DC6*2.7</f>
        <v>17255.7</v>
      </c>
      <c r="DD56" s="11">
        <f>+Docentes!DD6*2.7</f>
        <v>17255.7</v>
      </c>
      <c r="DE56" s="11">
        <f>+Docentes!DE6*2.7</f>
        <v>17255.7</v>
      </c>
      <c r="DF56" s="11">
        <f>+Docentes!DF6*2.7</f>
        <v>17255.7</v>
      </c>
      <c r="DG56" s="11">
        <f>+Docentes!DG6*2.7</f>
        <v>17255.7</v>
      </c>
      <c r="DI56" s="9" t="s">
        <v>15</v>
      </c>
      <c r="DJ56" s="10" t="s">
        <v>16</v>
      </c>
      <c r="DK56" s="11">
        <f>+Docentes!DK6*2.7</f>
        <v>17520.300000000003</v>
      </c>
      <c r="DL56" s="11">
        <f>+Docentes!DL6*2.7</f>
        <v>17520.300000000003</v>
      </c>
      <c r="DM56" s="11">
        <f>+Docentes!DM6*2.7</f>
        <v>17520.300000000003</v>
      </c>
      <c r="DN56" s="11">
        <f>+Docentes!DN6*2.7</f>
        <v>17520.300000000003</v>
      </c>
      <c r="DO56" s="11">
        <f>+Docentes!DO6*2.7</f>
        <v>17520.300000000003</v>
      </c>
      <c r="DP56" s="11">
        <f>+Docentes!DP6*2.7</f>
        <v>17520.300000000003</v>
      </c>
      <c r="DQ56" s="11">
        <f>+Docentes!DQ6*2.7</f>
        <v>17520.300000000003</v>
      </c>
      <c r="DR56" s="11">
        <f>+Docentes!DR6*2.7</f>
        <v>17520.300000000003</v>
      </c>
      <c r="DS56" s="11">
        <f>+Docentes!DS6*2.7</f>
        <v>17520.300000000003</v>
      </c>
      <c r="DT56" s="11">
        <f>+Docentes!DT6*2.7</f>
        <v>17520.300000000003</v>
      </c>
      <c r="DU56" s="11">
        <f>+Docentes!DU6*2.7</f>
        <v>17520.300000000003</v>
      </c>
      <c r="DW56" s="9" t="s">
        <v>15</v>
      </c>
      <c r="DX56" s="10" t="s">
        <v>16</v>
      </c>
      <c r="DY56" s="11">
        <f>+Docentes!DY6*2.7</f>
        <v>20252.7</v>
      </c>
      <c r="DZ56" s="11">
        <f>+Docentes!DZ6*2.7</f>
        <v>20252.7</v>
      </c>
      <c r="EA56" s="11">
        <f>+Docentes!EA6*2.7</f>
        <v>20252.7</v>
      </c>
      <c r="EB56" s="11">
        <f>+Docentes!EB6*2.7</f>
        <v>20252.7</v>
      </c>
      <c r="EC56" s="11">
        <f>+Docentes!EC6*2.7</f>
        <v>20252.7</v>
      </c>
      <c r="ED56" s="11">
        <f>+Docentes!ED6*2.7</f>
        <v>20252.7</v>
      </c>
      <c r="EE56" s="11">
        <f>+Docentes!EE6*2.7</f>
        <v>20252.7</v>
      </c>
      <c r="EF56" s="11">
        <f>+Docentes!EF6*2.7</f>
        <v>20252.7</v>
      </c>
      <c r="EG56" s="11">
        <f>+Docentes!EG6*2.7</f>
        <v>20252.7</v>
      </c>
      <c r="EH56" s="11">
        <f>+Docentes!EH6*2.7</f>
        <v>20252.7</v>
      </c>
      <c r="EI56" s="11">
        <f>+Docentes!EI6*2.7</f>
        <v>20252.7</v>
      </c>
      <c r="EK56" s="9" t="s">
        <v>15</v>
      </c>
      <c r="EL56" s="10" t="s">
        <v>16</v>
      </c>
      <c r="EM56" s="11">
        <f>+Docentes!EM6*2.7</f>
        <v>22110.300000000003</v>
      </c>
      <c r="EN56" s="11">
        <f>+Docentes!EN6*2.7</f>
        <v>22110.300000000003</v>
      </c>
      <c r="EO56" s="11">
        <f>+Docentes!EO6*2.7</f>
        <v>22110.300000000003</v>
      </c>
      <c r="EP56" s="11">
        <f>+Docentes!EP6*2.7</f>
        <v>22110.300000000003</v>
      </c>
      <c r="EQ56" s="11">
        <f>+Docentes!EQ6*2.7</f>
        <v>22110.300000000003</v>
      </c>
      <c r="ER56" s="11">
        <f>+Docentes!ER6*2.7</f>
        <v>22110.300000000003</v>
      </c>
      <c r="ES56" s="11">
        <f>+Docentes!ES6*2.7</f>
        <v>22110.300000000003</v>
      </c>
      <c r="ET56" s="11">
        <f>+Docentes!ET6*2.7</f>
        <v>22110.300000000003</v>
      </c>
      <c r="EU56" s="11">
        <f>+Docentes!EU6*2.7</f>
        <v>22110.300000000003</v>
      </c>
      <c r="EV56" s="11">
        <f>+Docentes!EV6*2.7</f>
        <v>22110.300000000003</v>
      </c>
      <c r="EW56" s="11">
        <f>+Docentes!EW6*2.7</f>
        <v>22110.300000000003</v>
      </c>
      <c r="EY56" s="9" t="s">
        <v>15</v>
      </c>
      <c r="EZ56" s="10" t="s">
        <v>16</v>
      </c>
      <c r="FA56" s="11">
        <f>+Docentes!FA6*2.7</f>
        <v>23517</v>
      </c>
      <c r="FB56" s="11">
        <f>+Docentes!FB6*2.7</f>
        <v>23517</v>
      </c>
      <c r="FC56" s="11">
        <f>+Docentes!FC6*2.7</f>
        <v>23517</v>
      </c>
      <c r="FD56" s="11">
        <f>+Docentes!FD6*2.7</f>
        <v>23517</v>
      </c>
      <c r="FE56" s="11">
        <f>+Docentes!FE6*2.7</f>
        <v>23517</v>
      </c>
      <c r="FF56" s="11">
        <f>+Docentes!FF6*2.7</f>
        <v>23517</v>
      </c>
      <c r="FG56" s="11">
        <f>+Docentes!FG6*2.7</f>
        <v>23517</v>
      </c>
      <c r="FH56" s="11">
        <f>+Docentes!FH6*2.7</f>
        <v>23517</v>
      </c>
      <c r="FI56" s="11">
        <f>+Docentes!FI6*2.7</f>
        <v>23517</v>
      </c>
      <c r="FJ56" s="11">
        <f>+Docentes!FJ6*2.7</f>
        <v>23517</v>
      </c>
      <c r="FK56" s="11">
        <f>+Docentes!FK6*2.7</f>
        <v>23517</v>
      </c>
      <c r="FM56" s="9" t="s">
        <v>15</v>
      </c>
      <c r="FN56" s="10" t="s">
        <v>16</v>
      </c>
      <c r="FO56" s="11">
        <f>+Docentes!FO6*2.7</f>
        <v>24848.100000000002</v>
      </c>
      <c r="FP56" s="11">
        <f>+Docentes!FP6*2.7</f>
        <v>24848.100000000002</v>
      </c>
      <c r="FQ56" s="11">
        <f>+Docentes!FQ6*2.7</f>
        <v>24848.100000000002</v>
      </c>
      <c r="FR56" s="11">
        <f>+Docentes!FR6*2.7</f>
        <v>24848.100000000002</v>
      </c>
      <c r="FS56" s="11">
        <f>+Docentes!FS6*2.7</f>
        <v>24848.100000000002</v>
      </c>
      <c r="FT56" s="11">
        <f>+Docentes!FT6*2.7</f>
        <v>24848.100000000002</v>
      </c>
      <c r="FU56" s="11">
        <f>+Docentes!FU6*2.7</f>
        <v>24848.100000000002</v>
      </c>
      <c r="FV56" s="11">
        <f>+Docentes!FV6*2.7</f>
        <v>24848.100000000002</v>
      </c>
      <c r="FW56" s="11">
        <f>+Docentes!FW6*2.7</f>
        <v>24848.100000000002</v>
      </c>
      <c r="FX56" s="11">
        <f>+Docentes!FX6*2.7</f>
        <v>24848.100000000002</v>
      </c>
      <c r="FY56" s="11">
        <f>+Docentes!FY6*2.7</f>
        <v>24848.100000000002</v>
      </c>
      <c r="GA56" s="9" t="s">
        <v>15</v>
      </c>
      <c r="GB56" s="10" t="s">
        <v>16</v>
      </c>
      <c r="GC56" s="11">
        <f>+Docentes!GC6*2.7</f>
        <v>26198.100000000002</v>
      </c>
      <c r="GD56" s="11">
        <f>+Docentes!GD6*2.7</f>
        <v>26198.100000000002</v>
      </c>
      <c r="GE56" s="11">
        <f>+Docentes!GE6*2.7</f>
        <v>26198.100000000002</v>
      </c>
      <c r="GF56" s="11">
        <f>+Docentes!GF6*2.7</f>
        <v>26198.100000000002</v>
      </c>
      <c r="GG56" s="11">
        <f>+Docentes!GG6*2.7</f>
        <v>26198.100000000002</v>
      </c>
      <c r="GH56" s="11">
        <f>+Docentes!GH6*2.7</f>
        <v>26198.100000000002</v>
      </c>
      <c r="GI56" s="11">
        <f>+Docentes!GI6*2.7</f>
        <v>26198.100000000002</v>
      </c>
      <c r="GJ56" s="11">
        <f>+Docentes!GJ6*2.7</f>
        <v>26198.100000000002</v>
      </c>
      <c r="GK56" s="11">
        <f>+Docentes!GK6*2.7</f>
        <v>26198.100000000002</v>
      </c>
      <c r="GL56" s="11">
        <f>+Docentes!GL6*2.7</f>
        <v>26198.100000000002</v>
      </c>
      <c r="GM56" s="11">
        <f>+Docentes!GM6*2.7</f>
        <v>26198.100000000002</v>
      </c>
      <c r="GO56" s="9" t="s">
        <v>15</v>
      </c>
      <c r="GP56" s="10" t="s">
        <v>16</v>
      </c>
      <c r="GQ56" s="11">
        <f>+Docentes!GQ6*2.7</f>
        <v>29016.9</v>
      </c>
      <c r="GR56" s="11">
        <f>+Docentes!GR6*2.7</f>
        <v>29016.9</v>
      </c>
      <c r="GS56" s="11">
        <f>+Docentes!GS6*2.7</f>
        <v>29016.9</v>
      </c>
      <c r="GT56" s="11">
        <f>+Docentes!GT6*2.7</f>
        <v>29016.9</v>
      </c>
      <c r="GU56" s="11">
        <f>+Docentes!GU6*2.7</f>
        <v>29016.9</v>
      </c>
      <c r="GV56" s="11">
        <f>+Docentes!GV6*2.7</f>
        <v>29016.9</v>
      </c>
      <c r="GW56" s="11">
        <f>+Docentes!GW6*2.7</f>
        <v>29016.9</v>
      </c>
      <c r="GX56" s="11">
        <f>+Docentes!GX6*2.7</f>
        <v>29016.9</v>
      </c>
      <c r="GY56" s="11">
        <f>+Docentes!GY6*2.7</f>
        <v>29016.9</v>
      </c>
      <c r="GZ56" s="11">
        <f>+Docentes!GZ6*2.7</f>
        <v>29016.9</v>
      </c>
      <c r="HA56" s="11">
        <f>+Docentes!HA6*2.7</f>
        <v>29016.9</v>
      </c>
    </row>
    <row r="57" spans="1:209" x14ac:dyDescent="0.2">
      <c r="A57" s="9" t="s">
        <v>17</v>
      </c>
      <c r="B57" s="12" t="s">
        <v>18</v>
      </c>
      <c r="C57" s="11">
        <f t="shared" ref="C57:L57" si="152">+C56*C55</f>
        <v>2787.3719999999998</v>
      </c>
      <c r="D57" s="11">
        <f t="shared" si="152"/>
        <v>3185.5680000000002</v>
      </c>
      <c r="E57" s="11">
        <f t="shared" si="152"/>
        <v>4380.1560000000009</v>
      </c>
      <c r="F57" s="11">
        <f t="shared" si="152"/>
        <v>5707.4760000000006</v>
      </c>
      <c r="G57" s="11">
        <f t="shared" si="152"/>
        <v>7167.5280000000012</v>
      </c>
      <c r="H57" s="11">
        <f t="shared" si="152"/>
        <v>8494.848</v>
      </c>
      <c r="I57" s="11">
        <f t="shared" si="152"/>
        <v>9822.1679999999997</v>
      </c>
      <c r="J57" s="11">
        <f t="shared" si="152"/>
        <v>11149.487999999999</v>
      </c>
      <c r="K57" s="11">
        <f t="shared" si="152"/>
        <v>13936.86</v>
      </c>
      <c r="L57" s="11">
        <f t="shared" si="152"/>
        <v>15264.18</v>
      </c>
      <c r="M57" s="11">
        <f>+M56*1.25</f>
        <v>16591.5</v>
      </c>
      <c r="O57" s="9" t="s">
        <v>17</v>
      </c>
      <c r="P57" s="12" t="s">
        <v>18</v>
      </c>
      <c r="Q57" s="11">
        <f t="shared" ref="Q57:Z57" si="153">+Q56*Q55</f>
        <v>2926.8540000000003</v>
      </c>
      <c r="R57" s="11">
        <f t="shared" si="153"/>
        <v>3344.9760000000001</v>
      </c>
      <c r="S57" s="11">
        <f t="shared" si="153"/>
        <v>4599.3420000000006</v>
      </c>
      <c r="T57" s="11">
        <f t="shared" si="153"/>
        <v>5993.0820000000003</v>
      </c>
      <c r="U57" s="11">
        <f t="shared" si="153"/>
        <v>7526.1960000000017</v>
      </c>
      <c r="V57" s="11">
        <f t="shared" si="153"/>
        <v>8919.9360000000015</v>
      </c>
      <c r="W57" s="11">
        <f t="shared" si="153"/>
        <v>10313.676000000001</v>
      </c>
      <c r="X57" s="11">
        <f t="shared" si="153"/>
        <v>11707.416000000001</v>
      </c>
      <c r="Y57" s="11">
        <f t="shared" si="153"/>
        <v>14634.270000000002</v>
      </c>
      <c r="Z57" s="11">
        <f t="shared" si="153"/>
        <v>16028.01</v>
      </c>
      <c r="AA57" s="11">
        <f>+AA56*1.25</f>
        <v>17421.75</v>
      </c>
      <c r="AC57" s="9" t="s">
        <v>17</v>
      </c>
      <c r="AD57" s="12" t="s">
        <v>18</v>
      </c>
      <c r="AE57" s="11">
        <f t="shared" ref="AE57:AN57" si="154">+AE56*AE55</f>
        <v>3010.203</v>
      </c>
      <c r="AF57" s="11">
        <f t="shared" si="154"/>
        <v>3440.232</v>
      </c>
      <c r="AG57" s="11">
        <f t="shared" si="154"/>
        <v>4730.3190000000004</v>
      </c>
      <c r="AH57" s="11">
        <f t="shared" si="154"/>
        <v>6163.7490000000007</v>
      </c>
      <c r="AI57" s="11">
        <f t="shared" si="154"/>
        <v>7740.5220000000008</v>
      </c>
      <c r="AJ57" s="11">
        <f t="shared" si="154"/>
        <v>9173.9520000000011</v>
      </c>
      <c r="AK57" s="11">
        <f t="shared" si="154"/>
        <v>10607.382000000001</v>
      </c>
      <c r="AL57" s="11">
        <f t="shared" si="154"/>
        <v>12040.812</v>
      </c>
      <c r="AM57" s="11">
        <f t="shared" si="154"/>
        <v>15051.015000000001</v>
      </c>
      <c r="AN57" s="11">
        <f t="shared" si="154"/>
        <v>16484.445</v>
      </c>
      <c r="AO57" s="11">
        <f>+AO56*1.25</f>
        <v>17917.875</v>
      </c>
      <c r="AQ57" s="9" t="s">
        <v>17</v>
      </c>
      <c r="AR57" s="12" t="s">
        <v>18</v>
      </c>
      <c r="AS57" s="11">
        <f t="shared" ref="AS57:BB57" si="155">+AS56*AS55</f>
        <v>3066.3359999999998</v>
      </c>
      <c r="AT57" s="11">
        <f t="shared" si="155"/>
        <v>3504.384</v>
      </c>
      <c r="AU57" s="11">
        <f t="shared" si="155"/>
        <v>4818.5280000000002</v>
      </c>
      <c r="AV57" s="11">
        <f t="shared" si="155"/>
        <v>6278.6880000000001</v>
      </c>
      <c r="AW57" s="11">
        <f t="shared" si="155"/>
        <v>7884.8640000000005</v>
      </c>
      <c r="AX57" s="11">
        <f t="shared" si="155"/>
        <v>9345.0240000000013</v>
      </c>
      <c r="AY57" s="11">
        <f t="shared" si="155"/>
        <v>10805.183999999999</v>
      </c>
      <c r="AZ57" s="11">
        <f t="shared" si="155"/>
        <v>12265.343999999999</v>
      </c>
      <c r="BA57" s="11">
        <f t="shared" si="155"/>
        <v>15331.68</v>
      </c>
      <c r="BB57" s="11">
        <f t="shared" si="155"/>
        <v>16791.84</v>
      </c>
      <c r="BC57" s="11">
        <f>+BC56*1.25</f>
        <v>18252</v>
      </c>
      <c r="BE57" s="9" t="s">
        <v>17</v>
      </c>
      <c r="BF57" s="12" t="s">
        <v>18</v>
      </c>
      <c r="BG57" s="11">
        <f t="shared" ref="BG57:BP57" si="156">+BG56*BG55</f>
        <v>3149.6850000000004</v>
      </c>
      <c r="BH57" s="11">
        <f t="shared" si="156"/>
        <v>3599.6400000000003</v>
      </c>
      <c r="BI57" s="11">
        <f t="shared" si="156"/>
        <v>4949.505000000001</v>
      </c>
      <c r="BJ57" s="11">
        <f t="shared" si="156"/>
        <v>6449.3550000000005</v>
      </c>
      <c r="BK57" s="11">
        <f t="shared" si="156"/>
        <v>8099.1900000000014</v>
      </c>
      <c r="BL57" s="11">
        <f t="shared" si="156"/>
        <v>9599.0400000000009</v>
      </c>
      <c r="BM57" s="11">
        <f t="shared" si="156"/>
        <v>11098.890000000001</v>
      </c>
      <c r="BN57" s="11">
        <f t="shared" si="156"/>
        <v>12598.740000000002</v>
      </c>
      <c r="BO57" s="11">
        <f t="shared" si="156"/>
        <v>15748.425000000003</v>
      </c>
      <c r="BP57" s="11">
        <f t="shared" si="156"/>
        <v>17248.275000000001</v>
      </c>
      <c r="BQ57" s="11">
        <f>+BQ56*1.25</f>
        <v>18748.125000000004</v>
      </c>
      <c r="BS57" s="9" t="s">
        <v>17</v>
      </c>
      <c r="BT57" s="12" t="s">
        <v>18</v>
      </c>
      <c r="BU57" s="11">
        <f t="shared" ref="BU57:CD57" si="157">+BU56*BU55</f>
        <v>3205.2509999999997</v>
      </c>
      <c r="BV57" s="11">
        <f t="shared" si="157"/>
        <v>3663.1439999999998</v>
      </c>
      <c r="BW57" s="11">
        <f t="shared" si="157"/>
        <v>5036.8230000000003</v>
      </c>
      <c r="BX57" s="11">
        <f t="shared" si="157"/>
        <v>6563.1329999999998</v>
      </c>
      <c r="BY57" s="11">
        <f t="shared" si="157"/>
        <v>8242.0740000000005</v>
      </c>
      <c r="BZ57" s="11">
        <f t="shared" si="157"/>
        <v>9768.384</v>
      </c>
      <c r="CA57" s="11">
        <f t="shared" si="157"/>
        <v>11294.694</v>
      </c>
      <c r="CB57" s="11">
        <f t="shared" si="157"/>
        <v>12821.003999999999</v>
      </c>
      <c r="CC57" s="11">
        <f t="shared" si="157"/>
        <v>16026.255000000001</v>
      </c>
      <c r="CD57" s="11">
        <f t="shared" si="157"/>
        <v>17552.564999999999</v>
      </c>
      <c r="CE57" s="11">
        <f>+CE56*1.25</f>
        <v>19078.875</v>
      </c>
      <c r="CG57" s="9" t="s">
        <v>17</v>
      </c>
      <c r="CH57" s="12" t="s">
        <v>18</v>
      </c>
      <c r="CI57" s="11">
        <f t="shared" ref="CI57:CR57" si="158">+CI56*CI55</f>
        <v>3316.9500000000003</v>
      </c>
      <c r="CJ57" s="11">
        <f t="shared" si="158"/>
        <v>3790.8</v>
      </c>
      <c r="CK57" s="11">
        <f t="shared" si="158"/>
        <v>5212.3500000000013</v>
      </c>
      <c r="CL57" s="11">
        <f t="shared" si="158"/>
        <v>6791.85</v>
      </c>
      <c r="CM57" s="11">
        <f t="shared" si="158"/>
        <v>8529.3000000000011</v>
      </c>
      <c r="CN57" s="11">
        <f t="shared" si="158"/>
        <v>10108.800000000001</v>
      </c>
      <c r="CO57" s="11">
        <f t="shared" si="158"/>
        <v>11688.300000000001</v>
      </c>
      <c r="CP57" s="11">
        <f t="shared" si="158"/>
        <v>13267.800000000001</v>
      </c>
      <c r="CQ57" s="11">
        <f t="shared" si="158"/>
        <v>16584.750000000004</v>
      </c>
      <c r="CR57" s="11">
        <f t="shared" si="158"/>
        <v>18164.25</v>
      </c>
      <c r="CS57" s="11">
        <f>+CS56*1.25</f>
        <v>19743.750000000004</v>
      </c>
      <c r="CU57" s="9" t="s">
        <v>17</v>
      </c>
      <c r="CV57" s="12" t="s">
        <v>18</v>
      </c>
      <c r="CW57" s="11">
        <f t="shared" ref="CW57:DF57" si="159">+CW56*CW55</f>
        <v>3623.6970000000001</v>
      </c>
      <c r="CX57" s="11">
        <f t="shared" si="159"/>
        <v>4141.3680000000004</v>
      </c>
      <c r="CY57" s="11">
        <f t="shared" si="159"/>
        <v>5694.3810000000003</v>
      </c>
      <c r="CZ57" s="11">
        <f t="shared" si="159"/>
        <v>7419.951</v>
      </c>
      <c r="DA57" s="11">
        <f t="shared" si="159"/>
        <v>9318.0780000000013</v>
      </c>
      <c r="DB57" s="11">
        <f t="shared" si="159"/>
        <v>11043.648000000001</v>
      </c>
      <c r="DC57" s="11">
        <f t="shared" si="159"/>
        <v>12769.218000000001</v>
      </c>
      <c r="DD57" s="11">
        <f t="shared" si="159"/>
        <v>14494.788</v>
      </c>
      <c r="DE57" s="11">
        <f t="shared" si="159"/>
        <v>18118.485000000001</v>
      </c>
      <c r="DF57" s="11">
        <f t="shared" si="159"/>
        <v>19844.055</v>
      </c>
      <c r="DG57" s="11">
        <f>+DG56*1.25</f>
        <v>21569.625</v>
      </c>
      <c r="DI57" s="9" t="s">
        <v>17</v>
      </c>
      <c r="DJ57" s="12" t="s">
        <v>18</v>
      </c>
      <c r="DK57" s="11">
        <f t="shared" ref="DK57:DT57" si="160">+DK56*DK55</f>
        <v>3679.2630000000004</v>
      </c>
      <c r="DL57" s="11">
        <f t="shared" si="160"/>
        <v>4204.8720000000003</v>
      </c>
      <c r="DM57" s="11">
        <f t="shared" si="160"/>
        <v>5781.6990000000014</v>
      </c>
      <c r="DN57" s="11">
        <f t="shared" si="160"/>
        <v>7533.7290000000012</v>
      </c>
      <c r="DO57" s="11">
        <f t="shared" si="160"/>
        <v>9460.9620000000014</v>
      </c>
      <c r="DP57" s="11">
        <f t="shared" si="160"/>
        <v>11212.992000000002</v>
      </c>
      <c r="DQ57" s="11">
        <f t="shared" si="160"/>
        <v>12965.022000000003</v>
      </c>
      <c r="DR57" s="11">
        <f t="shared" si="160"/>
        <v>14717.052000000001</v>
      </c>
      <c r="DS57" s="11">
        <f t="shared" si="160"/>
        <v>18396.315000000002</v>
      </c>
      <c r="DT57" s="11">
        <f t="shared" si="160"/>
        <v>20148.345000000001</v>
      </c>
      <c r="DU57" s="11">
        <f>+DU56*1.25</f>
        <v>21900.375000000004</v>
      </c>
      <c r="DW57" s="9" t="s">
        <v>17</v>
      </c>
      <c r="DX57" s="12" t="s">
        <v>18</v>
      </c>
      <c r="DY57" s="11">
        <f t="shared" ref="DY57:EH57" si="161">+DY56*DY55</f>
        <v>4253.067</v>
      </c>
      <c r="DZ57" s="11">
        <f t="shared" si="161"/>
        <v>4860.6480000000001</v>
      </c>
      <c r="EA57" s="11">
        <f t="shared" si="161"/>
        <v>6683.3910000000005</v>
      </c>
      <c r="EB57" s="11">
        <f t="shared" si="161"/>
        <v>8708.6610000000001</v>
      </c>
      <c r="EC57" s="11">
        <f t="shared" si="161"/>
        <v>10936.458000000001</v>
      </c>
      <c r="ED57" s="11">
        <f t="shared" si="161"/>
        <v>12961.728000000001</v>
      </c>
      <c r="EE57" s="11">
        <f t="shared" si="161"/>
        <v>14986.998</v>
      </c>
      <c r="EF57" s="11">
        <f t="shared" si="161"/>
        <v>17012.268</v>
      </c>
      <c r="EG57" s="11">
        <f t="shared" si="161"/>
        <v>21265.335000000003</v>
      </c>
      <c r="EH57" s="11">
        <f t="shared" si="161"/>
        <v>23290.605</v>
      </c>
      <c r="EI57" s="11">
        <f>+EI56*1.25</f>
        <v>25315.875</v>
      </c>
      <c r="EK57" s="9" t="s">
        <v>17</v>
      </c>
      <c r="EL57" s="12" t="s">
        <v>18</v>
      </c>
      <c r="EM57" s="11">
        <f t="shared" ref="EM57:EV57" si="162">+EM56*EM55</f>
        <v>4643.1630000000005</v>
      </c>
      <c r="EN57" s="11">
        <f t="shared" si="162"/>
        <v>5306.4720000000007</v>
      </c>
      <c r="EO57" s="11">
        <f t="shared" si="162"/>
        <v>7296.3990000000013</v>
      </c>
      <c r="EP57" s="11">
        <f t="shared" si="162"/>
        <v>9507.4290000000019</v>
      </c>
      <c r="EQ57" s="11">
        <f t="shared" si="162"/>
        <v>11939.562000000002</v>
      </c>
      <c r="ER57" s="11">
        <f t="shared" si="162"/>
        <v>14150.592000000002</v>
      </c>
      <c r="ES57" s="11">
        <f t="shared" si="162"/>
        <v>16361.622000000001</v>
      </c>
      <c r="ET57" s="11">
        <f t="shared" si="162"/>
        <v>18572.652000000002</v>
      </c>
      <c r="EU57" s="11">
        <f t="shared" si="162"/>
        <v>23215.815000000002</v>
      </c>
      <c r="EV57" s="11">
        <f t="shared" si="162"/>
        <v>25426.845000000001</v>
      </c>
      <c r="EW57" s="11">
        <f>+EW56*1.25</f>
        <v>27637.875000000004</v>
      </c>
      <c r="EY57" s="9" t="s">
        <v>17</v>
      </c>
      <c r="EZ57" s="12" t="s">
        <v>18</v>
      </c>
      <c r="FA57" s="11">
        <f t="shared" ref="FA57:FJ57" si="163">+FA56*FA55</f>
        <v>4938.57</v>
      </c>
      <c r="FB57" s="11">
        <f t="shared" si="163"/>
        <v>5644.08</v>
      </c>
      <c r="FC57" s="11">
        <f t="shared" si="163"/>
        <v>7760.6100000000006</v>
      </c>
      <c r="FD57" s="11">
        <f t="shared" si="163"/>
        <v>10112.31</v>
      </c>
      <c r="FE57" s="11">
        <f t="shared" si="163"/>
        <v>12699.18</v>
      </c>
      <c r="FF57" s="11">
        <f t="shared" si="163"/>
        <v>15050.880000000001</v>
      </c>
      <c r="FG57" s="11">
        <f t="shared" si="163"/>
        <v>17402.579999999998</v>
      </c>
      <c r="FH57" s="11">
        <f t="shared" si="163"/>
        <v>19754.28</v>
      </c>
      <c r="FI57" s="11">
        <f t="shared" si="163"/>
        <v>24692.850000000002</v>
      </c>
      <c r="FJ57" s="11">
        <f t="shared" si="163"/>
        <v>27044.55</v>
      </c>
      <c r="FK57" s="11">
        <f>+FK56*1.25</f>
        <v>29396.25</v>
      </c>
      <c r="FM57" s="9" t="s">
        <v>17</v>
      </c>
      <c r="FN57" s="12" t="s">
        <v>18</v>
      </c>
      <c r="FO57" s="11">
        <f t="shared" ref="FO57:FX57" si="164">+FO56*FO55</f>
        <v>5218.1010000000006</v>
      </c>
      <c r="FP57" s="11">
        <f t="shared" si="164"/>
        <v>5963.5439999999999</v>
      </c>
      <c r="FQ57" s="11">
        <f t="shared" si="164"/>
        <v>8199.8730000000014</v>
      </c>
      <c r="FR57" s="11">
        <f t="shared" si="164"/>
        <v>10684.683000000001</v>
      </c>
      <c r="FS57" s="11">
        <f t="shared" si="164"/>
        <v>13417.974000000002</v>
      </c>
      <c r="FT57" s="11">
        <f t="shared" si="164"/>
        <v>15902.784000000001</v>
      </c>
      <c r="FU57" s="11">
        <f t="shared" si="164"/>
        <v>18387.594000000001</v>
      </c>
      <c r="FV57" s="11">
        <f t="shared" si="164"/>
        <v>20872.404000000002</v>
      </c>
      <c r="FW57" s="11">
        <f t="shared" si="164"/>
        <v>26090.505000000005</v>
      </c>
      <c r="FX57" s="11">
        <f t="shared" si="164"/>
        <v>28575.314999999999</v>
      </c>
      <c r="FY57" s="11">
        <f>+FY56*1.25</f>
        <v>31060.125000000004</v>
      </c>
      <c r="GA57" s="9" t="s">
        <v>17</v>
      </c>
      <c r="GB57" s="12" t="s">
        <v>18</v>
      </c>
      <c r="GC57" s="11">
        <f t="shared" ref="GC57:GL57" si="165">+GC56*GC55</f>
        <v>5501.6010000000006</v>
      </c>
      <c r="GD57" s="11">
        <f t="shared" si="165"/>
        <v>6287.5439999999999</v>
      </c>
      <c r="GE57" s="11">
        <f t="shared" si="165"/>
        <v>8645.3730000000014</v>
      </c>
      <c r="GF57" s="11">
        <f t="shared" si="165"/>
        <v>11265.183000000001</v>
      </c>
      <c r="GG57" s="11">
        <f t="shared" si="165"/>
        <v>14146.974000000002</v>
      </c>
      <c r="GH57" s="11">
        <f t="shared" si="165"/>
        <v>16766.784000000003</v>
      </c>
      <c r="GI57" s="11">
        <f t="shared" si="165"/>
        <v>19386.594000000001</v>
      </c>
      <c r="GJ57" s="11">
        <f t="shared" si="165"/>
        <v>22006.404000000002</v>
      </c>
      <c r="GK57" s="11">
        <f t="shared" si="165"/>
        <v>27508.005000000005</v>
      </c>
      <c r="GL57" s="11">
        <f t="shared" si="165"/>
        <v>30127.814999999999</v>
      </c>
      <c r="GM57" s="11">
        <f>+GM56*1.25</f>
        <v>32747.625000000004</v>
      </c>
      <c r="GO57" s="9" t="s">
        <v>17</v>
      </c>
      <c r="GP57" s="12" t="s">
        <v>18</v>
      </c>
      <c r="GQ57" s="11">
        <f t="shared" ref="GQ57:GZ57" si="166">+GQ56*GQ55</f>
        <v>6093.549</v>
      </c>
      <c r="GR57" s="11">
        <f t="shared" si="166"/>
        <v>6964.0560000000005</v>
      </c>
      <c r="GS57" s="11">
        <f t="shared" si="166"/>
        <v>9575.5770000000011</v>
      </c>
      <c r="GT57" s="11">
        <f t="shared" si="166"/>
        <v>12477.267</v>
      </c>
      <c r="GU57" s="11">
        <f t="shared" si="166"/>
        <v>15669.126000000002</v>
      </c>
      <c r="GV57" s="11">
        <f t="shared" si="166"/>
        <v>18570.816000000003</v>
      </c>
      <c r="GW57" s="11">
        <f t="shared" si="166"/>
        <v>21472.506000000001</v>
      </c>
      <c r="GX57" s="11">
        <f t="shared" si="166"/>
        <v>24374.196</v>
      </c>
      <c r="GY57" s="11">
        <f t="shared" si="166"/>
        <v>30467.745000000003</v>
      </c>
      <c r="GZ57" s="11">
        <f t="shared" si="166"/>
        <v>33369.434999999998</v>
      </c>
      <c r="HA57" s="11">
        <f>+HA56*1.25</f>
        <v>36271.125</v>
      </c>
    </row>
    <row r="58" spans="1:209" ht="13.9" x14ac:dyDescent="0.25">
      <c r="A58" s="9" t="s">
        <v>19</v>
      </c>
      <c r="B58" s="12" t="s">
        <v>20</v>
      </c>
      <c r="C58" s="11">
        <f>+Docentes!C8</f>
        <v>2722</v>
      </c>
      <c r="D58" s="11">
        <f>+Docentes!D8</f>
        <v>2722</v>
      </c>
      <c r="E58" s="11">
        <f>+Docentes!E8</f>
        <v>2722</v>
      </c>
      <c r="F58" s="11">
        <f>+Docentes!F8</f>
        <v>2722</v>
      </c>
      <c r="G58" s="11">
        <f>+Docentes!G8</f>
        <v>2722</v>
      </c>
      <c r="H58" s="11">
        <f>+Docentes!H8</f>
        <v>2722</v>
      </c>
      <c r="I58" s="11">
        <f>+Docentes!I8</f>
        <v>2722</v>
      </c>
      <c r="J58" s="11">
        <f>+Docentes!J8</f>
        <v>2722</v>
      </c>
      <c r="K58" s="11">
        <f>+Docentes!K8</f>
        <v>2722</v>
      </c>
      <c r="L58" s="11">
        <f>+Docentes!L8</f>
        <v>2722</v>
      </c>
      <c r="M58" s="11">
        <f>+Docentes!M8</f>
        <v>2722</v>
      </c>
      <c r="O58" s="9" t="s">
        <v>19</v>
      </c>
      <c r="P58" s="12" t="s">
        <v>20</v>
      </c>
      <c r="Q58" s="11">
        <f>+Docentes!Q8</f>
        <v>2934</v>
      </c>
      <c r="R58" s="11">
        <f>+Docentes!R8</f>
        <v>2934</v>
      </c>
      <c r="S58" s="11">
        <f>+Docentes!S8</f>
        <v>2934</v>
      </c>
      <c r="T58" s="11">
        <f>+Docentes!T8</f>
        <v>2934</v>
      </c>
      <c r="U58" s="11">
        <f>+Docentes!U8</f>
        <v>2934</v>
      </c>
      <c r="V58" s="11">
        <f>+Docentes!V8</f>
        <v>2934</v>
      </c>
      <c r="W58" s="11">
        <f>+Docentes!W8</f>
        <v>2934</v>
      </c>
      <c r="X58" s="11">
        <f>+Docentes!X8</f>
        <v>2934</v>
      </c>
      <c r="Y58" s="11">
        <f>+Docentes!Y8</f>
        <v>2934</v>
      </c>
      <c r="Z58" s="11">
        <f>+Docentes!Z8</f>
        <v>2934</v>
      </c>
      <c r="AA58" s="11">
        <f>+Docentes!AA8</f>
        <v>2934</v>
      </c>
      <c r="AC58" s="9" t="s">
        <v>19</v>
      </c>
      <c r="AD58" s="12" t="s">
        <v>20</v>
      </c>
      <c r="AE58" s="11">
        <f>+Docentes!AE8</f>
        <v>3062</v>
      </c>
      <c r="AF58" s="11">
        <f>+Docentes!AF8</f>
        <v>3062</v>
      </c>
      <c r="AG58" s="11">
        <f>+Docentes!AG8</f>
        <v>3062</v>
      </c>
      <c r="AH58" s="11">
        <f>+Docentes!AH8</f>
        <v>3062</v>
      </c>
      <c r="AI58" s="11">
        <f>+Docentes!AI8</f>
        <v>3062</v>
      </c>
      <c r="AJ58" s="11">
        <f>+Docentes!AJ8</f>
        <v>3062</v>
      </c>
      <c r="AK58" s="11">
        <f>+Docentes!AK8</f>
        <v>3062</v>
      </c>
      <c r="AL58" s="11">
        <f>+Docentes!AL8</f>
        <v>3062</v>
      </c>
      <c r="AM58" s="11">
        <f>+Docentes!AM8</f>
        <v>3062</v>
      </c>
      <c r="AN58" s="11">
        <f>+Docentes!AN8</f>
        <v>3062</v>
      </c>
      <c r="AO58" s="11">
        <f>+Docentes!AO8</f>
        <v>3062</v>
      </c>
      <c r="AQ58" s="9" t="s">
        <v>19</v>
      </c>
      <c r="AR58" s="12" t="s">
        <v>20</v>
      </c>
      <c r="AS58" s="11">
        <f>+Docentes!AS8</f>
        <v>3147</v>
      </c>
      <c r="AT58" s="11">
        <f>+Docentes!AT8</f>
        <v>3147</v>
      </c>
      <c r="AU58" s="11">
        <f>+Docentes!AU8</f>
        <v>3147</v>
      </c>
      <c r="AV58" s="11">
        <f>+Docentes!AV8</f>
        <v>3147</v>
      </c>
      <c r="AW58" s="11">
        <f>+Docentes!AW8</f>
        <v>3147</v>
      </c>
      <c r="AX58" s="11">
        <f>+Docentes!AX8</f>
        <v>3147</v>
      </c>
      <c r="AY58" s="11">
        <f>+Docentes!AY8</f>
        <v>3147</v>
      </c>
      <c r="AZ58" s="11">
        <f>+Docentes!AZ8</f>
        <v>3147</v>
      </c>
      <c r="BA58" s="11">
        <f>+Docentes!BA8</f>
        <v>3147</v>
      </c>
      <c r="BB58" s="11">
        <f>+Docentes!BB8</f>
        <v>3147</v>
      </c>
      <c r="BC58" s="11">
        <f>+Docentes!BC8</f>
        <v>3147</v>
      </c>
      <c r="BE58" s="9" t="s">
        <v>19</v>
      </c>
      <c r="BF58" s="12" t="s">
        <v>20</v>
      </c>
      <c r="BG58" s="11">
        <f>+Docentes!BG8</f>
        <v>3274</v>
      </c>
      <c r="BH58" s="11">
        <f>+Docentes!BH8</f>
        <v>3274</v>
      </c>
      <c r="BI58" s="11">
        <f>+Docentes!BI8</f>
        <v>3274</v>
      </c>
      <c r="BJ58" s="11">
        <f>+Docentes!BJ8</f>
        <v>3274</v>
      </c>
      <c r="BK58" s="11">
        <f>+Docentes!BK8</f>
        <v>3274</v>
      </c>
      <c r="BL58" s="11">
        <f>+Docentes!BL8</f>
        <v>3274</v>
      </c>
      <c r="BM58" s="11">
        <f>+Docentes!BM8</f>
        <v>3274</v>
      </c>
      <c r="BN58" s="11">
        <f>+Docentes!BN8</f>
        <v>3274</v>
      </c>
      <c r="BO58" s="11">
        <f>+Docentes!BO8</f>
        <v>3274</v>
      </c>
      <c r="BP58" s="11">
        <f>+Docentes!BP8</f>
        <v>3274</v>
      </c>
      <c r="BQ58" s="11">
        <f>+Docentes!BQ8</f>
        <v>3274</v>
      </c>
      <c r="BS58" s="9" t="s">
        <v>19</v>
      </c>
      <c r="BT58" s="12" t="s">
        <v>20</v>
      </c>
      <c r="BU58" s="11">
        <f>+Docentes!BU8</f>
        <v>3359</v>
      </c>
      <c r="BV58" s="11">
        <f>+Docentes!BV8</f>
        <v>3359</v>
      </c>
      <c r="BW58" s="11">
        <f>+Docentes!BW8</f>
        <v>3359</v>
      </c>
      <c r="BX58" s="11">
        <f>+Docentes!BX8</f>
        <v>3359</v>
      </c>
      <c r="BY58" s="11">
        <f>+Docentes!BY8</f>
        <v>3359</v>
      </c>
      <c r="BZ58" s="11">
        <f>+Docentes!BZ8</f>
        <v>3359</v>
      </c>
      <c r="CA58" s="11">
        <f>+Docentes!CA8</f>
        <v>3359</v>
      </c>
      <c r="CB58" s="11">
        <f>+Docentes!CB8</f>
        <v>3359</v>
      </c>
      <c r="CC58" s="11">
        <f>+Docentes!CC8</f>
        <v>3359</v>
      </c>
      <c r="CD58" s="11">
        <f>+Docentes!CD8</f>
        <v>3359</v>
      </c>
      <c r="CE58" s="11">
        <f>+Docentes!CE8</f>
        <v>3359</v>
      </c>
      <c r="CG58" s="9" t="s">
        <v>19</v>
      </c>
      <c r="CH58" s="12" t="s">
        <v>20</v>
      </c>
      <c r="CI58" s="11">
        <f>+Docentes!CI8</f>
        <v>3529</v>
      </c>
      <c r="CJ58" s="11">
        <f>+Docentes!CJ8</f>
        <v>3529</v>
      </c>
      <c r="CK58" s="11">
        <f>+Docentes!CK8</f>
        <v>3529</v>
      </c>
      <c r="CL58" s="11">
        <f>+Docentes!CL8</f>
        <v>3529</v>
      </c>
      <c r="CM58" s="11">
        <f>+Docentes!CM8</f>
        <v>3529</v>
      </c>
      <c r="CN58" s="11">
        <f>+Docentes!CN8</f>
        <v>3529</v>
      </c>
      <c r="CO58" s="11">
        <f>+Docentes!CO8</f>
        <v>3529</v>
      </c>
      <c r="CP58" s="11">
        <f>+Docentes!CP8</f>
        <v>3529</v>
      </c>
      <c r="CQ58" s="11">
        <f>+Docentes!CQ8</f>
        <v>3529</v>
      </c>
      <c r="CR58" s="11">
        <f>+Docentes!CR8</f>
        <v>3529</v>
      </c>
      <c r="CS58" s="11">
        <f>+Docentes!CS8</f>
        <v>3529</v>
      </c>
      <c r="CU58" s="9" t="s">
        <v>19</v>
      </c>
      <c r="CV58" s="12" t="s">
        <v>20</v>
      </c>
      <c r="CW58" s="11">
        <f>+Docentes!CW8</f>
        <v>3997</v>
      </c>
      <c r="CX58" s="11">
        <f>+Docentes!CX8</f>
        <v>3997</v>
      </c>
      <c r="CY58" s="11">
        <f>+Docentes!CY8</f>
        <v>3997</v>
      </c>
      <c r="CZ58" s="11">
        <f>+Docentes!CZ8</f>
        <v>3997</v>
      </c>
      <c r="DA58" s="11">
        <f>+Docentes!DA8</f>
        <v>3997</v>
      </c>
      <c r="DB58" s="11">
        <f>+Docentes!DB8</f>
        <v>3997</v>
      </c>
      <c r="DC58" s="11">
        <f>+Docentes!DC8</f>
        <v>3997</v>
      </c>
      <c r="DD58" s="11">
        <f>+Docentes!DD8</f>
        <v>3997</v>
      </c>
      <c r="DE58" s="11">
        <f>+Docentes!DE8</f>
        <v>3997</v>
      </c>
      <c r="DF58" s="11">
        <f>+Docentes!DF8</f>
        <v>3997</v>
      </c>
      <c r="DG58" s="11">
        <f>+Docentes!DG8</f>
        <v>3997</v>
      </c>
      <c r="DI58" s="9" t="s">
        <v>19</v>
      </c>
      <c r="DJ58" s="12" t="s">
        <v>20</v>
      </c>
      <c r="DK58" s="11">
        <f>+Docentes!DK8</f>
        <v>4082</v>
      </c>
      <c r="DL58" s="11">
        <f>+Docentes!DL8</f>
        <v>4082</v>
      </c>
      <c r="DM58" s="11">
        <f>+Docentes!DM8</f>
        <v>4082</v>
      </c>
      <c r="DN58" s="11">
        <f>+Docentes!DN8</f>
        <v>4082</v>
      </c>
      <c r="DO58" s="11">
        <f>+Docentes!DO8</f>
        <v>4082</v>
      </c>
      <c r="DP58" s="11">
        <f>+Docentes!DP8</f>
        <v>4082</v>
      </c>
      <c r="DQ58" s="11">
        <f>+Docentes!DQ8</f>
        <v>4082</v>
      </c>
      <c r="DR58" s="11">
        <f>+Docentes!DR8</f>
        <v>4082</v>
      </c>
      <c r="DS58" s="11">
        <f>+Docentes!DS8</f>
        <v>4082</v>
      </c>
      <c r="DT58" s="11">
        <f>+Docentes!DT8</f>
        <v>4082</v>
      </c>
      <c r="DU58" s="11">
        <f>+Docentes!DU8</f>
        <v>4082</v>
      </c>
      <c r="DW58" s="9" t="s">
        <v>19</v>
      </c>
      <c r="DX58" s="12" t="s">
        <v>20</v>
      </c>
      <c r="DY58" s="11">
        <f>+Docentes!DY8</f>
        <v>4529</v>
      </c>
      <c r="DZ58" s="11">
        <f>+Docentes!DZ8</f>
        <v>4529</v>
      </c>
      <c r="EA58" s="11">
        <f>+Docentes!EA8</f>
        <v>4529</v>
      </c>
      <c r="EB58" s="11">
        <f>+Docentes!EB8</f>
        <v>4529</v>
      </c>
      <c r="EC58" s="11">
        <f>+Docentes!EC8</f>
        <v>4529</v>
      </c>
      <c r="ED58" s="11">
        <f>+Docentes!ED8</f>
        <v>4529</v>
      </c>
      <c r="EE58" s="11">
        <f>+Docentes!EE8</f>
        <v>4529</v>
      </c>
      <c r="EF58" s="11">
        <f>+Docentes!EF8</f>
        <v>4529</v>
      </c>
      <c r="EG58" s="11">
        <f>+Docentes!EG8</f>
        <v>4529</v>
      </c>
      <c r="EH58" s="11">
        <f>+Docentes!EH8</f>
        <v>4529</v>
      </c>
      <c r="EI58" s="11">
        <f>+Docentes!EI8</f>
        <v>4529</v>
      </c>
      <c r="EK58" s="9" t="s">
        <v>19</v>
      </c>
      <c r="EL58" s="12" t="s">
        <v>20</v>
      </c>
      <c r="EM58" s="11">
        <f>+Docentes!EM8</f>
        <v>5152</v>
      </c>
      <c r="EN58" s="11">
        <f>+Docentes!EN8</f>
        <v>5152</v>
      </c>
      <c r="EO58" s="11">
        <f>+Docentes!EO8</f>
        <v>5152</v>
      </c>
      <c r="EP58" s="11">
        <f>+Docentes!EP8</f>
        <v>5152</v>
      </c>
      <c r="EQ58" s="11">
        <f>+Docentes!EQ8</f>
        <v>5152</v>
      </c>
      <c r="ER58" s="11">
        <f>+Docentes!ER8</f>
        <v>5152</v>
      </c>
      <c r="ES58" s="11">
        <f>+Docentes!ES8</f>
        <v>5152</v>
      </c>
      <c r="ET58" s="11">
        <f>+Docentes!ET8</f>
        <v>5152</v>
      </c>
      <c r="EU58" s="11">
        <f>+Docentes!EU8</f>
        <v>5152</v>
      </c>
      <c r="EV58" s="11">
        <f>+Docentes!EV8</f>
        <v>5152</v>
      </c>
      <c r="EW58" s="11">
        <f>+Docentes!EW8</f>
        <v>5152</v>
      </c>
      <c r="EY58" s="9" t="s">
        <v>19</v>
      </c>
      <c r="EZ58" s="12" t="s">
        <v>20</v>
      </c>
      <c r="FA58" s="11">
        <f>+Docentes!FA8</f>
        <v>5029</v>
      </c>
      <c r="FB58" s="11">
        <f>+Docentes!FB8</f>
        <v>5029</v>
      </c>
      <c r="FC58" s="11">
        <f>+Docentes!FC8</f>
        <v>5029</v>
      </c>
      <c r="FD58" s="11">
        <f>+Docentes!FD8</f>
        <v>5029</v>
      </c>
      <c r="FE58" s="11">
        <f>+Docentes!FE8</f>
        <v>5029</v>
      </c>
      <c r="FF58" s="11">
        <f>+Docentes!FF8</f>
        <v>5029</v>
      </c>
      <c r="FG58" s="11">
        <f>+Docentes!FG8</f>
        <v>5029</v>
      </c>
      <c r="FH58" s="11">
        <f>+Docentes!FH8</f>
        <v>5029</v>
      </c>
      <c r="FI58" s="11">
        <f>+Docentes!FI8</f>
        <v>5029</v>
      </c>
      <c r="FJ58" s="11">
        <f>+Docentes!FJ8</f>
        <v>5029</v>
      </c>
      <c r="FK58" s="11">
        <f>+Docentes!FK8</f>
        <v>5029</v>
      </c>
      <c r="FM58" s="9" t="s">
        <v>19</v>
      </c>
      <c r="FN58" s="12" t="s">
        <v>20</v>
      </c>
      <c r="FO58" s="11">
        <f>+Docentes!FO8</f>
        <v>5475</v>
      </c>
      <c r="FP58" s="11">
        <f>+Docentes!FP8</f>
        <v>5475</v>
      </c>
      <c r="FQ58" s="11">
        <f>+Docentes!FQ8</f>
        <v>5475</v>
      </c>
      <c r="FR58" s="11">
        <f>+Docentes!FR8</f>
        <v>5475</v>
      </c>
      <c r="FS58" s="11">
        <f>+Docentes!FS8</f>
        <v>5475</v>
      </c>
      <c r="FT58" s="11">
        <f>+Docentes!FT8</f>
        <v>5475</v>
      </c>
      <c r="FU58" s="11">
        <f>+Docentes!FU8</f>
        <v>5475</v>
      </c>
      <c r="FV58" s="11">
        <f>+Docentes!FV8</f>
        <v>5475</v>
      </c>
      <c r="FW58" s="11">
        <f>+Docentes!FW8</f>
        <v>5475</v>
      </c>
      <c r="FX58" s="11">
        <f>+Docentes!FX8</f>
        <v>5475</v>
      </c>
      <c r="FY58" s="11">
        <f>+Docentes!FY8</f>
        <v>5475</v>
      </c>
      <c r="GA58" s="9" t="s">
        <v>19</v>
      </c>
      <c r="GB58" s="12" t="s">
        <v>20</v>
      </c>
      <c r="GC58" s="11">
        <f>+Docentes!GC8</f>
        <v>5928</v>
      </c>
      <c r="GD58" s="11">
        <f>+Docentes!GD8</f>
        <v>5928</v>
      </c>
      <c r="GE58" s="11">
        <f>+Docentes!GE8</f>
        <v>5928</v>
      </c>
      <c r="GF58" s="11">
        <f>+Docentes!GF8</f>
        <v>5928</v>
      </c>
      <c r="GG58" s="11">
        <f>+Docentes!GG8</f>
        <v>5928</v>
      </c>
      <c r="GH58" s="11">
        <f>+Docentes!GH8</f>
        <v>5928</v>
      </c>
      <c r="GI58" s="11">
        <f>+Docentes!GI8</f>
        <v>5928</v>
      </c>
      <c r="GJ58" s="11">
        <f>+Docentes!GJ8</f>
        <v>5928</v>
      </c>
      <c r="GK58" s="11">
        <f>+Docentes!GK8</f>
        <v>5928</v>
      </c>
      <c r="GL58" s="11">
        <f>+Docentes!GL8</f>
        <v>5928</v>
      </c>
      <c r="GM58" s="11">
        <f>+Docentes!GM8</f>
        <v>5928</v>
      </c>
      <c r="GO58" s="9" t="s">
        <v>19</v>
      </c>
      <c r="GP58" s="12" t="s">
        <v>20</v>
      </c>
      <c r="GQ58" s="11">
        <f>+Docentes!GQ8</f>
        <v>6874</v>
      </c>
      <c r="GR58" s="11">
        <f>+Docentes!GR8</f>
        <v>6874</v>
      </c>
      <c r="GS58" s="11">
        <f>+Docentes!GS8</f>
        <v>6874</v>
      </c>
      <c r="GT58" s="11">
        <f>+Docentes!GT8</f>
        <v>6874</v>
      </c>
      <c r="GU58" s="11">
        <f>+Docentes!GU8</f>
        <v>6874</v>
      </c>
      <c r="GV58" s="11">
        <f>+Docentes!GV8</f>
        <v>6874</v>
      </c>
      <c r="GW58" s="11">
        <f>+Docentes!GW8</f>
        <v>6874</v>
      </c>
      <c r="GX58" s="11">
        <f>+Docentes!GX8</f>
        <v>6874</v>
      </c>
      <c r="GY58" s="11">
        <f>+Docentes!GY8</f>
        <v>6874</v>
      </c>
      <c r="GZ58" s="11">
        <f>+Docentes!GZ8</f>
        <v>6874</v>
      </c>
      <c r="HA58" s="11">
        <f>+Docentes!HA8</f>
        <v>6874</v>
      </c>
    </row>
    <row r="59" spans="1:209" ht="13.9" x14ac:dyDescent="0.25">
      <c r="A59" s="9" t="s">
        <v>59</v>
      </c>
      <c r="B59" s="12" t="s">
        <v>60</v>
      </c>
      <c r="C59" s="11">
        <f>383*2.7</f>
        <v>1034.1000000000001</v>
      </c>
      <c r="D59" s="11">
        <f t="shared" ref="D59:M59" si="167">383*2.7</f>
        <v>1034.1000000000001</v>
      </c>
      <c r="E59" s="11">
        <f t="shared" si="167"/>
        <v>1034.1000000000001</v>
      </c>
      <c r="F59" s="11">
        <f t="shared" si="167"/>
        <v>1034.1000000000001</v>
      </c>
      <c r="G59" s="11">
        <f t="shared" si="167"/>
        <v>1034.1000000000001</v>
      </c>
      <c r="H59" s="11">
        <f t="shared" si="167"/>
        <v>1034.1000000000001</v>
      </c>
      <c r="I59" s="11">
        <f t="shared" si="167"/>
        <v>1034.1000000000001</v>
      </c>
      <c r="J59" s="11">
        <f t="shared" si="167"/>
        <v>1034.1000000000001</v>
      </c>
      <c r="K59" s="11">
        <f t="shared" si="167"/>
        <v>1034.1000000000001</v>
      </c>
      <c r="L59" s="11">
        <f t="shared" si="167"/>
        <v>1034.1000000000001</v>
      </c>
      <c r="M59" s="11">
        <f t="shared" si="167"/>
        <v>1034.1000000000001</v>
      </c>
      <c r="O59" s="9" t="s">
        <v>59</v>
      </c>
      <c r="P59" s="12" t="s">
        <v>60</v>
      </c>
      <c r="Q59" s="11">
        <f>+AA53*W12</f>
        <v>1085.4000000000001</v>
      </c>
      <c r="R59" s="11">
        <f>+AA53*W12</f>
        <v>1085.4000000000001</v>
      </c>
      <c r="S59" s="11">
        <f>+AA53*W12</f>
        <v>1085.4000000000001</v>
      </c>
      <c r="T59" s="11">
        <f>+AA53*W12</f>
        <v>1085.4000000000001</v>
      </c>
      <c r="U59" s="11">
        <f>+AA53*W12</f>
        <v>1085.4000000000001</v>
      </c>
      <c r="V59" s="11">
        <f>+AA53*W12</f>
        <v>1085.4000000000001</v>
      </c>
      <c r="W59" s="11">
        <f>+AA53*W12</f>
        <v>1085.4000000000001</v>
      </c>
      <c r="X59" s="11">
        <f>+AA53*W12</f>
        <v>1085.4000000000001</v>
      </c>
      <c r="Y59" s="11">
        <f>+AA53*W12</f>
        <v>1085.4000000000001</v>
      </c>
      <c r="Z59" s="11">
        <f>+AA53*W12</f>
        <v>1085.4000000000001</v>
      </c>
      <c r="AA59" s="11">
        <f>+AA53*W12</f>
        <v>1085.4000000000001</v>
      </c>
      <c r="AC59" s="9" t="s">
        <v>59</v>
      </c>
      <c r="AD59" s="12" t="s">
        <v>60</v>
      </c>
      <c r="AE59" s="11">
        <f>+AO53*AK12</f>
        <v>1117.8000000000002</v>
      </c>
      <c r="AF59" s="11">
        <f>+AO53*AK12</f>
        <v>1117.8000000000002</v>
      </c>
      <c r="AG59" s="11">
        <f>+AO53*AK12</f>
        <v>1117.8000000000002</v>
      </c>
      <c r="AH59" s="11">
        <f>+AO53*AK12</f>
        <v>1117.8000000000002</v>
      </c>
      <c r="AI59" s="11">
        <f>+AO53*AK12</f>
        <v>1117.8000000000002</v>
      </c>
      <c r="AJ59" s="11">
        <f>+AO53*AK12</f>
        <v>1117.8000000000002</v>
      </c>
      <c r="AK59" s="11">
        <f>+AO53*AK12</f>
        <v>1117.8000000000002</v>
      </c>
      <c r="AL59" s="11">
        <f>+AO53*AK12</f>
        <v>1117.8000000000002</v>
      </c>
      <c r="AM59" s="11">
        <f>+AO53*AK12</f>
        <v>1117.8000000000002</v>
      </c>
      <c r="AN59" s="11">
        <f>+AO53*AK12</f>
        <v>1117.8000000000002</v>
      </c>
      <c r="AO59" s="11">
        <f>+AO53*AK12</f>
        <v>1117.8000000000002</v>
      </c>
      <c r="AQ59" s="9" t="s">
        <v>59</v>
      </c>
      <c r="AR59" s="12" t="s">
        <v>60</v>
      </c>
      <c r="AS59" s="11">
        <f>+BC53*AY12</f>
        <v>1136.7</v>
      </c>
      <c r="AT59" s="11">
        <f>+BC53*AY12</f>
        <v>1136.7</v>
      </c>
      <c r="AU59" s="11">
        <f>+BC53*AY12</f>
        <v>1136.7</v>
      </c>
      <c r="AV59" s="11">
        <f>+BC53*AY12</f>
        <v>1136.7</v>
      </c>
      <c r="AW59" s="11">
        <f>+BC53*AY12</f>
        <v>1136.7</v>
      </c>
      <c r="AX59" s="11">
        <f>+BC53*AY12</f>
        <v>1136.7</v>
      </c>
      <c r="AY59" s="11">
        <f>+BC53*AY12</f>
        <v>1136.7</v>
      </c>
      <c r="AZ59" s="11">
        <f>+BC53*AY12</f>
        <v>1136.7</v>
      </c>
      <c r="BA59" s="11">
        <f>+BC53*AY12</f>
        <v>1136.7</v>
      </c>
      <c r="BB59" s="11">
        <f>+BC53*AY12</f>
        <v>1136.7</v>
      </c>
      <c r="BC59" s="11">
        <f>+BC53*AY12</f>
        <v>1136.7</v>
      </c>
      <c r="BE59" s="9" t="s">
        <v>59</v>
      </c>
      <c r="BF59" s="12" t="s">
        <v>60</v>
      </c>
      <c r="BG59" s="11">
        <f>+BQ53*BM12</f>
        <v>1169.1000000000001</v>
      </c>
      <c r="BH59" s="11">
        <f>+BQ53*BM12</f>
        <v>1169.1000000000001</v>
      </c>
      <c r="BI59" s="11">
        <f>+BQ53*BM12</f>
        <v>1169.1000000000001</v>
      </c>
      <c r="BJ59" s="11">
        <f>+BQ53*BM12</f>
        <v>1169.1000000000001</v>
      </c>
      <c r="BK59" s="11">
        <f>+BQ53*BM12</f>
        <v>1169.1000000000001</v>
      </c>
      <c r="BL59" s="11">
        <f>+BQ53*BM12</f>
        <v>1169.1000000000001</v>
      </c>
      <c r="BM59" s="11">
        <f>+BQ53*BM12</f>
        <v>1169.1000000000001</v>
      </c>
      <c r="BN59" s="11">
        <f>+BQ53*BM12</f>
        <v>1169.1000000000001</v>
      </c>
      <c r="BO59" s="11">
        <f>+BQ53*BM12</f>
        <v>1169.1000000000001</v>
      </c>
      <c r="BP59" s="11">
        <f>+BQ53*BM12</f>
        <v>1169.1000000000001</v>
      </c>
      <c r="BQ59" s="11">
        <f>+BQ53*BM12</f>
        <v>1169.1000000000001</v>
      </c>
      <c r="BS59" s="9" t="s">
        <v>59</v>
      </c>
      <c r="BT59" s="12" t="s">
        <v>60</v>
      </c>
      <c r="BU59" s="11">
        <f>+CE53*CA12</f>
        <v>1188</v>
      </c>
      <c r="BV59" s="11">
        <f>+CE53*CA12</f>
        <v>1188</v>
      </c>
      <c r="BW59" s="11">
        <f>+CE53*CA12</f>
        <v>1188</v>
      </c>
      <c r="BX59" s="11">
        <f>+CE53*CA12</f>
        <v>1188</v>
      </c>
      <c r="BY59" s="11">
        <f>+CE53*CA12</f>
        <v>1188</v>
      </c>
      <c r="BZ59" s="11">
        <f>+CE53*CA12</f>
        <v>1188</v>
      </c>
      <c r="CA59" s="11">
        <f>+CE53*CA12</f>
        <v>1188</v>
      </c>
      <c r="CB59" s="11">
        <f>+CE53*CA12</f>
        <v>1188</v>
      </c>
      <c r="CC59" s="11">
        <f>+CE53*CA12</f>
        <v>1188</v>
      </c>
      <c r="CD59" s="11">
        <f>+CE53*CA12</f>
        <v>1188</v>
      </c>
      <c r="CE59" s="11">
        <f>+CE53*CA12</f>
        <v>1188</v>
      </c>
      <c r="CG59" s="9" t="s">
        <v>59</v>
      </c>
      <c r="CH59" s="12" t="s">
        <v>60</v>
      </c>
      <c r="CI59" s="11">
        <f>+CS53*CO12</f>
        <v>1231.2</v>
      </c>
      <c r="CJ59" s="11">
        <f>+CS53*CO12</f>
        <v>1231.2</v>
      </c>
      <c r="CK59" s="11">
        <f>+CS53*CO12</f>
        <v>1231.2</v>
      </c>
      <c r="CL59" s="11">
        <f>+CS53*CO12</f>
        <v>1231.2</v>
      </c>
      <c r="CM59" s="11">
        <f>+CS53*CO12</f>
        <v>1231.2</v>
      </c>
      <c r="CN59" s="11">
        <f>+CS53*CO12</f>
        <v>1231.2</v>
      </c>
      <c r="CO59" s="11">
        <f>+CS53*CO12</f>
        <v>1231.2</v>
      </c>
      <c r="CP59" s="11">
        <f>+CS53*CO12</f>
        <v>1231.2</v>
      </c>
      <c r="CQ59" s="11">
        <f>+CS53*CO12</f>
        <v>1231.2</v>
      </c>
      <c r="CR59" s="11">
        <f>+CS53*CO12</f>
        <v>1231.2</v>
      </c>
      <c r="CS59" s="11">
        <f>+CS53*CO12</f>
        <v>1231.2</v>
      </c>
      <c r="CU59" s="9" t="s">
        <v>59</v>
      </c>
      <c r="CV59" s="12" t="s">
        <v>60</v>
      </c>
      <c r="CW59" s="11">
        <f>+DG53*DC12</f>
        <v>1344.6000000000001</v>
      </c>
      <c r="CX59" s="11">
        <f>+DG53*DC12</f>
        <v>1344.6000000000001</v>
      </c>
      <c r="CY59" s="11">
        <f>+DG53*DC12</f>
        <v>1344.6000000000001</v>
      </c>
      <c r="CZ59" s="11">
        <f>+DG53*DC12</f>
        <v>1344.6000000000001</v>
      </c>
      <c r="DA59" s="11">
        <f>+DG53*DC12</f>
        <v>1344.6000000000001</v>
      </c>
      <c r="DB59" s="11">
        <f>+DG53*DC12</f>
        <v>1344.6000000000001</v>
      </c>
      <c r="DC59" s="11">
        <f>+DG53*DC12</f>
        <v>1344.6000000000001</v>
      </c>
      <c r="DD59" s="11">
        <f>+DG53*DC12</f>
        <v>1344.6000000000001</v>
      </c>
      <c r="DE59" s="11">
        <f>+DG53*DC12</f>
        <v>1344.6000000000001</v>
      </c>
      <c r="DF59" s="11">
        <f>+DG53*DC12</f>
        <v>1344.6000000000001</v>
      </c>
      <c r="DG59" s="11">
        <f>+DG53*DC12</f>
        <v>1344.6000000000001</v>
      </c>
      <c r="DI59" s="9" t="s">
        <v>59</v>
      </c>
      <c r="DJ59" s="12" t="s">
        <v>60</v>
      </c>
      <c r="DK59" s="11">
        <f>+DU53*DQ12</f>
        <v>1366.2</v>
      </c>
      <c r="DL59" s="11">
        <f>+DU53*DQ12</f>
        <v>1366.2</v>
      </c>
      <c r="DM59" s="11">
        <f>+DU53*DQ12</f>
        <v>1366.2</v>
      </c>
      <c r="DN59" s="11">
        <f>+DU53*DQ12</f>
        <v>1366.2</v>
      </c>
      <c r="DO59" s="11">
        <f>+DU53*DQ12</f>
        <v>1366.2</v>
      </c>
      <c r="DP59" s="11">
        <f>+DU53*DQ12</f>
        <v>1366.2</v>
      </c>
      <c r="DQ59" s="11">
        <f>+DU53*DQ12</f>
        <v>1366.2</v>
      </c>
      <c r="DR59" s="11">
        <f>+DU53*DQ12</f>
        <v>1366.2</v>
      </c>
      <c r="DS59" s="11">
        <f>+DU53*DQ12</f>
        <v>1366.2</v>
      </c>
      <c r="DT59" s="11">
        <f>+DU53*DQ12</f>
        <v>1366.2</v>
      </c>
      <c r="DU59" s="11">
        <f>+DU53*DQ12</f>
        <v>1366.2</v>
      </c>
      <c r="DW59" s="9" t="s">
        <v>59</v>
      </c>
      <c r="DX59" s="12" t="s">
        <v>60</v>
      </c>
      <c r="DY59" s="11">
        <f>+EI53*EE12</f>
        <v>1528.2</v>
      </c>
      <c r="DZ59" s="11">
        <f>+EI53*EE12</f>
        <v>1528.2</v>
      </c>
      <c r="EA59" s="11">
        <f>+EI53*EE12</f>
        <v>1528.2</v>
      </c>
      <c r="EB59" s="11">
        <f>+EI53*EE12</f>
        <v>1528.2</v>
      </c>
      <c r="EC59" s="11">
        <f>+EI53*EE12</f>
        <v>1528.2</v>
      </c>
      <c r="ED59" s="11">
        <f>+EI53*EE12</f>
        <v>1528.2</v>
      </c>
      <c r="EE59" s="11">
        <f>+EI53*EE12</f>
        <v>1528.2</v>
      </c>
      <c r="EF59" s="11">
        <f>+EI53*EE12</f>
        <v>1528.2</v>
      </c>
      <c r="EG59" s="11">
        <f>+EI53*EE12</f>
        <v>1528.2</v>
      </c>
      <c r="EH59" s="11">
        <f>+EI53*EE12</f>
        <v>1528.2</v>
      </c>
      <c r="EI59" s="11">
        <f>+EI53*EE12</f>
        <v>1528.2</v>
      </c>
      <c r="EK59" s="9" t="s">
        <v>59</v>
      </c>
      <c r="EL59" s="12" t="s">
        <v>60</v>
      </c>
      <c r="EM59" s="11">
        <f>+EW53*ES12</f>
        <v>1671.3000000000002</v>
      </c>
      <c r="EN59" s="11">
        <f>+EW53*ES12</f>
        <v>1671.3000000000002</v>
      </c>
      <c r="EO59" s="11">
        <f>+EW53*ES12</f>
        <v>1671.3000000000002</v>
      </c>
      <c r="EP59" s="11">
        <f>+EW53*ES12</f>
        <v>1671.3000000000002</v>
      </c>
      <c r="EQ59" s="11">
        <f>+EW53*ES12</f>
        <v>1671.3000000000002</v>
      </c>
      <c r="ER59" s="11">
        <f>+EW53*ES12</f>
        <v>1671.3000000000002</v>
      </c>
      <c r="ES59" s="11">
        <f>+EW53*ES12</f>
        <v>1671.3000000000002</v>
      </c>
      <c r="ET59" s="11">
        <f>+EW53*ES12</f>
        <v>1671.3000000000002</v>
      </c>
      <c r="EU59" s="11">
        <f>+EW53*ES12</f>
        <v>1671.3000000000002</v>
      </c>
      <c r="EV59" s="11">
        <f>+EW53*ES12</f>
        <v>1671.3000000000002</v>
      </c>
      <c r="EW59" s="11">
        <f>+EW53*ES12</f>
        <v>1671.3000000000002</v>
      </c>
      <c r="EY59" s="9" t="s">
        <v>59</v>
      </c>
      <c r="EZ59" s="12" t="s">
        <v>60</v>
      </c>
      <c r="FA59" s="11">
        <f>+FK53*FG12</f>
        <v>1671.3000000000002</v>
      </c>
      <c r="FB59" s="11">
        <f>+FK53*FG12</f>
        <v>1671.3000000000002</v>
      </c>
      <c r="FC59" s="11">
        <f>+FK53*FG12</f>
        <v>1671.3000000000002</v>
      </c>
      <c r="FD59" s="11">
        <f>+FK53*FG12</f>
        <v>1671.3000000000002</v>
      </c>
      <c r="FE59" s="11">
        <f>+FK53*FG12</f>
        <v>1671.3000000000002</v>
      </c>
      <c r="FF59" s="11">
        <f>+FK53*FG12</f>
        <v>1671.3000000000002</v>
      </c>
      <c r="FG59" s="11">
        <f>+FK53*FG12</f>
        <v>1671.3000000000002</v>
      </c>
      <c r="FH59" s="11">
        <f>+FK53*FG12</f>
        <v>1671.3000000000002</v>
      </c>
      <c r="FI59" s="11">
        <f>+FK53*FG12</f>
        <v>1671.3000000000002</v>
      </c>
      <c r="FJ59" s="11">
        <f>+FK53*FG12</f>
        <v>1671.3000000000002</v>
      </c>
      <c r="FK59" s="11">
        <f>+FK53*FG12</f>
        <v>1671.3000000000002</v>
      </c>
      <c r="FM59" s="9" t="s">
        <v>59</v>
      </c>
      <c r="FN59" s="12" t="s">
        <v>60</v>
      </c>
      <c r="FO59" s="11">
        <f>+FY53*FU12</f>
        <v>1776.6000000000001</v>
      </c>
      <c r="FP59" s="11">
        <f>+FY53*FU12</f>
        <v>1776.6000000000001</v>
      </c>
      <c r="FQ59" s="11">
        <f>+FY53*FU12</f>
        <v>1776.6000000000001</v>
      </c>
      <c r="FR59" s="11">
        <f>+FY53*FU12</f>
        <v>1776.6000000000001</v>
      </c>
      <c r="FS59" s="11">
        <f>+FY53*FU12</f>
        <v>1776.6000000000001</v>
      </c>
      <c r="FT59" s="11">
        <f>+FY53*FU12</f>
        <v>1776.6000000000001</v>
      </c>
      <c r="FU59" s="11">
        <f>+FY53*FU12</f>
        <v>1776.6000000000001</v>
      </c>
      <c r="FV59" s="11">
        <f>+FY53*FU12</f>
        <v>1776.6000000000001</v>
      </c>
      <c r="FW59" s="11">
        <f>+FY53*FU12</f>
        <v>1776.6000000000001</v>
      </c>
      <c r="FX59" s="11">
        <f>+FY53*FU12</f>
        <v>1776.6000000000001</v>
      </c>
      <c r="FY59" s="11">
        <f>+FY53*FU12</f>
        <v>1776.6000000000001</v>
      </c>
      <c r="GA59" s="9" t="s">
        <v>59</v>
      </c>
      <c r="GB59" s="12" t="s">
        <v>60</v>
      </c>
      <c r="GC59" s="11">
        <f>+GM53*GI12</f>
        <v>1881.9</v>
      </c>
      <c r="GD59" s="11">
        <f>+GM53*GI12</f>
        <v>1881.9</v>
      </c>
      <c r="GE59" s="11">
        <f>+GM53*GI12</f>
        <v>1881.9</v>
      </c>
      <c r="GF59" s="11">
        <f>+GM53*GI12</f>
        <v>1881.9</v>
      </c>
      <c r="GG59" s="11">
        <f>+GM53*GI12</f>
        <v>1881.9</v>
      </c>
      <c r="GH59" s="11">
        <f>+GM53*GI12</f>
        <v>1881.9</v>
      </c>
      <c r="GI59" s="11">
        <f>+GM53*GI12</f>
        <v>1881.9</v>
      </c>
      <c r="GJ59" s="11">
        <f>+GM53*GI12</f>
        <v>1881.9</v>
      </c>
      <c r="GK59" s="11">
        <f>+GM53*GI12</f>
        <v>1881.9</v>
      </c>
      <c r="GL59" s="11">
        <f>+GM53*GI12</f>
        <v>1881.9</v>
      </c>
      <c r="GM59" s="11">
        <f>+GM53*GI12</f>
        <v>1881.9</v>
      </c>
      <c r="GO59" s="9" t="s">
        <v>59</v>
      </c>
      <c r="GP59" s="12" t="s">
        <v>60</v>
      </c>
      <c r="GQ59" s="11">
        <f>+HA53*GW12</f>
        <v>2100.6000000000004</v>
      </c>
      <c r="GR59" s="11">
        <f>+HA53*GW12</f>
        <v>2100.6000000000004</v>
      </c>
      <c r="GS59" s="11">
        <f>+HA53*GW12</f>
        <v>2100.6000000000004</v>
      </c>
      <c r="GT59" s="11">
        <f>+HA53*GW12</f>
        <v>2100.6000000000004</v>
      </c>
      <c r="GU59" s="11">
        <f>+HA53*GW12</f>
        <v>2100.6000000000004</v>
      </c>
      <c r="GV59" s="11">
        <f>+HA53*GW12</f>
        <v>2100.6000000000004</v>
      </c>
      <c r="GW59" s="11">
        <f>+HA53*GW12</f>
        <v>2100.6000000000004</v>
      </c>
      <c r="GX59" s="11">
        <f>+HA53*GW12</f>
        <v>2100.6000000000004</v>
      </c>
      <c r="GY59" s="11">
        <f>+HA53*GW12</f>
        <v>2100.6000000000004</v>
      </c>
      <c r="GZ59" s="11">
        <f>+HA53*GW12</f>
        <v>2100.6000000000004</v>
      </c>
      <c r="HA59" s="11">
        <f>+HA53*GW12</f>
        <v>2100.6000000000004</v>
      </c>
    </row>
    <row r="60" spans="1:209" ht="13.9" x14ac:dyDescent="0.25">
      <c r="A60" s="9"/>
      <c r="B60" s="12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O60" s="9"/>
      <c r="P60" s="12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C60" s="9"/>
      <c r="AD60" s="12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Q60" s="9"/>
      <c r="AR60" s="12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E60" s="9"/>
      <c r="BF60" s="12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S60" s="9"/>
      <c r="BT60" s="12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G60" s="9"/>
      <c r="CH60" s="12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U60" s="9"/>
      <c r="CV60" s="12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I60" s="9"/>
      <c r="DJ60" s="12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W60" s="9"/>
      <c r="DX60" s="12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K60" s="9"/>
      <c r="EL60" s="12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Y60" s="9"/>
      <c r="EZ60" s="12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M60" s="9"/>
      <c r="FN60" s="12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GA60" s="9"/>
      <c r="GB60" s="12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O60" s="9"/>
      <c r="GP60" s="12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</row>
    <row r="61" spans="1:209" ht="13.9" x14ac:dyDescent="0.25">
      <c r="A61" s="9"/>
      <c r="B61" s="14" t="s">
        <v>24</v>
      </c>
      <c r="C61" s="15">
        <f t="shared" ref="C61:M61" si="168">SUM(C56:C60)</f>
        <v>19816.671999999999</v>
      </c>
      <c r="D61" s="15">
        <f t="shared" si="168"/>
        <v>20214.867999999999</v>
      </c>
      <c r="E61" s="15">
        <f t="shared" si="168"/>
        <v>21409.455999999998</v>
      </c>
      <c r="F61" s="15">
        <f t="shared" si="168"/>
        <v>22736.775999999998</v>
      </c>
      <c r="G61" s="15">
        <f t="shared" si="168"/>
        <v>24196.828000000001</v>
      </c>
      <c r="H61" s="15">
        <f t="shared" si="168"/>
        <v>25524.148000000001</v>
      </c>
      <c r="I61" s="15">
        <f t="shared" si="168"/>
        <v>26851.468000000001</v>
      </c>
      <c r="J61" s="15">
        <f t="shared" si="168"/>
        <v>28178.788</v>
      </c>
      <c r="K61" s="15">
        <f t="shared" si="168"/>
        <v>30966.16</v>
      </c>
      <c r="L61" s="15">
        <f t="shared" si="168"/>
        <v>32293.48</v>
      </c>
      <c r="M61" s="15">
        <f t="shared" si="168"/>
        <v>33620.800000000003</v>
      </c>
      <c r="O61" s="9"/>
      <c r="P61" s="14" t="s">
        <v>24</v>
      </c>
      <c r="Q61" s="15">
        <f t="shared" ref="Q61:AA61" si="169">SUM(Q56:Q60)</f>
        <v>20883.654000000002</v>
      </c>
      <c r="R61" s="15">
        <f t="shared" si="169"/>
        <v>21301.776000000002</v>
      </c>
      <c r="S61" s="15">
        <f t="shared" si="169"/>
        <v>22556.142000000003</v>
      </c>
      <c r="T61" s="15">
        <f t="shared" si="169"/>
        <v>23949.882000000005</v>
      </c>
      <c r="U61" s="15">
        <f t="shared" si="169"/>
        <v>25482.996000000006</v>
      </c>
      <c r="V61" s="15">
        <f t="shared" si="169"/>
        <v>26876.736000000004</v>
      </c>
      <c r="W61" s="15">
        <f t="shared" si="169"/>
        <v>28270.476000000002</v>
      </c>
      <c r="X61" s="15">
        <f t="shared" si="169"/>
        <v>29664.216000000004</v>
      </c>
      <c r="Y61" s="15">
        <f t="shared" si="169"/>
        <v>32591.070000000007</v>
      </c>
      <c r="Z61" s="15">
        <f t="shared" si="169"/>
        <v>33984.810000000005</v>
      </c>
      <c r="AA61" s="15">
        <f t="shared" si="169"/>
        <v>35378.550000000003</v>
      </c>
      <c r="AC61" s="9"/>
      <c r="AD61" s="14" t="s">
        <v>24</v>
      </c>
      <c r="AE61" s="15">
        <f t="shared" ref="AE61:AO61" si="170">SUM(AE56:AE60)</f>
        <v>21524.303</v>
      </c>
      <c r="AF61" s="15">
        <f t="shared" si="170"/>
        <v>21954.331999999999</v>
      </c>
      <c r="AG61" s="15">
        <f t="shared" si="170"/>
        <v>23244.419000000002</v>
      </c>
      <c r="AH61" s="15">
        <f t="shared" si="170"/>
        <v>24677.849000000002</v>
      </c>
      <c r="AI61" s="15">
        <f t="shared" si="170"/>
        <v>26254.621999999999</v>
      </c>
      <c r="AJ61" s="15">
        <f t="shared" si="170"/>
        <v>27688.052</v>
      </c>
      <c r="AK61" s="15">
        <f t="shared" si="170"/>
        <v>29121.482</v>
      </c>
      <c r="AL61" s="15">
        <f t="shared" si="170"/>
        <v>30554.912</v>
      </c>
      <c r="AM61" s="15">
        <f t="shared" si="170"/>
        <v>33565.115000000005</v>
      </c>
      <c r="AN61" s="15">
        <f t="shared" si="170"/>
        <v>34998.545000000006</v>
      </c>
      <c r="AO61" s="15">
        <f t="shared" si="170"/>
        <v>36431.975000000006</v>
      </c>
      <c r="AQ61" s="9"/>
      <c r="AR61" s="14" t="s">
        <v>24</v>
      </c>
      <c r="AS61" s="15">
        <f t="shared" ref="AS61:BC61" si="171">SUM(AS56:AS60)</f>
        <v>21951.636000000002</v>
      </c>
      <c r="AT61" s="15">
        <f t="shared" si="171"/>
        <v>22389.684000000001</v>
      </c>
      <c r="AU61" s="15">
        <f t="shared" si="171"/>
        <v>23703.828000000001</v>
      </c>
      <c r="AV61" s="15">
        <f t="shared" si="171"/>
        <v>25163.988000000001</v>
      </c>
      <c r="AW61" s="15">
        <f t="shared" si="171"/>
        <v>26770.164000000001</v>
      </c>
      <c r="AX61" s="15">
        <f t="shared" si="171"/>
        <v>28230.324000000004</v>
      </c>
      <c r="AY61" s="15">
        <f t="shared" si="171"/>
        <v>29690.484</v>
      </c>
      <c r="AZ61" s="15">
        <f t="shared" si="171"/>
        <v>31150.644</v>
      </c>
      <c r="BA61" s="15">
        <f t="shared" si="171"/>
        <v>34216.979999999996</v>
      </c>
      <c r="BB61" s="15">
        <f t="shared" si="171"/>
        <v>35677.14</v>
      </c>
      <c r="BC61" s="15">
        <f t="shared" si="171"/>
        <v>37137.299999999996</v>
      </c>
      <c r="BE61" s="9"/>
      <c r="BF61" s="14" t="s">
        <v>24</v>
      </c>
      <c r="BG61" s="15">
        <f t="shared" ref="BG61:BQ61" si="172">SUM(BG56:BG60)</f>
        <v>22591.285</v>
      </c>
      <c r="BH61" s="15">
        <f t="shared" si="172"/>
        <v>23041.24</v>
      </c>
      <c r="BI61" s="15">
        <f t="shared" si="172"/>
        <v>24391.105000000003</v>
      </c>
      <c r="BJ61" s="15">
        <f t="shared" si="172"/>
        <v>25890.955000000002</v>
      </c>
      <c r="BK61" s="15">
        <f t="shared" si="172"/>
        <v>27540.79</v>
      </c>
      <c r="BL61" s="15">
        <f t="shared" si="172"/>
        <v>29040.639999999999</v>
      </c>
      <c r="BM61" s="15">
        <f t="shared" si="172"/>
        <v>30540.49</v>
      </c>
      <c r="BN61" s="15">
        <f t="shared" si="172"/>
        <v>32040.340000000004</v>
      </c>
      <c r="BO61" s="15">
        <f t="shared" si="172"/>
        <v>35190.025000000001</v>
      </c>
      <c r="BP61" s="15">
        <f t="shared" si="172"/>
        <v>36689.875</v>
      </c>
      <c r="BQ61" s="15">
        <f t="shared" si="172"/>
        <v>38189.725000000006</v>
      </c>
      <c r="BS61" s="9"/>
      <c r="BT61" s="14" t="s">
        <v>24</v>
      </c>
      <c r="BU61" s="15">
        <f t="shared" ref="BU61:CE61" si="173">SUM(BU56:BU60)</f>
        <v>23015.350999999999</v>
      </c>
      <c r="BV61" s="15">
        <f t="shared" si="173"/>
        <v>23473.243999999999</v>
      </c>
      <c r="BW61" s="15">
        <f t="shared" si="173"/>
        <v>24846.923000000003</v>
      </c>
      <c r="BX61" s="15">
        <f t="shared" si="173"/>
        <v>26373.233</v>
      </c>
      <c r="BY61" s="15">
        <f t="shared" si="173"/>
        <v>28052.173999999999</v>
      </c>
      <c r="BZ61" s="15">
        <f t="shared" si="173"/>
        <v>29578.484</v>
      </c>
      <c r="CA61" s="15">
        <f t="shared" si="173"/>
        <v>31104.794000000002</v>
      </c>
      <c r="CB61" s="15">
        <f t="shared" si="173"/>
        <v>32631.103999999999</v>
      </c>
      <c r="CC61" s="15">
        <f t="shared" si="173"/>
        <v>35836.355000000003</v>
      </c>
      <c r="CD61" s="15">
        <f t="shared" si="173"/>
        <v>37362.665000000001</v>
      </c>
      <c r="CE61" s="15">
        <f t="shared" si="173"/>
        <v>38888.974999999999</v>
      </c>
      <c r="CG61" s="9"/>
      <c r="CH61" s="14" t="s">
        <v>24</v>
      </c>
      <c r="CI61" s="15">
        <f t="shared" ref="CI61:CS61" si="174">SUM(CI56:CI60)</f>
        <v>23872.15</v>
      </c>
      <c r="CJ61" s="15">
        <f t="shared" si="174"/>
        <v>24346.000000000004</v>
      </c>
      <c r="CK61" s="15">
        <f t="shared" si="174"/>
        <v>25767.550000000003</v>
      </c>
      <c r="CL61" s="15">
        <f t="shared" si="174"/>
        <v>27347.050000000003</v>
      </c>
      <c r="CM61" s="15">
        <f t="shared" si="174"/>
        <v>29084.500000000004</v>
      </c>
      <c r="CN61" s="15">
        <f t="shared" si="174"/>
        <v>30664.000000000004</v>
      </c>
      <c r="CO61" s="15">
        <f t="shared" si="174"/>
        <v>32243.500000000004</v>
      </c>
      <c r="CP61" s="15">
        <f t="shared" si="174"/>
        <v>33823</v>
      </c>
      <c r="CQ61" s="15">
        <f t="shared" si="174"/>
        <v>37139.950000000004</v>
      </c>
      <c r="CR61" s="15">
        <f t="shared" si="174"/>
        <v>38719.449999999997</v>
      </c>
      <c r="CS61" s="15">
        <f t="shared" si="174"/>
        <v>40298.950000000004</v>
      </c>
      <c r="CU61" s="9"/>
      <c r="CV61" s="14" t="s">
        <v>24</v>
      </c>
      <c r="CW61" s="15">
        <f t="shared" ref="CW61:DG61" si="175">SUM(CW56:CW60)</f>
        <v>26220.996999999999</v>
      </c>
      <c r="CX61" s="15">
        <f t="shared" si="175"/>
        <v>26738.667999999998</v>
      </c>
      <c r="CY61" s="15">
        <f t="shared" si="175"/>
        <v>28291.681</v>
      </c>
      <c r="CZ61" s="15">
        <f t="shared" si="175"/>
        <v>30017.251</v>
      </c>
      <c r="DA61" s="15">
        <f t="shared" si="175"/>
        <v>31915.378000000001</v>
      </c>
      <c r="DB61" s="15">
        <f t="shared" si="175"/>
        <v>33640.948000000004</v>
      </c>
      <c r="DC61" s="15">
        <f t="shared" si="175"/>
        <v>35366.518000000004</v>
      </c>
      <c r="DD61" s="15">
        <f t="shared" si="175"/>
        <v>37092.087999999996</v>
      </c>
      <c r="DE61" s="15">
        <f t="shared" si="175"/>
        <v>40715.784999999996</v>
      </c>
      <c r="DF61" s="15">
        <f t="shared" si="175"/>
        <v>42441.355000000003</v>
      </c>
      <c r="DG61" s="15">
        <f t="shared" si="175"/>
        <v>44166.924999999996</v>
      </c>
      <c r="DI61" s="9"/>
      <c r="DJ61" s="14" t="s">
        <v>24</v>
      </c>
      <c r="DK61" s="15">
        <f t="shared" ref="DK61:DU61" si="176">SUM(DK56:DK60)</f>
        <v>26647.763000000003</v>
      </c>
      <c r="DL61" s="15">
        <f t="shared" si="176"/>
        <v>27173.372000000003</v>
      </c>
      <c r="DM61" s="15">
        <f t="shared" si="176"/>
        <v>28750.199000000004</v>
      </c>
      <c r="DN61" s="15">
        <f t="shared" si="176"/>
        <v>30502.229000000003</v>
      </c>
      <c r="DO61" s="15">
        <f t="shared" si="176"/>
        <v>32429.462000000003</v>
      </c>
      <c r="DP61" s="15">
        <f t="shared" si="176"/>
        <v>34181.491999999998</v>
      </c>
      <c r="DQ61" s="15">
        <f t="shared" si="176"/>
        <v>35933.522000000004</v>
      </c>
      <c r="DR61" s="15">
        <f t="shared" si="176"/>
        <v>37685.552000000003</v>
      </c>
      <c r="DS61" s="15">
        <f t="shared" si="176"/>
        <v>41364.815000000002</v>
      </c>
      <c r="DT61" s="15">
        <f t="shared" si="176"/>
        <v>43116.845000000001</v>
      </c>
      <c r="DU61" s="15">
        <f t="shared" si="176"/>
        <v>44868.875</v>
      </c>
      <c r="DW61" s="9"/>
      <c r="DX61" s="14" t="s">
        <v>24</v>
      </c>
      <c r="DY61" s="15">
        <f t="shared" ref="DY61:EI61" si="177">SUM(DY56:DY60)</f>
        <v>30562.967000000001</v>
      </c>
      <c r="DZ61" s="15">
        <f t="shared" si="177"/>
        <v>31170.548000000003</v>
      </c>
      <c r="EA61" s="15">
        <f t="shared" si="177"/>
        <v>32993.290999999997</v>
      </c>
      <c r="EB61" s="15">
        <f t="shared" si="177"/>
        <v>35018.561000000002</v>
      </c>
      <c r="EC61" s="15">
        <f t="shared" si="177"/>
        <v>37246.358</v>
      </c>
      <c r="ED61" s="15">
        <f t="shared" si="177"/>
        <v>39271.627999999997</v>
      </c>
      <c r="EE61" s="15">
        <f t="shared" si="177"/>
        <v>41296.898000000001</v>
      </c>
      <c r="EF61" s="15">
        <f t="shared" si="177"/>
        <v>43322.167999999998</v>
      </c>
      <c r="EG61" s="15">
        <f t="shared" si="177"/>
        <v>47575.235000000001</v>
      </c>
      <c r="EH61" s="15">
        <f t="shared" si="177"/>
        <v>49600.504999999997</v>
      </c>
      <c r="EI61" s="15">
        <f t="shared" si="177"/>
        <v>51625.774999999994</v>
      </c>
      <c r="EK61" s="9"/>
      <c r="EL61" s="14" t="s">
        <v>24</v>
      </c>
      <c r="EM61" s="15">
        <f t="shared" ref="EM61:EW61" si="178">SUM(EM56:EM60)</f>
        <v>33576.763000000006</v>
      </c>
      <c r="EN61" s="15">
        <f t="shared" si="178"/>
        <v>34240.072000000007</v>
      </c>
      <c r="EO61" s="15">
        <f t="shared" si="178"/>
        <v>36229.999000000011</v>
      </c>
      <c r="EP61" s="15">
        <f t="shared" si="178"/>
        <v>38441.02900000001</v>
      </c>
      <c r="EQ61" s="15">
        <f t="shared" si="178"/>
        <v>40873.162000000011</v>
      </c>
      <c r="ER61" s="15">
        <f t="shared" si="178"/>
        <v>43084.19200000001</v>
      </c>
      <c r="ES61" s="15">
        <f t="shared" si="178"/>
        <v>45295.222000000009</v>
      </c>
      <c r="ET61" s="15">
        <f t="shared" si="178"/>
        <v>47506.252000000008</v>
      </c>
      <c r="EU61" s="15">
        <f t="shared" si="178"/>
        <v>52149.415000000008</v>
      </c>
      <c r="EV61" s="15">
        <f t="shared" si="178"/>
        <v>54360.445000000007</v>
      </c>
      <c r="EW61" s="15">
        <f t="shared" si="178"/>
        <v>56571.475000000006</v>
      </c>
      <c r="EY61" s="9"/>
      <c r="EZ61" s="14" t="s">
        <v>24</v>
      </c>
      <c r="FA61" s="15">
        <f t="shared" ref="FA61:FK61" si="179">SUM(FA56:FA60)</f>
        <v>35155.870000000003</v>
      </c>
      <c r="FB61" s="15">
        <f t="shared" si="179"/>
        <v>35861.380000000005</v>
      </c>
      <c r="FC61" s="15">
        <f t="shared" si="179"/>
        <v>37977.910000000003</v>
      </c>
      <c r="FD61" s="15">
        <f t="shared" si="179"/>
        <v>40329.61</v>
      </c>
      <c r="FE61" s="15">
        <f t="shared" si="179"/>
        <v>42916.480000000003</v>
      </c>
      <c r="FF61" s="15">
        <f t="shared" si="179"/>
        <v>45268.180000000008</v>
      </c>
      <c r="FG61" s="15">
        <f t="shared" si="179"/>
        <v>47619.880000000005</v>
      </c>
      <c r="FH61" s="15">
        <f t="shared" si="179"/>
        <v>49971.58</v>
      </c>
      <c r="FI61" s="15">
        <f t="shared" si="179"/>
        <v>54910.150000000009</v>
      </c>
      <c r="FJ61" s="15">
        <f t="shared" si="179"/>
        <v>57261.850000000006</v>
      </c>
      <c r="FK61" s="15">
        <f t="shared" si="179"/>
        <v>59613.55</v>
      </c>
      <c r="FM61" s="9"/>
      <c r="FN61" s="14" t="s">
        <v>24</v>
      </c>
      <c r="FO61" s="15">
        <f t="shared" ref="FO61:FY61" si="180">SUM(FO56:FO60)</f>
        <v>37317.800999999999</v>
      </c>
      <c r="FP61" s="15">
        <f t="shared" si="180"/>
        <v>38063.243999999999</v>
      </c>
      <c r="FQ61" s="15">
        <f t="shared" si="180"/>
        <v>40299.573000000004</v>
      </c>
      <c r="FR61" s="15">
        <f t="shared" si="180"/>
        <v>42784.383000000002</v>
      </c>
      <c r="FS61" s="15">
        <f t="shared" si="180"/>
        <v>45517.674000000006</v>
      </c>
      <c r="FT61" s="15">
        <f t="shared" si="180"/>
        <v>48002.484000000004</v>
      </c>
      <c r="FU61" s="15">
        <f t="shared" si="180"/>
        <v>50487.294000000002</v>
      </c>
      <c r="FV61" s="15">
        <f t="shared" si="180"/>
        <v>52972.103999999999</v>
      </c>
      <c r="FW61" s="15">
        <f t="shared" si="180"/>
        <v>58190.205000000009</v>
      </c>
      <c r="FX61" s="15">
        <f t="shared" si="180"/>
        <v>60675.014999999999</v>
      </c>
      <c r="FY61" s="15">
        <f t="shared" si="180"/>
        <v>63159.825000000004</v>
      </c>
      <c r="GA61" s="9"/>
      <c r="GB61" s="14" t="s">
        <v>24</v>
      </c>
      <c r="GC61" s="15">
        <f t="shared" ref="GC61:GM61" si="181">SUM(GC56:GC60)</f>
        <v>39509.601000000002</v>
      </c>
      <c r="GD61" s="15">
        <f t="shared" si="181"/>
        <v>40295.544000000002</v>
      </c>
      <c r="GE61" s="15">
        <f t="shared" si="181"/>
        <v>42653.373000000007</v>
      </c>
      <c r="GF61" s="15">
        <f t="shared" si="181"/>
        <v>45273.183000000005</v>
      </c>
      <c r="GG61" s="15">
        <f t="shared" si="181"/>
        <v>48154.974000000009</v>
      </c>
      <c r="GH61" s="15">
        <f t="shared" si="181"/>
        <v>50774.784000000007</v>
      </c>
      <c r="GI61" s="15">
        <f t="shared" si="181"/>
        <v>53394.594000000005</v>
      </c>
      <c r="GJ61" s="15">
        <f t="shared" si="181"/>
        <v>56014.404000000002</v>
      </c>
      <c r="GK61" s="15">
        <f t="shared" si="181"/>
        <v>61516.005000000012</v>
      </c>
      <c r="GL61" s="15">
        <f t="shared" si="181"/>
        <v>64135.815000000002</v>
      </c>
      <c r="GM61" s="15">
        <f t="shared" si="181"/>
        <v>66755.625</v>
      </c>
      <c r="GO61" s="9"/>
      <c r="GP61" s="14" t="s">
        <v>24</v>
      </c>
      <c r="GQ61" s="15">
        <f t="shared" ref="GQ61:HA61" si="182">SUM(GQ56:GQ60)</f>
        <v>44085.048999999999</v>
      </c>
      <c r="GR61" s="15">
        <f t="shared" si="182"/>
        <v>44955.556000000004</v>
      </c>
      <c r="GS61" s="15">
        <f t="shared" si="182"/>
        <v>47567.076999999997</v>
      </c>
      <c r="GT61" s="15">
        <f t="shared" si="182"/>
        <v>50468.767</v>
      </c>
      <c r="GU61" s="15">
        <f t="shared" si="182"/>
        <v>53660.626000000004</v>
      </c>
      <c r="GV61" s="15">
        <f t="shared" si="182"/>
        <v>56562.315999999999</v>
      </c>
      <c r="GW61" s="15">
        <f t="shared" si="182"/>
        <v>59464.006000000001</v>
      </c>
      <c r="GX61" s="15">
        <f t="shared" si="182"/>
        <v>62365.696000000004</v>
      </c>
      <c r="GY61" s="15">
        <f t="shared" si="182"/>
        <v>68459.24500000001</v>
      </c>
      <c r="GZ61" s="15">
        <f t="shared" si="182"/>
        <v>71360.934999999998</v>
      </c>
      <c r="HA61" s="15">
        <f t="shared" si="182"/>
        <v>74262.625</v>
      </c>
    </row>
    <row r="62" spans="1:209" ht="13.9" x14ac:dyDescent="0.25">
      <c r="A62" s="9"/>
      <c r="B62" s="12" t="s">
        <v>25</v>
      </c>
      <c r="C62" s="11">
        <f>-C61*0.19</f>
        <v>-3765.1676799999996</v>
      </c>
      <c r="D62" s="11">
        <f t="shared" ref="D62:L62" si="183">-D61*0.19</f>
        <v>-3840.8249199999996</v>
      </c>
      <c r="E62" s="11">
        <f t="shared" si="183"/>
        <v>-4067.7966399999996</v>
      </c>
      <c r="F62" s="11">
        <f t="shared" si="183"/>
        <v>-4319.9874399999999</v>
      </c>
      <c r="G62" s="11">
        <f t="shared" si="183"/>
        <v>-4597.39732</v>
      </c>
      <c r="H62" s="11">
        <f t="shared" si="183"/>
        <v>-4849.5881200000003</v>
      </c>
      <c r="I62" s="11">
        <f t="shared" si="183"/>
        <v>-5101.7789200000007</v>
      </c>
      <c r="J62" s="11">
        <f t="shared" si="183"/>
        <v>-5353.9697200000001</v>
      </c>
      <c r="K62" s="11">
        <f t="shared" si="183"/>
        <v>-5883.5703999999996</v>
      </c>
      <c r="L62" s="11">
        <f t="shared" si="183"/>
        <v>-6135.7611999999999</v>
      </c>
      <c r="M62" s="11">
        <f>-M61*0.19</f>
        <v>-6387.9520000000002</v>
      </c>
      <c r="O62" s="9"/>
      <c r="P62" s="12" t="s">
        <v>25</v>
      </c>
      <c r="Q62" s="11">
        <f>-Q61*0.19</f>
        <v>-3967.8942600000005</v>
      </c>
      <c r="R62" s="11">
        <f t="shared" ref="R62:Z62" si="184">-R61*0.19</f>
        <v>-4047.3374400000002</v>
      </c>
      <c r="S62" s="11">
        <f t="shared" si="184"/>
        <v>-4285.6669800000009</v>
      </c>
      <c r="T62" s="11">
        <f t="shared" si="184"/>
        <v>-4550.4775800000007</v>
      </c>
      <c r="U62" s="11">
        <f t="shared" si="184"/>
        <v>-4841.7692400000014</v>
      </c>
      <c r="V62" s="11">
        <f t="shared" si="184"/>
        <v>-5106.5798400000012</v>
      </c>
      <c r="W62" s="11">
        <f t="shared" si="184"/>
        <v>-5371.3904400000001</v>
      </c>
      <c r="X62" s="11">
        <f t="shared" si="184"/>
        <v>-5636.2010400000008</v>
      </c>
      <c r="Y62" s="11">
        <f t="shared" si="184"/>
        <v>-6192.3033000000014</v>
      </c>
      <c r="Z62" s="11">
        <f t="shared" si="184"/>
        <v>-6457.1139000000012</v>
      </c>
      <c r="AA62" s="11">
        <f>-AA61*0.19</f>
        <v>-6721.924500000001</v>
      </c>
      <c r="AC62" s="9"/>
      <c r="AD62" s="12" t="s">
        <v>25</v>
      </c>
      <c r="AE62" s="11">
        <f>-AE61*0.19</f>
        <v>-4089.6175699999999</v>
      </c>
      <c r="AF62" s="11">
        <f t="shared" ref="AF62:AN62" si="185">-AF61*0.19</f>
        <v>-4171.3230800000001</v>
      </c>
      <c r="AG62" s="11">
        <f t="shared" si="185"/>
        <v>-4416.4396100000004</v>
      </c>
      <c r="AH62" s="11">
        <f t="shared" si="185"/>
        <v>-4688.7913100000005</v>
      </c>
      <c r="AI62" s="11">
        <f t="shared" si="185"/>
        <v>-4988.3781799999997</v>
      </c>
      <c r="AJ62" s="11">
        <f t="shared" si="185"/>
        <v>-5260.7298799999999</v>
      </c>
      <c r="AK62" s="11">
        <f t="shared" si="185"/>
        <v>-5533.08158</v>
      </c>
      <c r="AL62" s="11">
        <f t="shared" si="185"/>
        <v>-5805.4332800000002</v>
      </c>
      <c r="AM62" s="11">
        <f t="shared" si="185"/>
        <v>-6377.3718500000014</v>
      </c>
      <c r="AN62" s="11">
        <f t="shared" si="185"/>
        <v>-6649.7235500000015</v>
      </c>
      <c r="AO62" s="11">
        <f>-AO61*0.19</f>
        <v>-6922.0752500000008</v>
      </c>
      <c r="AQ62" s="9"/>
      <c r="AR62" s="12" t="s">
        <v>25</v>
      </c>
      <c r="AS62" s="11">
        <f>-AS61*0.19</f>
        <v>-4170.8108400000001</v>
      </c>
      <c r="AT62" s="11">
        <f t="shared" ref="AT62:BB62" si="186">-AT61*0.19</f>
        <v>-4254.0399600000001</v>
      </c>
      <c r="AU62" s="11">
        <f t="shared" si="186"/>
        <v>-4503.72732</v>
      </c>
      <c r="AV62" s="11">
        <f t="shared" si="186"/>
        <v>-4781.1577200000002</v>
      </c>
      <c r="AW62" s="11">
        <f t="shared" si="186"/>
        <v>-5086.3311600000006</v>
      </c>
      <c r="AX62" s="11">
        <f t="shared" si="186"/>
        <v>-5363.7615600000008</v>
      </c>
      <c r="AY62" s="11">
        <f t="shared" si="186"/>
        <v>-5641.1919600000001</v>
      </c>
      <c r="AZ62" s="11">
        <f t="shared" si="186"/>
        <v>-5918.6223600000003</v>
      </c>
      <c r="BA62" s="11">
        <f t="shared" si="186"/>
        <v>-6501.2261999999992</v>
      </c>
      <c r="BB62" s="11">
        <f t="shared" si="186"/>
        <v>-6778.6566000000003</v>
      </c>
      <c r="BC62" s="11">
        <f>-BC61*0.19</f>
        <v>-7056.0869999999995</v>
      </c>
      <c r="BE62" s="9"/>
      <c r="BF62" s="12" t="s">
        <v>25</v>
      </c>
      <c r="BG62" s="11">
        <f>-BG61*0.19</f>
        <v>-4292.3441499999999</v>
      </c>
      <c r="BH62" s="11">
        <f t="shared" ref="BH62:BP62" si="187">-BH61*0.19</f>
        <v>-4377.8356000000003</v>
      </c>
      <c r="BI62" s="11">
        <f t="shared" si="187"/>
        <v>-4634.3099500000008</v>
      </c>
      <c r="BJ62" s="11">
        <f t="shared" si="187"/>
        <v>-4919.2814500000004</v>
      </c>
      <c r="BK62" s="11">
        <f t="shared" si="187"/>
        <v>-5232.7501000000002</v>
      </c>
      <c r="BL62" s="11">
        <f t="shared" si="187"/>
        <v>-5517.7215999999999</v>
      </c>
      <c r="BM62" s="11">
        <f t="shared" si="187"/>
        <v>-5802.6931000000004</v>
      </c>
      <c r="BN62" s="11">
        <f t="shared" si="187"/>
        <v>-6087.664600000001</v>
      </c>
      <c r="BO62" s="11">
        <f t="shared" si="187"/>
        <v>-6686.1047500000004</v>
      </c>
      <c r="BP62" s="11">
        <f t="shared" si="187"/>
        <v>-6971.0762500000001</v>
      </c>
      <c r="BQ62" s="11">
        <f>-BQ61*0.19</f>
        <v>-7256.0477500000015</v>
      </c>
      <c r="BS62" s="9"/>
      <c r="BT62" s="12" t="s">
        <v>25</v>
      </c>
      <c r="BU62" s="11">
        <f>-BU61*0.19</f>
        <v>-4372.91669</v>
      </c>
      <c r="BV62" s="11">
        <f t="shared" ref="BV62:CD62" si="188">-BV61*0.19</f>
        <v>-4459.9163600000002</v>
      </c>
      <c r="BW62" s="11">
        <f t="shared" si="188"/>
        <v>-4720.9153700000006</v>
      </c>
      <c r="BX62" s="11">
        <f t="shared" si="188"/>
        <v>-5010.9142700000002</v>
      </c>
      <c r="BY62" s="11">
        <f t="shared" si="188"/>
        <v>-5329.9130599999999</v>
      </c>
      <c r="BZ62" s="11">
        <f t="shared" si="188"/>
        <v>-5619.9119600000004</v>
      </c>
      <c r="CA62" s="11">
        <f t="shared" si="188"/>
        <v>-5909.91086</v>
      </c>
      <c r="CB62" s="11">
        <f t="shared" si="188"/>
        <v>-6199.9097599999996</v>
      </c>
      <c r="CC62" s="11">
        <f t="shared" si="188"/>
        <v>-6808.9074500000006</v>
      </c>
      <c r="CD62" s="11">
        <f t="shared" si="188"/>
        <v>-7098.9063500000002</v>
      </c>
      <c r="CE62" s="11">
        <f>-CE61*0.19</f>
        <v>-7388.9052499999998</v>
      </c>
      <c r="CG62" s="9"/>
      <c r="CH62" s="12" t="s">
        <v>25</v>
      </c>
      <c r="CI62" s="11">
        <f>-CI61*0.19</f>
        <v>-4535.7085000000006</v>
      </c>
      <c r="CJ62" s="11">
        <f t="shared" ref="CJ62:CR62" si="189">-CJ61*0.19</f>
        <v>-4625.7400000000007</v>
      </c>
      <c r="CK62" s="11">
        <f t="shared" si="189"/>
        <v>-4895.8345000000008</v>
      </c>
      <c r="CL62" s="11">
        <f t="shared" si="189"/>
        <v>-5195.9395000000004</v>
      </c>
      <c r="CM62" s="11">
        <f t="shared" si="189"/>
        <v>-5526.0550000000012</v>
      </c>
      <c r="CN62" s="11">
        <f t="shared" si="189"/>
        <v>-5826.1600000000008</v>
      </c>
      <c r="CO62" s="11">
        <f t="shared" si="189"/>
        <v>-6126.2650000000003</v>
      </c>
      <c r="CP62" s="11">
        <f t="shared" si="189"/>
        <v>-6426.37</v>
      </c>
      <c r="CQ62" s="11">
        <f t="shared" si="189"/>
        <v>-7056.5905000000012</v>
      </c>
      <c r="CR62" s="11">
        <f t="shared" si="189"/>
        <v>-7356.6954999999998</v>
      </c>
      <c r="CS62" s="11">
        <f>-CS61*0.19</f>
        <v>-7656.8005000000012</v>
      </c>
      <c r="CU62" s="9"/>
      <c r="CV62" s="12" t="s">
        <v>25</v>
      </c>
      <c r="CW62" s="11">
        <f>-CW61*0.19</f>
        <v>-4981.9894299999996</v>
      </c>
      <c r="CX62" s="11">
        <f t="shared" ref="CX62:DF62" si="190">-CX61*0.19</f>
        <v>-5080.34692</v>
      </c>
      <c r="CY62" s="11">
        <f t="shared" si="190"/>
        <v>-5375.41939</v>
      </c>
      <c r="CZ62" s="11">
        <f t="shared" si="190"/>
        <v>-5703.2776899999999</v>
      </c>
      <c r="DA62" s="11">
        <f t="shared" si="190"/>
        <v>-6063.9218200000005</v>
      </c>
      <c r="DB62" s="11">
        <f t="shared" si="190"/>
        <v>-6391.7801200000013</v>
      </c>
      <c r="DC62" s="11">
        <f t="shared" si="190"/>
        <v>-6719.6384200000011</v>
      </c>
      <c r="DD62" s="11">
        <f t="shared" si="190"/>
        <v>-7047.4967199999992</v>
      </c>
      <c r="DE62" s="11">
        <f t="shared" si="190"/>
        <v>-7735.9991499999996</v>
      </c>
      <c r="DF62" s="11">
        <f t="shared" si="190"/>
        <v>-8063.8574500000004</v>
      </c>
      <c r="DG62" s="11">
        <f>-DG61*0.19</f>
        <v>-8391.7157499999994</v>
      </c>
      <c r="DI62" s="9"/>
      <c r="DJ62" s="12" t="s">
        <v>25</v>
      </c>
      <c r="DK62" s="11">
        <f>-DK61*0.19</f>
        <v>-5063.0749700000006</v>
      </c>
      <c r="DL62" s="11">
        <f t="shared" ref="DL62:DT62" si="191">-DL61*0.19</f>
        <v>-5162.9406800000006</v>
      </c>
      <c r="DM62" s="11">
        <f t="shared" si="191"/>
        <v>-5462.5378100000007</v>
      </c>
      <c r="DN62" s="11">
        <f t="shared" si="191"/>
        <v>-5795.4235100000005</v>
      </c>
      <c r="DO62" s="11">
        <f t="shared" si="191"/>
        <v>-6161.597780000001</v>
      </c>
      <c r="DP62" s="11">
        <f t="shared" si="191"/>
        <v>-6494.4834799999999</v>
      </c>
      <c r="DQ62" s="11">
        <f t="shared" si="191"/>
        <v>-6827.3691800000006</v>
      </c>
      <c r="DR62" s="11">
        <f t="shared" si="191"/>
        <v>-7160.2548800000004</v>
      </c>
      <c r="DS62" s="11">
        <f t="shared" si="191"/>
        <v>-7859.3148500000007</v>
      </c>
      <c r="DT62" s="11">
        <f t="shared" si="191"/>
        <v>-8192.2005499999996</v>
      </c>
      <c r="DU62" s="11">
        <f>-DU61*0.19</f>
        <v>-8525.0862500000003</v>
      </c>
      <c r="DW62" s="9"/>
      <c r="DX62" s="12" t="s">
        <v>25</v>
      </c>
      <c r="DY62" s="11">
        <f>-DY61*0.19</f>
        <v>-5806.9637300000004</v>
      </c>
      <c r="DZ62" s="11">
        <f t="shared" ref="DZ62:EH62" si="192">-DZ61*0.19</f>
        <v>-5922.4041200000001</v>
      </c>
      <c r="EA62" s="11">
        <f t="shared" si="192"/>
        <v>-6268.7252899999994</v>
      </c>
      <c r="EB62" s="11">
        <f t="shared" si="192"/>
        <v>-6653.5265900000004</v>
      </c>
      <c r="EC62" s="11">
        <f t="shared" si="192"/>
        <v>-7076.8080200000004</v>
      </c>
      <c r="ED62" s="11">
        <f t="shared" si="192"/>
        <v>-7461.6093199999996</v>
      </c>
      <c r="EE62" s="11">
        <f t="shared" si="192"/>
        <v>-7846.4106200000006</v>
      </c>
      <c r="EF62" s="11">
        <f t="shared" si="192"/>
        <v>-8231.2119199999997</v>
      </c>
      <c r="EG62" s="11">
        <f t="shared" si="192"/>
        <v>-9039.2946499999998</v>
      </c>
      <c r="EH62" s="11">
        <f t="shared" si="192"/>
        <v>-9424.095949999999</v>
      </c>
      <c r="EI62" s="11">
        <f>-EI61*0.19</f>
        <v>-9808.8972499999982</v>
      </c>
      <c r="EK62" s="9"/>
      <c r="EL62" s="12" t="s">
        <v>25</v>
      </c>
      <c r="EM62" s="11">
        <f>-EM61*0.19</f>
        <v>-6379.5849700000017</v>
      </c>
      <c r="EN62" s="11">
        <f t="shared" ref="EN62:EV62" si="193">-EN61*0.19</f>
        <v>-6505.6136800000013</v>
      </c>
      <c r="EO62" s="11">
        <f t="shared" si="193"/>
        <v>-6883.6998100000019</v>
      </c>
      <c r="EP62" s="11">
        <f t="shared" si="193"/>
        <v>-7303.7955100000017</v>
      </c>
      <c r="EQ62" s="11">
        <f t="shared" si="193"/>
        <v>-7765.9007800000018</v>
      </c>
      <c r="ER62" s="11">
        <f t="shared" si="193"/>
        <v>-8185.9964800000016</v>
      </c>
      <c r="ES62" s="11">
        <f t="shared" si="193"/>
        <v>-8606.0921800000015</v>
      </c>
      <c r="ET62" s="11">
        <f t="shared" si="193"/>
        <v>-9026.1878800000013</v>
      </c>
      <c r="EU62" s="11">
        <f t="shared" si="193"/>
        <v>-9908.3888500000012</v>
      </c>
      <c r="EV62" s="11">
        <f t="shared" si="193"/>
        <v>-10328.484550000001</v>
      </c>
      <c r="EW62" s="11">
        <f>-EW61*0.19</f>
        <v>-10748.580250000001</v>
      </c>
      <c r="EY62" s="9"/>
      <c r="EZ62" s="12" t="s">
        <v>25</v>
      </c>
      <c r="FA62" s="11">
        <f>-FA61*0.19</f>
        <v>-6679.6153000000004</v>
      </c>
      <c r="FB62" s="11">
        <f t="shared" ref="FB62:FJ62" si="194">-FB61*0.19</f>
        <v>-6813.6622000000007</v>
      </c>
      <c r="FC62" s="11">
        <f t="shared" si="194"/>
        <v>-7215.8029000000006</v>
      </c>
      <c r="FD62" s="11">
        <f t="shared" si="194"/>
        <v>-7662.6259</v>
      </c>
      <c r="FE62" s="11">
        <f t="shared" si="194"/>
        <v>-8154.1312000000007</v>
      </c>
      <c r="FF62" s="11">
        <f t="shared" si="194"/>
        <v>-8600.9542000000019</v>
      </c>
      <c r="FG62" s="11">
        <f t="shared" si="194"/>
        <v>-9047.7772000000004</v>
      </c>
      <c r="FH62" s="11">
        <f t="shared" si="194"/>
        <v>-9494.6002000000008</v>
      </c>
      <c r="FI62" s="11">
        <f t="shared" si="194"/>
        <v>-10432.928500000002</v>
      </c>
      <c r="FJ62" s="11">
        <f t="shared" si="194"/>
        <v>-10879.751500000002</v>
      </c>
      <c r="FK62" s="11">
        <f>-FK61*0.19</f>
        <v>-11326.574500000001</v>
      </c>
      <c r="FM62" s="9"/>
      <c r="FN62" s="12" t="s">
        <v>25</v>
      </c>
      <c r="FO62" s="11">
        <f>-FO61*0.19</f>
        <v>-7090.3821900000003</v>
      </c>
      <c r="FP62" s="11">
        <f t="shared" ref="FP62:FX62" si="195">-FP61*0.19</f>
        <v>-7232.0163599999996</v>
      </c>
      <c r="FQ62" s="11">
        <f t="shared" si="195"/>
        <v>-7656.9188700000004</v>
      </c>
      <c r="FR62" s="11">
        <f t="shared" si="195"/>
        <v>-8129.0327700000007</v>
      </c>
      <c r="FS62" s="11">
        <f t="shared" si="195"/>
        <v>-8648.3580600000005</v>
      </c>
      <c r="FT62" s="11">
        <f t="shared" si="195"/>
        <v>-9120.4719600000008</v>
      </c>
      <c r="FU62" s="11">
        <f t="shared" si="195"/>
        <v>-9592.585860000001</v>
      </c>
      <c r="FV62" s="11">
        <f t="shared" si="195"/>
        <v>-10064.69976</v>
      </c>
      <c r="FW62" s="11">
        <f t="shared" si="195"/>
        <v>-11056.138950000002</v>
      </c>
      <c r="FX62" s="11">
        <f t="shared" si="195"/>
        <v>-11528.252850000001</v>
      </c>
      <c r="FY62" s="11">
        <f>-FY61*0.19</f>
        <v>-12000.366750000001</v>
      </c>
      <c r="GA62" s="9"/>
      <c r="GB62" s="12" t="s">
        <v>25</v>
      </c>
      <c r="GC62" s="11">
        <f>-GC61*0.19</f>
        <v>-7506.8241900000003</v>
      </c>
      <c r="GD62" s="11">
        <f t="shared" ref="GD62:GL62" si="196">-GD61*0.19</f>
        <v>-7656.1533600000002</v>
      </c>
      <c r="GE62" s="11">
        <f t="shared" si="196"/>
        <v>-8104.1408700000011</v>
      </c>
      <c r="GF62" s="11">
        <f t="shared" si="196"/>
        <v>-8601.904770000001</v>
      </c>
      <c r="GG62" s="11">
        <f t="shared" si="196"/>
        <v>-9149.4450600000018</v>
      </c>
      <c r="GH62" s="11">
        <f t="shared" si="196"/>
        <v>-9647.2089600000018</v>
      </c>
      <c r="GI62" s="11">
        <f t="shared" si="196"/>
        <v>-10144.972860000002</v>
      </c>
      <c r="GJ62" s="11">
        <f t="shared" si="196"/>
        <v>-10642.73676</v>
      </c>
      <c r="GK62" s="11">
        <f t="shared" si="196"/>
        <v>-11688.040950000002</v>
      </c>
      <c r="GL62" s="11">
        <f t="shared" si="196"/>
        <v>-12185.80485</v>
      </c>
      <c r="GM62" s="11">
        <f>-GM61*0.19</f>
        <v>-12683.56875</v>
      </c>
      <c r="GO62" s="9"/>
      <c r="GP62" s="12" t="s">
        <v>25</v>
      </c>
      <c r="GQ62" s="11">
        <f>-GQ61*0.19</f>
        <v>-8376.1593099999991</v>
      </c>
      <c r="GR62" s="11">
        <f t="shared" ref="GR62:GZ62" si="197">-GR61*0.19</f>
        <v>-8541.5556400000005</v>
      </c>
      <c r="GS62" s="11">
        <f t="shared" si="197"/>
        <v>-9037.7446299999992</v>
      </c>
      <c r="GT62" s="11">
        <f t="shared" si="197"/>
        <v>-9589.0657300000003</v>
      </c>
      <c r="GU62" s="11">
        <f t="shared" si="197"/>
        <v>-10195.518940000002</v>
      </c>
      <c r="GV62" s="11">
        <f t="shared" si="197"/>
        <v>-10746.840039999999</v>
      </c>
      <c r="GW62" s="11">
        <f t="shared" si="197"/>
        <v>-11298.16114</v>
      </c>
      <c r="GX62" s="11">
        <f t="shared" si="197"/>
        <v>-11849.482240000001</v>
      </c>
      <c r="GY62" s="11">
        <f t="shared" si="197"/>
        <v>-13007.256550000002</v>
      </c>
      <c r="GZ62" s="11">
        <f t="shared" si="197"/>
        <v>-13558.577649999999</v>
      </c>
      <c r="HA62" s="11">
        <f>-HA61*0.19</f>
        <v>-14109.89875</v>
      </c>
    </row>
    <row r="63" spans="1:209" ht="13.9" x14ac:dyDescent="0.25">
      <c r="A63" s="9"/>
      <c r="B63" s="12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O63" s="9"/>
      <c r="P63" s="12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C63" s="9"/>
      <c r="AD63" s="12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Q63" s="9"/>
      <c r="AR63" s="12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E63" s="9"/>
      <c r="BF63" s="12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S63" s="9"/>
      <c r="BT63" s="12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G63" s="9"/>
      <c r="CH63" s="12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U63" s="9"/>
      <c r="CV63" s="12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I63" s="9"/>
      <c r="DJ63" s="12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W63" s="9"/>
      <c r="DX63" s="12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K63" s="9"/>
      <c r="EL63" s="12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Y63" s="9"/>
      <c r="EZ63" s="12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M63" s="9"/>
      <c r="FN63" s="12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GA63" s="9"/>
      <c r="GB63" s="12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O63" s="9"/>
      <c r="GP63" s="12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</row>
    <row r="64" spans="1:209" ht="13.9" x14ac:dyDescent="0.25">
      <c r="A64" s="9"/>
      <c r="B64" s="14" t="s">
        <v>28</v>
      </c>
      <c r="C64" s="15">
        <f t="shared" ref="C64:M64" si="198">SUM(C61:C63)</f>
        <v>16051.50432</v>
      </c>
      <c r="D64" s="15">
        <f t="shared" si="198"/>
        <v>16374.043079999999</v>
      </c>
      <c r="E64" s="15">
        <f t="shared" si="198"/>
        <v>17341.659359999998</v>
      </c>
      <c r="F64" s="15">
        <f t="shared" si="198"/>
        <v>18416.788559999997</v>
      </c>
      <c r="G64" s="15">
        <f t="shared" si="198"/>
        <v>19599.430680000001</v>
      </c>
      <c r="H64" s="15">
        <f t="shared" si="198"/>
        <v>20674.559880000001</v>
      </c>
      <c r="I64" s="15">
        <f t="shared" si="198"/>
        <v>21749.68908</v>
      </c>
      <c r="J64" s="15">
        <f t="shared" si="198"/>
        <v>22824.81828</v>
      </c>
      <c r="K64" s="15">
        <f t="shared" si="198"/>
        <v>25082.589599999999</v>
      </c>
      <c r="L64" s="15">
        <f t="shared" si="198"/>
        <v>26157.718799999999</v>
      </c>
      <c r="M64" s="15">
        <f t="shared" si="198"/>
        <v>27232.848000000002</v>
      </c>
      <c r="O64" s="9"/>
      <c r="P64" s="14" t="s">
        <v>28</v>
      </c>
      <c r="Q64" s="15">
        <f t="shared" ref="Q64:AA64" si="199">SUM(Q61:Q63)</f>
        <v>16915.759740000001</v>
      </c>
      <c r="R64" s="15">
        <f t="shared" si="199"/>
        <v>17254.438560000002</v>
      </c>
      <c r="S64" s="15">
        <f t="shared" si="199"/>
        <v>18270.475020000002</v>
      </c>
      <c r="T64" s="15">
        <f t="shared" si="199"/>
        <v>19399.404420000006</v>
      </c>
      <c r="U64" s="15">
        <f t="shared" si="199"/>
        <v>20641.226760000005</v>
      </c>
      <c r="V64" s="15">
        <f t="shared" si="199"/>
        <v>21770.156160000002</v>
      </c>
      <c r="W64" s="15">
        <f t="shared" si="199"/>
        <v>22899.085560000003</v>
      </c>
      <c r="X64" s="15">
        <f t="shared" si="199"/>
        <v>24028.014960000004</v>
      </c>
      <c r="Y64" s="15">
        <f t="shared" si="199"/>
        <v>26398.766700000007</v>
      </c>
      <c r="Z64" s="15">
        <f t="shared" si="199"/>
        <v>27527.696100000005</v>
      </c>
      <c r="AA64" s="15">
        <f t="shared" si="199"/>
        <v>28656.625500000002</v>
      </c>
      <c r="AC64" s="9"/>
      <c r="AD64" s="14" t="s">
        <v>28</v>
      </c>
      <c r="AE64" s="15">
        <f t="shared" ref="AE64:AO64" si="200">SUM(AE61:AE63)</f>
        <v>17434.685430000001</v>
      </c>
      <c r="AF64" s="15">
        <f t="shared" si="200"/>
        <v>17783.00892</v>
      </c>
      <c r="AG64" s="15">
        <f t="shared" si="200"/>
        <v>18827.97939</v>
      </c>
      <c r="AH64" s="15">
        <f t="shared" si="200"/>
        <v>19989.057690000001</v>
      </c>
      <c r="AI64" s="15">
        <f t="shared" si="200"/>
        <v>21266.24382</v>
      </c>
      <c r="AJ64" s="15">
        <f t="shared" si="200"/>
        <v>22427.322120000001</v>
      </c>
      <c r="AK64" s="15">
        <f t="shared" si="200"/>
        <v>23588.400419999998</v>
      </c>
      <c r="AL64" s="15">
        <f t="shared" si="200"/>
        <v>24749.478719999999</v>
      </c>
      <c r="AM64" s="15">
        <f t="shared" si="200"/>
        <v>27187.743150000002</v>
      </c>
      <c r="AN64" s="15">
        <f t="shared" si="200"/>
        <v>28348.821450000003</v>
      </c>
      <c r="AO64" s="15">
        <f t="shared" si="200"/>
        <v>29509.899750000004</v>
      </c>
      <c r="AQ64" s="9"/>
      <c r="AR64" s="14" t="s">
        <v>28</v>
      </c>
      <c r="AS64" s="15">
        <f t="shared" ref="AS64:BC64" si="201">SUM(AS61:AS63)</f>
        <v>17780.82516</v>
      </c>
      <c r="AT64" s="15">
        <f t="shared" si="201"/>
        <v>18135.644039999999</v>
      </c>
      <c r="AU64" s="15">
        <f t="shared" si="201"/>
        <v>19200.100680000003</v>
      </c>
      <c r="AV64" s="15">
        <f t="shared" si="201"/>
        <v>20382.830280000002</v>
      </c>
      <c r="AW64" s="15">
        <f t="shared" si="201"/>
        <v>21683.832839999999</v>
      </c>
      <c r="AX64" s="15">
        <f t="shared" si="201"/>
        <v>22866.562440000002</v>
      </c>
      <c r="AY64" s="15">
        <f t="shared" si="201"/>
        <v>24049.29204</v>
      </c>
      <c r="AZ64" s="15">
        <f t="shared" si="201"/>
        <v>25232.021639999999</v>
      </c>
      <c r="BA64" s="15">
        <f t="shared" si="201"/>
        <v>27715.753799999999</v>
      </c>
      <c r="BB64" s="15">
        <f t="shared" si="201"/>
        <v>28898.483399999997</v>
      </c>
      <c r="BC64" s="15">
        <f t="shared" si="201"/>
        <v>30081.212999999996</v>
      </c>
      <c r="BE64" s="9"/>
      <c r="BF64" s="14" t="s">
        <v>28</v>
      </c>
      <c r="BG64" s="15">
        <f t="shared" ref="BG64:BQ64" si="202">SUM(BG61:BG63)</f>
        <v>18298.940849999999</v>
      </c>
      <c r="BH64" s="15">
        <f t="shared" si="202"/>
        <v>18663.404399999999</v>
      </c>
      <c r="BI64" s="15">
        <f t="shared" si="202"/>
        <v>19756.795050000001</v>
      </c>
      <c r="BJ64" s="15">
        <f t="shared" si="202"/>
        <v>20971.67355</v>
      </c>
      <c r="BK64" s="15">
        <f t="shared" si="202"/>
        <v>22308.0399</v>
      </c>
      <c r="BL64" s="15">
        <f t="shared" si="202"/>
        <v>23522.918399999999</v>
      </c>
      <c r="BM64" s="15">
        <f t="shared" si="202"/>
        <v>24737.796900000001</v>
      </c>
      <c r="BN64" s="15">
        <f t="shared" si="202"/>
        <v>25952.675400000004</v>
      </c>
      <c r="BO64" s="15">
        <f t="shared" si="202"/>
        <v>28503.920250000003</v>
      </c>
      <c r="BP64" s="15">
        <f t="shared" si="202"/>
        <v>29718.798750000002</v>
      </c>
      <c r="BQ64" s="15">
        <f t="shared" si="202"/>
        <v>30933.677250000004</v>
      </c>
      <c r="BS64" s="9"/>
      <c r="BT64" s="14" t="s">
        <v>28</v>
      </c>
      <c r="BU64" s="15">
        <f t="shared" ref="BU64:CE64" si="203">SUM(BU61:BU63)</f>
        <v>18642.434309999997</v>
      </c>
      <c r="BV64" s="15">
        <f t="shared" si="203"/>
        <v>19013.32764</v>
      </c>
      <c r="BW64" s="15">
        <f t="shared" si="203"/>
        <v>20126.00763</v>
      </c>
      <c r="BX64" s="15">
        <f t="shared" si="203"/>
        <v>21362.318729999999</v>
      </c>
      <c r="BY64" s="15">
        <f t="shared" si="203"/>
        <v>22722.26094</v>
      </c>
      <c r="BZ64" s="15">
        <f t="shared" si="203"/>
        <v>23958.572039999999</v>
      </c>
      <c r="CA64" s="15">
        <f t="shared" si="203"/>
        <v>25194.883140000002</v>
      </c>
      <c r="CB64" s="15">
        <f t="shared" si="203"/>
        <v>26431.194240000001</v>
      </c>
      <c r="CC64" s="15">
        <f t="shared" si="203"/>
        <v>29027.447550000004</v>
      </c>
      <c r="CD64" s="15">
        <f t="shared" si="203"/>
        <v>30263.75865</v>
      </c>
      <c r="CE64" s="15">
        <f t="shared" si="203"/>
        <v>31500.069749999999</v>
      </c>
      <c r="CG64" s="9"/>
      <c r="CH64" s="14" t="s">
        <v>28</v>
      </c>
      <c r="CI64" s="15">
        <f t="shared" ref="CI64:CS64" si="204">SUM(CI61:CI63)</f>
        <v>19336.441500000001</v>
      </c>
      <c r="CJ64" s="15">
        <f t="shared" si="204"/>
        <v>19720.260000000002</v>
      </c>
      <c r="CK64" s="15">
        <f t="shared" si="204"/>
        <v>20871.715500000002</v>
      </c>
      <c r="CL64" s="15">
        <f t="shared" si="204"/>
        <v>22151.110500000003</v>
      </c>
      <c r="CM64" s="15">
        <f t="shared" si="204"/>
        <v>23558.445000000003</v>
      </c>
      <c r="CN64" s="15">
        <f t="shared" si="204"/>
        <v>24837.840000000004</v>
      </c>
      <c r="CO64" s="15">
        <f t="shared" si="204"/>
        <v>26117.235000000004</v>
      </c>
      <c r="CP64" s="15">
        <f t="shared" si="204"/>
        <v>27396.63</v>
      </c>
      <c r="CQ64" s="15">
        <f t="shared" si="204"/>
        <v>30083.359500000002</v>
      </c>
      <c r="CR64" s="15">
        <f t="shared" si="204"/>
        <v>31362.754499999995</v>
      </c>
      <c r="CS64" s="15">
        <f t="shared" si="204"/>
        <v>32642.149500000003</v>
      </c>
      <c r="CU64" s="9"/>
      <c r="CV64" s="14" t="s">
        <v>28</v>
      </c>
      <c r="CW64" s="15">
        <f t="shared" ref="CW64:DG64" si="205">SUM(CW61:CW63)</f>
        <v>21239.007570000002</v>
      </c>
      <c r="CX64" s="15">
        <f t="shared" si="205"/>
        <v>21658.321079999998</v>
      </c>
      <c r="CY64" s="15">
        <f t="shared" si="205"/>
        <v>22916.261610000001</v>
      </c>
      <c r="CZ64" s="15">
        <f t="shared" si="205"/>
        <v>24313.973310000001</v>
      </c>
      <c r="DA64" s="15">
        <f t="shared" si="205"/>
        <v>25851.456180000001</v>
      </c>
      <c r="DB64" s="15">
        <f t="shared" si="205"/>
        <v>27249.167880000001</v>
      </c>
      <c r="DC64" s="15">
        <f t="shared" si="205"/>
        <v>28646.879580000001</v>
      </c>
      <c r="DD64" s="15">
        <f t="shared" si="205"/>
        <v>30044.591279999997</v>
      </c>
      <c r="DE64" s="15">
        <f t="shared" si="205"/>
        <v>32979.78585</v>
      </c>
      <c r="DF64" s="15">
        <f t="shared" si="205"/>
        <v>34377.49755</v>
      </c>
      <c r="DG64" s="15">
        <f t="shared" si="205"/>
        <v>35775.20925</v>
      </c>
      <c r="DI64" s="9"/>
      <c r="DJ64" s="14" t="s">
        <v>28</v>
      </c>
      <c r="DK64" s="15">
        <f t="shared" ref="DK64:DU64" si="206">SUM(DK61:DK63)</f>
        <v>21584.688030000001</v>
      </c>
      <c r="DL64" s="15">
        <f t="shared" si="206"/>
        <v>22010.431320000003</v>
      </c>
      <c r="DM64" s="15">
        <f t="shared" si="206"/>
        <v>23287.661190000003</v>
      </c>
      <c r="DN64" s="15">
        <f t="shared" si="206"/>
        <v>24706.805490000002</v>
      </c>
      <c r="DO64" s="15">
        <f t="shared" si="206"/>
        <v>26267.864220000003</v>
      </c>
      <c r="DP64" s="15">
        <f t="shared" si="206"/>
        <v>27687.008519999999</v>
      </c>
      <c r="DQ64" s="15">
        <f t="shared" si="206"/>
        <v>29106.152820000003</v>
      </c>
      <c r="DR64" s="15">
        <f t="shared" si="206"/>
        <v>30525.297120000003</v>
      </c>
      <c r="DS64" s="15">
        <f t="shared" si="206"/>
        <v>33505.50015</v>
      </c>
      <c r="DT64" s="15">
        <f t="shared" si="206"/>
        <v>34924.64445</v>
      </c>
      <c r="DU64" s="15">
        <f t="shared" si="206"/>
        <v>36343.78875</v>
      </c>
      <c r="DW64" s="9"/>
      <c r="DX64" s="14" t="s">
        <v>28</v>
      </c>
      <c r="DY64" s="15">
        <f t="shared" ref="DY64:EI64" si="207">SUM(DY61:DY63)</f>
        <v>24756.003270000001</v>
      </c>
      <c r="DZ64" s="15">
        <f t="shared" si="207"/>
        <v>25248.143880000003</v>
      </c>
      <c r="EA64" s="15">
        <f t="shared" si="207"/>
        <v>26724.565709999999</v>
      </c>
      <c r="EB64" s="15">
        <f t="shared" si="207"/>
        <v>28365.03441</v>
      </c>
      <c r="EC64" s="15">
        <f t="shared" si="207"/>
        <v>30169.54998</v>
      </c>
      <c r="ED64" s="15">
        <f t="shared" si="207"/>
        <v>31810.018679999997</v>
      </c>
      <c r="EE64" s="15">
        <f t="shared" si="207"/>
        <v>33450.487379999999</v>
      </c>
      <c r="EF64" s="15">
        <f t="shared" si="207"/>
        <v>35090.956079999996</v>
      </c>
      <c r="EG64" s="15">
        <f t="shared" si="207"/>
        <v>38535.940350000004</v>
      </c>
      <c r="EH64" s="15">
        <f t="shared" si="207"/>
        <v>40176.409050000002</v>
      </c>
      <c r="EI64" s="15">
        <f t="shared" si="207"/>
        <v>41816.87775</v>
      </c>
      <c r="EK64" s="9"/>
      <c r="EL64" s="14" t="s">
        <v>28</v>
      </c>
      <c r="EM64" s="15">
        <f t="shared" ref="EM64:EW64" si="208">SUM(EM61:EM63)</f>
        <v>27197.178030000003</v>
      </c>
      <c r="EN64" s="15">
        <f t="shared" si="208"/>
        <v>27734.458320000005</v>
      </c>
      <c r="EO64" s="15">
        <f t="shared" si="208"/>
        <v>29346.299190000009</v>
      </c>
      <c r="EP64" s="15">
        <f t="shared" si="208"/>
        <v>31137.233490000006</v>
      </c>
      <c r="EQ64" s="15">
        <f t="shared" si="208"/>
        <v>33107.261220000008</v>
      </c>
      <c r="ER64" s="15">
        <f t="shared" si="208"/>
        <v>34898.195520000008</v>
      </c>
      <c r="ES64" s="15">
        <f t="shared" si="208"/>
        <v>36689.129820000009</v>
      </c>
      <c r="ET64" s="15">
        <f t="shared" si="208"/>
        <v>38480.06412000001</v>
      </c>
      <c r="EU64" s="15">
        <f t="shared" si="208"/>
        <v>42241.026150000005</v>
      </c>
      <c r="EV64" s="15">
        <f t="shared" si="208"/>
        <v>44031.960450000006</v>
      </c>
      <c r="EW64" s="15">
        <f t="shared" si="208"/>
        <v>45822.894750000007</v>
      </c>
      <c r="EY64" s="9"/>
      <c r="EZ64" s="14" t="s">
        <v>28</v>
      </c>
      <c r="FA64" s="15">
        <f t="shared" ref="FA64:FK64" si="209">SUM(FA61:FA63)</f>
        <v>28476.254700000001</v>
      </c>
      <c r="FB64" s="15">
        <f t="shared" si="209"/>
        <v>29047.717800000006</v>
      </c>
      <c r="FC64" s="15">
        <f t="shared" si="209"/>
        <v>30762.107100000001</v>
      </c>
      <c r="FD64" s="15">
        <f t="shared" si="209"/>
        <v>32666.984100000001</v>
      </c>
      <c r="FE64" s="15">
        <f t="shared" si="209"/>
        <v>34762.3488</v>
      </c>
      <c r="FF64" s="15">
        <f t="shared" si="209"/>
        <v>36667.225800000007</v>
      </c>
      <c r="FG64" s="15">
        <f t="shared" si="209"/>
        <v>38572.102800000008</v>
      </c>
      <c r="FH64" s="15">
        <f t="shared" si="209"/>
        <v>40476.979800000001</v>
      </c>
      <c r="FI64" s="15">
        <f t="shared" si="209"/>
        <v>44477.221500000007</v>
      </c>
      <c r="FJ64" s="15">
        <f t="shared" si="209"/>
        <v>46382.098500000007</v>
      </c>
      <c r="FK64" s="15">
        <f t="shared" si="209"/>
        <v>48286.9755</v>
      </c>
      <c r="FM64" s="9"/>
      <c r="FN64" s="14" t="s">
        <v>28</v>
      </c>
      <c r="FO64" s="15">
        <f t="shared" ref="FO64:FY64" si="210">SUM(FO61:FO63)</f>
        <v>30227.418809999999</v>
      </c>
      <c r="FP64" s="15">
        <f t="shared" si="210"/>
        <v>30831.227639999997</v>
      </c>
      <c r="FQ64" s="15">
        <f t="shared" si="210"/>
        <v>32642.654130000003</v>
      </c>
      <c r="FR64" s="15">
        <f t="shared" si="210"/>
        <v>34655.350230000004</v>
      </c>
      <c r="FS64" s="15">
        <f t="shared" si="210"/>
        <v>36869.315940000008</v>
      </c>
      <c r="FT64" s="15">
        <f t="shared" si="210"/>
        <v>38882.012040000001</v>
      </c>
      <c r="FU64" s="15">
        <f t="shared" si="210"/>
        <v>40894.708140000002</v>
      </c>
      <c r="FV64" s="15">
        <f t="shared" si="210"/>
        <v>42907.404240000003</v>
      </c>
      <c r="FW64" s="15">
        <f t="shared" si="210"/>
        <v>47134.066050000009</v>
      </c>
      <c r="FX64" s="15">
        <f t="shared" si="210"/>
        <v>49146.762149999995</v>
      </c>
      <c r="FY64" s="15">
        <f t="shared" si="210"/>
        <v>51159.458250000003</v>
      </c>
      <c r="GA64" s="9"/>
      <c r="GB64" s="14" t="s">
        <v>28</v>
      </c>
      <c r="GC64" s="15">
        <f t="shared" ref="GC64:GM64" si="211">SUM(GC61:GC63)</f>
        <v>32002.776810000003</v>
      </c>
      <c r="GD64" s="15">
        <f t="shared" si="211"/>
        <v>32639.390640000001</v>
      </c>
      <c r="GE64" s="15">
        <f t="shared" si="211"/>
        <v>34549.232130000004</v>
      </c>
      <c r="GF64" s="15">
        <f t="shared" si="211"/>
        <v>36671.278230000004</v>
      </c>
      <c r="GG64" s="15">
        <f t="shared" si="211"/>
        <v>39005.528940000004</v>
      </c>
      <c r="GH64" s="15">
        <f t="shared" si="211"/>
        <v>41127.575040000003</v>
      </c>
      <c r="GI64" s="15">
        <f t="shared" si="211"/>
        <v>43249.621140000003</v>
      </c>
      <c r="GJ64" s="15">
        <f t="shared" si="211"/>
        <v>45371.667240000002</v>
      </c>
      <c r="GK64" s="15">
        <f t="shared" si="211"/>
        <v>49827.96405000001</v>
      </c>
      <c r="GL64" s="15">
        <f t="shared" si="211"/>
        <v>51950.010150000002</v>
      </c>
      <c r="GM64" s="15">
        <f t="shared" si="211"/>
        <v>54072.056250000001</v>
      </c>
      <c r="GO64" s="9"/>
      <c r="GP64" s="14" t="s">
        <v>28</v>
      </c>
      <c r="GQ64" s="15">
        <f t="shared" ref="GQ64:HA64" si="212">SUM(GQ61:GQ63)</f>
        <v>35708.889689999996</v>
      </c>
      <c r="GR64" s="15">
        <f t="shared" si="212"/>
        <v>36414.000360000005</v>
      </c>
      <c r="GS64" s="15">
        <f t="shared" si="212"/>
        <v>38529.332369999996</v>
      </c>
      <c r="GT64" s="15">
        <f t="shared" si="212"/>
        <v>40879.701269999998</v>
      </c>
      <c r="GU64" s="15">
        <f t="shared" si="212"/>
        <v>43465.107060000002</v>
      </c>
      <c r="GV64" s="15">
        <f t="shared" si="212"/>
        <v>45815.475959999996</v>
      </c>
      <c r="GW64" s="15">
        <f t="shared" si="212"/>
        <v>48165.844859999997</v>
      </c>
      <c r="GX64" s="15">
        <f t="shared" si="212"/>
        <v>50516.213759999999</v>
      </c>
      <c r="GY64" s="15">
        <f t="shared" si="212"/>
        <v>55451.988450000004</v>
      </c>
      <c r="GZ64" s="15">
        <f t="shared" si="212"/>
        <v>57802.357349999998</v>
      </c>
      <c r="HA64" s="15">
        <f t="shared" si="212"/>
        <v>60152.72625</v>
      </c>
    </row>
    <row r="65" spans="1:209" ht="13.9" x14ac:dyDescent="0.25">
      <c r="A65" s="9"/>
      <c r="B65" s="12" t="s">
        <v>29</v>
      </c>
      <c r="C65" s="11">
        <v>1210</v>
      </c>
      <c r="D65" s="11">
        <v>1210</v>
      </c>
      <c r="E65" s="11">
        <v>1210</v>
      </c>
      <c r="F65" s="11">
        <v>1210</v>
      </c>
      <c r="G65" s="11">
        <v>1210</v>
      </c>
      <c r="H65" s="11">
        <v>1210</v>
      </c>
      <c r="I65" s="11">
        <v>1210</v>
      </c>
      <c r="J65" s="11">
        <v>1210</v>
      </c>
      <c r="K65" s="11">
        <v>1210</v>
      </c>
      <c r="L65" s="11">
        <v>1210</v>
      </c>
      <c r="M65" s="11">
        <v>1210</v>
      </c>
      <c r="O65" s="9"/>
      <c r="P65" s="12" t="s">
        <v>29</v>
      </c>
      <c r="Q65" s="11">
        <v>1210</v>
      </c>
      <c r="R65" s="11">
        <v>1210</v>
      </c>
      <c r="S65" s="11">
        <v>1210</v>
      </c>
      <c r="T65" s="11">
        <v>1210</v>
      </c>
      <c r="U65" s="11">
        <v>1210</v>
      </c>
      <c r="V65" s="11">
        <v>1210</v>
      </c>
      <c r="W65" s="11">
        <v>1210</v>
      </c>
      <c r="X65" s="11">
        <v>1210</v>
      </c>
      <c r="Y65" s="11">
        <v>1210</v>
      </c>
      <c r="Z65" s="11">
        <v>1210</v>
      </c>
      <c r="AA65" s="11">
        <v>1210</v>
      </c>
      <c r="AC65" s="9"/>
      <c r="AD65" s="12" t="s">
        <v>29</v>
      </c>
      <c r="AE65" s="11">
        <v>1210</v>
      </c>
      <c r="AF65" s="11">
        <v>1210</v>
      </c>
      <c r="AG65" s="11">
        <v>1210</v>
      </c>
      <c r="AH65" s="11">
        <v>1210</v>
      </c>
      <c r="AI65" s="11">
        <v>1210</v>
      </c>
      <c r="AJ65" s="11">
        <v>1210</v>
      </c>
      <c r="AK65" s="11">
        <v>1210</v>
      </c>
      <c r="AL65" s="11">
        <v>1210</v>
      </c>
      <c r="AM65" s="11">
        <v>1210</v>
      </c>
      <c r="AN65" s="11">
        <v>1210</v>
      </c>
      <c r="AO65" s="11">
        <v>1210</v>
      </c>
      <c r="AQ65" s="9"/>
      <c r="AR65" s="12" t="s">
        <v>29</v>
      </c>
      <c r="AS65" s="11">
        <v>1210</v>
      </c>
      <c r="AT65" s="11">
        <v>1210</v>
      </c>
      <c r="AU65" s="11">
        <v>1210</v>
      </c>
      <c r="AV65" s="11">
        <v>1210</v>
      </c>
      <c r="AW65" s="11">
        <v>1210</v>
      </c>
      <c r="AX65" s="11">
        <v>1210</v>
      </c>
      <c r="AY65" s="11">
        <v>1210</v>
      </c>
      <c r="AZ65" s="11">
        <v>1210</v>
      </c>
      <c r="BA65" s="11">
        <v>1210</v>
      </c>
      <c r="BB65" s="11">
        <v>1210</v>
      </c>
      <c r="BC65" s="11">
        <v>1210</v>
      </c>
      <c r="BE65" s="9"/>
      <c r="BF65" s="12" t="s">
        <v>29</v>
      </c>
      <c r="BG65" s="11">
        <v>1210</v>
      </c>
      <c r="BH65" s="11">
        <v>1210</v>
      </c>
      <c r="BI65" s="11">
        <v>1210</v>
      </c>
      <c r="BJ65" s="11">
        <v>1210</v>
      </c>
      <c r="BK65" s="11">
        <v>1210</v>
      </c>
      <c r="BL65" s="11">
        <v>1210</v>
      </c>
      <c r="BM65" s="11">
        <v>1210</v>
      </c>
      <c r="BN65" s="11">
        <v>1210</v>
      </c>
      <c r="BO65" s="11">
        <v>1210</v>
      </c>
      <c r="BP65" s="11">
        <v>1210</v>
      </c>
      <c r="BQ65" s="11">
        <v>1210</v>
      </c>
      <c r="BS65" s="9"/>
      <c r="BT65" s="12" t="s">
        <v>29</v>
      </c>
      <c r="BU65" s="11">
        <v>1210</v>
      </c>
      <c r="BV65" s="11">
        <v>1210</v>
      </c>
      <c r="BW65" s="11">
        <v>1210</v>
      </c>
      <c r="BX65" s="11">
        <v>1210</v>
      </c>
      <c r="BY65" s="11">
        <v>1210</v>
      </c>
      <c r="BZ65" s="11">
        <v>1210</v>
      </c>
      <c r="CA65" s="11">
        <v>1210</v>
      </c>
      <c r="CB65" s="11">
        <v>1210</v>
      </c>
      <c r="CC65" s="11">
        <v>1210</v>
      </c>
      <c r="CD65" s="11">
        <v>1210</v>
      </c>
      <c r="CE65" s="11">
        <v>1210</v>
      </c>
      <c r="CG65" s="9"/>
      <c r="CH65" s="12" t="s">
        <v>29</v>
      </c>
      <c r="CI65" s="11">
        <v>1210</v>
      </c>
      <c r="CJ65" s="11">
        <v>1210</v>
      </c>
      <c r="CK65" s="11">
        <v>1210</v>
      </c>
      <c r="CL65" s="11">
        <v>1210</v>
      </c>
      <c r="CM65" s="11">
        <v>1210</v>
      </c>
      <c r="CN65" s="11">
        <v>1210</v>
      </c>
      <c r="CO65" s="11">
        <v>1210</v>
      </c>
      <c r="CP65" s="11">
        <v>1210</v>
      </c>
      <c r="CQ65" s="11">
        <v>1210</v>
      </c>
      <c r="CR65" s="11">
        <v>1210</v>
      </c>
      <c r="CS65" s="11">
        <v>1210</v>
      </c>
      <c r="CU65" s="9"/>
      <c r="CV65" s="12" t="s">
        <v>29</v>
      </c>
      <c r="CW65" s="11">
        <v>1210</v>
      </c>
      <c r="CX65" s="11">
        <v>1210</v>
      </c>
      <c r="CY65" s="11">
        <v>1210</v>
      </c>
      <c r="CZ65" s="11">
        <v>1210</v>
      </c>
      <c r="DA65" s="11">
        <v>1210</v>
      </c>
      <c r="DB65" s="11">
        <v>1210</v>
      </c>
      <c r="DC65" s="11">
        <v>1210</v>
      </c>
      <c r="DD65" s="11">
        <v>1210</v>
      </c>
      <c r="DE65" s="11">
        <v>1210</v>
      </c>
      <c r="DF65" s="11">
        <v>1210</v>
      </c>
      <c r="DG65" s="11">
        <v>1210</v>
      </c>
      <c r="DI65" s="9"/>
      <c r="DJ65" s="12" t="s">
        <v>29</v>
      </c>
      <c r="DK65" s="11">
        <v>1210</v>
      </c>
      <c r="DL65" s="11">
        <v>1210</v>
      </c>
      <c r="DM65" s="11">
        <v>1210</v>
      </c>
      <c r="DN65" s="11">
        <v>1210</v>
      </c>
      <c r="DO65" s="11">
        <v>1210</v>
      </c>
      <c r="DP65" s="11">
        <v>1210</v>
      </c>
      <c r="DQ65" s="11">
        <v>1210</v>
      </c>
      <c r="DR65" s="11">
        <v>1210</v>
      </c>
      <c r="DS65" s="11">
        <v>1210</v>
      </c>
      <c r="DT65" s="11">
        <v>1210</v>
      </c>
      <c r="DU65" s="11">
        <v>1210</v>
      </c>
      <c r="DW65" s="9"/>
      <c r="DX65" s="12" t="s">
        <v>29</v>
      </c>
      <c r="DY65" s="11">
        <v>1210</v>
      </c>
      <c r="DZ65" s="11">
        <v>1210</v>
      </c>
      <c r="EA65" s="11">
        <v>1210</v>
      </c>
      <c r="EB65" s="11">
        <v>1210</v>
      </c>
      <c r="EC65" s="11">
        <v>1210</v>
      </c>
      <c r="ED65" s="11">
        <v>1210</v>
      </c>
      <c r="EE65" s="11">
        <v>1210</v>
      </c>
      <c r="EF65" s="11">
        <v>1210</v>
      </c>
      <c r="EG65" s="11">
        <v>1210</v>
      </c>
      <c r="EH65" s="11">
        <v>1210</v>
      </c>
      <c r="EI65" s="11">
        <v>1210</v>
      </c>
      <c r="EK65" s="9"/>
      <c r="EL65" s="12" t="s">
        <v>29</v>
      </c>
      <c r="EM65" s="11">
        <v>1210</v>
      </c>
      <c r="EN65" s="11">
        <v>1210</v>
      </c>
      <c r="EO65" s="11">
        <v>1210</v>
      </c>
      <c r="EP65" s="11">
        <v>1210</v>
      </c>
      <c r="EQ65" s="11">
        <v>1210</v>
      </c>
      <c r="ER65" s="11">
        <v>1210</v>
      </c>
      <c r="ES65" s="11">
        <v>1210</v>
      </c>
      <c r="ET65" s="11">
        <v>1210</v>
      </c>
      <c r="EU65" s="11">
        <v>1210</v>
      </c>
      <c r="EV65" s="11">
        <v>1210</v>
      </c>
      <c r="EW65" s="11">
        <v>1210</v>
      </c>
      <c r="EY65" s="9"/>
      <c r="EZ65" s="12" t="s">
        <v>29</v>
      </c>
      <c r="FA65" s="11">
        <v>1210</v>
      </c>
      <c r="FB65" s="11">
        <v>1210</v>
      </c>
      <c r="FC65" s="11">
        <v>1210</v>
      </c>
      <c r="FD65" s="11">
        <v>1210</v>
      </c>
      <c r="FE65" s="11">
        <v>1210</v>
      </c>
      <c r="FF65" s="11">
        <v>1210</v>
      </c>
      <c r="FG65" s="11">
        <v>1210</v>
      </c>
      <c r="FH65" s="11">
        <v>1210</v>
      </c>
      <c r="FI65" s="11">
        <v>1210</v>
      </c>
      <c r="FJ65" s="11">
        <v>1210</v>
      </c>
      <c r="FK65" s="11">
        <v>1210</v>
      </c>
      <c r="FM65" s="9"/>
      <c r="FN65" s="12" t="s">
        <v>29</v>
      </c>
      <c r="FO65" s="11">
        <v>1210</v>
      </c>
      <c r="FP65" s="11">
        <v>1210</v>
      </c>
      <c r="FQ65" s="11">
        <v>1210</v>
      </c>
      <c r="FR65" s="11">
        <v>1210</v>
      </c>
      <c r="FS65" s="11">
        <v>1210</v>
      </c>
      <c r="FT65" s="11">
        <v>1210</v>
      </c>
      <c r="FU65" s="11">
        <v>1210</v>
      </c>
      <c r="FV65" s="11">
        <v>1210</v>
      </c>
      <c r="FW65" s="11">
        <v>1210</v>
      </c>
      <c r="FX65" s="11">
        <v>1210</v>
      </c>
      <c r="FY65" s="11">
        <v>1210</v>
      </c>
      <c r="GA65" s="9"/>
      <c r="GB65" s="12" t="s">
        <v>29</v>
      </c>
      <c r="GC65" s="11">
        <v>1210</v>
      </c>
      <c r="GD65" s="11">
        <v>1210</v>
      </c>
      <c r="GE65" s="11">
        <v>1210</v>
      </c>
      <c r="GF65" s="11">
        <v>1210</v>
      </c>
      <c r="GG65" s="11">
        <v>1210</v>
      </c>
      <c r="GH65" s="11">
        <v>1210</v>
      </c>
      <c r="GI65" s="11">
        <v>1210</v>
      </c>
      <c r="GJ65" s="11">
        <v>1210</v>
      </c>
      <c r="GK65" s="11">
        <v>1210</v>
      </c>
      <c r="GL65" s="11">
        <v>1210</v>
      </c>
      <c r="GM65" s="11">
        <v>1210</v>
      </c>
      <c r="GO65" s="9"/>
      <c r="GP65" s="12" t="s">
        <v>29</v>
      </c>
      <c r="GQ65" s="11">
        <v>1210</v>
      </c>
      <c r="GR65" s="11">
        <v>1210</v>
      </c>
      <c r="GS65" s="11">
        <v>1210</v>
      </c>
      <c r="GT65" s="11">
        <v>1210</v>
      </c>
      <c r="GU65" s="11">
        <v>1210</v>
      </c>
      <c r="GV65" s="11">
        <v>1210</v>
      </c>
      <c r="GW65" s="11">
        <v>1210</v>
      </c>
      <c r="GX65" s="11">
        <v>1210</v>
      </c>
      <c r="GY65" s="11">
        <v>1210</v>
      </c>
      <c r="GZ65" s="11">
        <v>1210</v>
      </c>
      <c r="HA65" s="11">
        <v>1210</v>
      </c>
    </row>
    <row r="66" spans="1:209" ht="13.9" x14ac:dyDescent="0.25">
      <c r="A66" s="9"/>
      <c r="B66" s="19" t="s">
        <v>30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O66" s="9"/>
      <c r="P66" s="19" t="s">
        <v>30</v>
      </c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C66" s="9"/>
      <c r="AD66" s="19" t="s">
        <v>30</v>
      </c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Q66" s="9"/>
      <c r="AR66" s="19" t="s">
        <v>30</v>
      </c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E66" s="9"/>
      <c r="BF66" s="19" t="s">
        <v>30</v>
      </c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S66" s="9"/>
      <c r="BT66" s="19" t="s">
        <v>30</v>
      </c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G66" s="9"/>
      <c r="CH66" s="19" t="s">
        <v>30</v>
      </c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U66" s="9"/>
      <c r="CV66" s="19" t="s">
        <v>30</v>
      </c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I66" s="9"/>
      <c r="DJ66" s="19" t="s">
        <v>30</v>
      </c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W66" s="9"/>
      <c r="DX66" s="19" t="s">
        <v>30</v>
      </c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K66" s="9"/>
      <c r="EL66" s="19" t="s">
        <v>30</v>
      </c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Y66" s="9"/>
      <c r="EZ66" s="19" t="s">
        <v>30</v>
      </c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M66" s="9"/>
      <c r="FN66" s="19" t="s">
        <v>30</v>
      </c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GA66" s="9"/>
      <c r="GB66" s="19" t="s">
        <v>30</v>
      </c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O66" s="9"/>
      <c r="GP66" s="19" t="s">
        <v>30</v>
      </c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</row>
    <row r="67" spans="1:209" ht="13.9" x14ac:dyDescent="0.25">
      <c r="A67" s="20"/>
      <c r="B67" s="21" t="s">
        <v>31</v>
      </c>
      <c r="C67" s="22">
        <f>SUM(C64:C65)</f>
        <v>17261.50432</v>
      </c>
      <c r="D67" s="22">
        <f t="shared" ref="D67:M67" si="213">SUM(D64:D65)</f>
        <v>17584.043079999999</v>
      </c>
      <c r="E67" s="22">
        <f t="shared" si="213"/>
        <v>18551.659359999998</v>
      </c>
      <c r="F67" s="22">
        <f t="shared" si="213"/>
        <v>19626.788559999997</v>
      </c>
      <c r="G67" s="22">
        <f t="shared" si="213"/>
        <v>20809.430680000001</v>
      </c>
      <c r="H67" s="22">
        <f t="shared" si="213"/>
        <v>21884.559880000001</v>
      </c>
      <c r="I67" s="22">
        <f t="shared" si="213"/>
        <v>22959.68908</v>
      </c>
      <c r="J67" s="22">
        <f t="shared" si="213"/>
        <v>24034.81828</v>
      </c>
      <c r="K67" s="22">
        <f t="shared" si="213"/>
        <v>26292.589599999999</v>
      </c>
      <c r="L67" s="22">
        <f t="shared" si="213"/>
        <v>27367.718799999999</v>
      </c>
      <c r="M67" s="22">
        <f t="shared" si="213"/>
        <v>28442.848000000002</v>
      </c>
      <c r="O67" s="20"/>
      <c r="P67" s="21" t="s">
        <v>31</v>
      </c>
      <c r="Q67" s="22">
        <f>SUM(Q64:Q65)</f>
        <v>18125.759740000001</v>
      </c>
      <c r="R67" s="22">
        <f t="shared" ref="R67:AA67" si="214">SUM(R64:R65)</f>
        <v>18464.438560000002</v>
      </c>
      <c r="S67" s="22">
        <f t="shared" si="214"/>
        <v>19480.475020000002</v>
      </c>
      <c r="T67" s="22">
        <f t="shared" si="214"/>
        <v>20609.404420000006</v>
      </c>
      <c r="U67" s="22">
        <f t="shared" si="214"/>
        <v>21851.226760000005</v>
      </c>
      <c r="V67" s="22">
        <f t="shared" si="214"/>
        <v>22980.156160000002</v>
      </c>
      <c r="W67" s="22">
        <f t="shared" si="214"/>
        <v>24109.085560000003</v>
      </c>
      <c r="X67" s="22">
        <f t="shared" si="214"/>
        <v>25238.014960000004</v>
      </c>
      <c r="Y67" s="22">
        <f t="shared" si="214"/>
        <v>27608.766700000007</v>
      </c>
      <c r="Z67" s="22">
        <f t="shared" si="214"/>
        <v>28737.696100000005</v>
      </c>
      <c r="AA67" s="22">
        <f t="shared" si="214"/>
        <v>29866.625500000002</v>
      </c>
      <c r="AC67" s="20"/>
      <c r="AD67" s="21" t="s">
        <v>31</v>
      </c>
      <c r="AE67" s="22">
        <f>SUM(AE64:AE65)</f>
        <v>18644.685430000001</v>
      </c>
      <c r="AF67" s="22">
        <f t="shared" ref="AF67:AO67" si="215">SUM(AF64:AF65)</f>
        <v>18993.00892</v>
      </c>
      <c r="AG67" s="22">
        <f t="shared" si="215"/>
        <v>20037.97939</v>
      </c>
      <c r="AH67" s="22">
        <f t="shared" si="215"/>
        <v>21199.057690000001</v>
      </c>
      <c r="AI67" s="22">
        <f t="shared" si="215"/>
        <v>22476.24382</v>
      </c>
      <c r="AJ67" s="22">
        <f t="shared" si="215"/>
        <v>23637.322120000001</v>
      </c>
      <c r="AK67" s="22">
        <f t="shared" si="215"/>
        <v>24798.400419999998</v>
      </c>
      <c r="AL67" s="22">
        <f t="shared" si="215"/>
        <v>25959.478719999999</v>
      </c>
      <c r="AM67" s="22">
        <f t="shared" si="215"/>
        <v>28397.743150000002</v>
      </c>
      <c r="AN67" s="22">
        <f t="shared" si="215"/>
        <v>29558.821450000003</v>
      </c>
      <c r="AO67" s="22">
        <f t="shared" si="215"/>
        <v>30719.899750000004</v>
      </c>
      <c r="AQ67" s="20"/>
      <c r="AR67" s="21" t="s">
        <v>31</v>
      </c>
      <c r="AS67" s="22">
        <f>SUM(AS64:AS65)</f>
        <v>18990.82516</v>
      </c>
      <c r="AT67" s="22">
        <f t="shared" ref="AT67:BC67" si="216">SUM(AT64:AT65)</f>
        <v>19345.644039999999</v>
      </c>
      <c r="AU67" s="22">
        <f t="shared" si="216"/>
        <v>20410.100680000003</v>
      </c>
      <c r="AV67" s="22">
        <f t="shared" si="216"/>
        <v>21592.830280000002</v>
      </c>
      <c r="AW67" s="22">
        <f t="shared" si="216"/>
        <v>22893.832839999999</v>
      </c>
      <c r="AX67" s="22">
        <f t="shared" si="216"/>
        <v>24076.562440000002</v>
      </c>
      <c r="AY67" s="22">
        <f t="shared" si="216"/>
        <v>25259.29204</v>
      </c>
      <c r="AZ67" s="22">
        <f t="shared" si="216"/>
        <v>26442.021639999999</v>
      </c>
      <c r="BA67" s="22">
        <f t="shared" si="216"/>
        <v>28925.753799999999</v>
      </c>
      <c r="BB67" s="22">
        <f t="shared" si="216"/>
        <v>30108.483399999997</v>
      </c>
      <c r="BC67" s="22">
        <f t="shared" si="216"/>
        <v>31291.212999999996</v>
      </c>
      <c r="BE67" s="20"/>
      <c r="BF67" s="21" t="s">
        <v>31</v>
      </c>
      <c r="BG67" s="22">
        <f>SUM(BG64:BG65)</f>
        <v>19508.940849999999</v>
      </c>
      <c r="BH67" s="22">
        <f t="shared" ref="BH67:BQ67" si="217">SUM(BH64:BH65)</f>
        <v>19873.404399999999</v>
      </c>
      <c r="BI67" s="22">
        <f t="shared" si="217"/>
        <v>20966.795050000001</v>
      </c>
      <c r="BJ67" s="22">
        <f t="shared" si="217"/>
        <v>22181.67355</v>
      </c>
      <c r="BK67" s="22">
        <f t="shared" si="217"/>
        <v>23518.0399</v>
      </c>
      <c r="BL67" s="22">
        <f t="shared" si="217"/>
        <v>24732.918399999999</v>
      </c>
      <c r="BM67" s="22">
        <f t="shared" si="217"/>
        <v>25947.796900000001</v>
      </c>
      <c r="BN67" s="22">
        <f t="shared" si="217"/>
        <v>27162.675400000004</v>
      </c>
      <c r="BO67" s="22">
        <f t="shared" si="217"/>
        <v>29713.920250000003</v>
      </c>
      <c r="BP67" s="22">
        <f t="shared" si="217"/>
        <v>30928.798750000002</v>
      </c>
      <c r="BQ67" s="22">
        <f t="shared" si="217"/>
        <v>32143.677250000004</v>
      </c>
      <c r="BS67" s="20"/>
      <c r="BT67" s="21" t="s">
        <v>31</v>
      </c>
      <c r="BU67" s="22">
        <f>SUM(BU64:BU65)</f>
        <v>19852.434309999997</v>
      </c>
      <c r="BV67" s="22">
        <f t="shared" ref="BV67:CE67" si="218">SUM(BV64:BV65)</f>
        <v>20223.32764</v>
      </c>
      <c r="BW67" s="22">
        <f t="shared" si="218"/>
        <v>21336.00763</v>
      </c>
      <c r="BX67" s="22">
        <f t="shared" si="218"/>
        <v>22572.318729999999</v>
      </c>
      <c r="BY67" s="22">
        <f t="shared" si="218"/>
        <v>23932.26094</v>
      </c>
      <c r="BZ67" s="22">
        <f t="shared" si="218"/>
        <v>25168.572039999999</v>
      </c>
      <c r="CA67" s="22">
        <f t="shared" si="218"/>
        <v>26404.883140000002</v>
      </c>
      <c r="CB67" s="22">
        <f t="shared" si="218"/>
        <v>27641.194240000001</v>
      </c>
      <c r="CC67" s="22">
        <f t="shared" si="218"/>
        <v>30237.447550000004</v>
      </c>
      <c r="CD67" s="22">
        <f t="shared" si="218"/>
        <v>31473.75865</v>
      </c>
      <c r="CE67" s="22">
        <f t="shared" si="218"/>
        <v>32710.069749999999</v>
      </c>
      <c r="CG67" s="20"/>
      <c r="CH67" s="21" t="s">
        <v>31</v>
      </c>
      <c r="CI67" s="22">
        <f>SUM(CI64:CI65)</f>
        <v>20546.441500000001</v>
      </c>
      <c r="CJ67" s="22">
        <f t="shared" ref="CJ67:CS67" si="219">SUM(CJ64:CJ65)</f>
        <v>20930.260000000002</v>
      </c>
      <c r="CK67" s="22">
        <f t="shared" si="219"/>
        <v>22081.715500000002</v>
      </c>
      <c r="CL67" s="22">
        <f t="shared" si="219"/>
        <v>23361.110500000003</v>
      </c>
      <c r="CM67" s="22">
        <f t="shared" si="219"/>
        <v>24768.445000000003</v>
      </c>
      <c r="CN67" s="22">
        <f t="shared" si="219"/>
        <v>26047.840000000004</v>
      </c>
      <c r="CO67" s="22">
        <f t="shared" si="219"/>
        <v>27327.235000000004</v>
      </c>
      <c r="CP67" s="22">
        <f t="shared" si="219"/>
        <v>28606.63</v>
      </c>
      <c r="CQ67" s="22">
        <f t="shared" si="219"/>
        <v>31293.359500000002</v>
      </c>
      <c r="CR67" s="22">
        <f t="shared" si="219"/>
        <v>32572.754499999995</v>
      </c>
      <c r="CS67" s="22">
        <f t="shared" si="219"/>
        <v>33852.1495</v>
      </c>
      <c r="CU67" s="20"/>
      <c r="CV67" s="21" t="s">
        <v>31</v>
      </c>
      <c r="CW67" s="22">
        <f>SUM(CW64:CW65)</f>
        <v>22449.007570000002</v>
      </c>
      <c r="CX67" s="22">
        <f t="shared" ref="CX67:DG67" si="220">SUM(CX64:CX65)</f>
        <v>22868.321079999998</v>
      </c>
      <c r="CY67" s="22">
        <f t="shared" si="220"/>
        <v>24126.261610000001</v>
      </c>
      <c r="CZ67" s="22">
        <f t="shared" si="220"/>
        <v>25523.973310000001</v>
      </c>
      <c r="DA67" s="22">
        <f t="shared" si="220"/>
        <v>27061.456180000001</v>
      </c>
      <c r="DB67" s="22">
        <f t="shared" si="220"/>
        <v>28459.167880000001</v>
      </c>
      <c r="DC67" s="22">
        <f t="shared" si="220"/>
        <v>29856.879580000001</v>
      </c>
      <c r="DD67" s="22">
        <f t="shared" si="220"/>
        <v>31254.591279999997</v>
      </c>
      <c r="DE67" s="22">
        <f t="shared" si="220"/>
        <v>34189.78585</v>
      </c>
      <c r="DF67" s="22">
        <f t="shared" si="220"/>
        <v>35587.49755</v>
      </c>
      <c r="DG67" s="22">
        <f t="shared" si="220"/>
        <v>36985.20925</v>
      </c>
      <c r="DI67" s="20"/>
      <c r="DJ67" s="21" t="s">
        <v>31</v>
      </c>
      <c r="DK67" s="22">
        <f>SUM(DK64:DK65)</f>
        <v>22794.688030000001</v>
      </c>
      <c r="DL67" s="22">
        <f t="shared" ref="DL67:DU67" si="221">SUM(DL64:DL65)</f>
        <v>23220.431320000003</v>
      </c>
      <c r="DM67" s="22">
        <f t="shared" si="221"/>
        <v>24497.661190000003</v>
      </c>
      <c r="DN67" s="22">
        <f t="shared" si="221"/>
        <v>25916.805490000002</v>
      </c>
      <c r="DO67" s="22">
        <f t="shared" si="221"/>
        <v>27477.864220000003</v>
      </c>
      <c r="DP67" s="22">
        <f t="shared" si="221"/>
        <v>28897.008519999999</v>
      </c>
      <c r="DQ67" s="22">
        <f t="shared" si="221"/>
        <v>30316.152820000003</v>
      </c>
      <c r="DR67" s="22">
        <f t="shared" si="221"/>
        <v>31735.297120000003</v>
      </c>
      <c r="DS67" s="22">
        <f t="shared" si="221"/>
        <v>34715.50015</v>
      </c>
      <c r="DT67" s="22">
        <f t="shared" si="221"/>
        <v>36134.64445</v>
      </c>
      <c r="DU67" s="22">
        <f t="shared" si="221"/>
        <v>37553.78875</v>
      </c>
      <c r="DW67" s="20"/>
      <c r="DX67" s="21" t="s">
        <v>31</v>
      </c>
      <c r="DY67" s="22">
        <f>SUM(DY64:DY65)</f>
        <v>25966.003270000001</v>
      </c>
      <c r="DZ67" s="22">
        <f t="shared" ref="DZ67:EI67" si="222">SUM(DZ64:DZ65)</f>
        <v>26458.143880000003</v>
      </c>
      <c r="EA67" s="22">
        <f t="shared" si="222"/>
        <v>27934.565709999999</v>
      </c>
      <c r="EB67" s="22">
        <f t="shared" si="222"/>
        <v>29575.03441</v>
      </c>
      <c r="EC67" s="22">
        <f t="shared" si="222"/>
        <v>31379.54998</v>
      </c>
      <c r="ED67" s="22">
        <f t="shared" si="222"/>
        <v>33020.018679999994</v>
      </c>
      <c r="EE67" s="22">
        <f t="shared" si="222"/>
        <v>34660.487379999999</v>
      </c>
      <c r="EF67" s="22">
        <f t="shared" si="222"/>
        <v>36300.956079999996</v>
      </c>
      <c r="EG67" s="22">
        <f t="shared" si="222"/>
        <v>39745.940350000004</v>
      </c>
      <c r="EH67" s="22">
        <f t="shared" si="222"/>
        <v>41386.409050000002</v>
      </c>
      <c r="EI67" s="22">
        <f t="shared" si="222"/>
        <v>43026.87775</v>
      </c>
      <c r="EK67" s="20"/>
      <c r="EL67" s="21" t="s">
        <v>31</v>
      </c>
      <c r="EM67" s="22">
        <f>SUM(EM64:EM65)</f>
        <v>28407.178030000003</v>
      </c>
      <c r="EN67" s="22">
        <f t="shared" ref="EN67:EW67" si="223">SUM(EN64:EN65)</f>
        <v>28944.458320000005</v>
      </c>
      <c r="EO67" s="22">
        <f t="shared" si="223"/>
        <v>30556.299190000009</v>
      </c>
      <c r="EP67" s="22">
        <f t="shared" si="223"/>
        <v>32347.233490000006</v>
      </c>
      <c r="EQ67" s="22">
        <f t="shared" si="223"/>
        <v>34317.261220000008</v>
      </c>
      <c r="ER67" s="22">
        <f t="shared" si="223"/>
        <v>36108.195520000008</v>
      </c>
      <c r="ES67" s="22">
        <f t="shared" si="223"/>
        <v>37899.129820000009</v>
      </c>
      <c r="ET67" s="22">
        <f t="shared" si="223"/>
        <v>39690.06412000001</v>
      </c>
      <c r="EU67" s="22">
        <f t="shared" si="223"/>
        <v>43451.026150000005</v>
      </c>
      <c r="EV67" s="22">
        <f t="shared" si="223"/>
        <v>45241.960450000006</v>
      </c>
      <c r="EW67" s="22">
        <f t="shared" si="223"/>
        <v>47032.894750000007</v>
      </c>
      <c r="EY67" s="20"/>
      <c r="EZ67" s="21" t="s">
        <v>31</v>
      </c>
      <c r="FA67" s="22">
        <f>SUM(FA64:FA65)</f>
        <v>29686.254700000001</v>
      </c>
      <c r="FB67" s="22">
        <f t="shared" ref="FB67:FK67" si="224">SUM(FB64:FB65)</f>
        <v>30257.717800000006</v>
      </c>
      <c r="FC67" s="22">
        <f t="shared" si="224"/>
        <v>31972.107100000001</v>
      </c>
      <c r="FD67" s="22">
        <f t="shared" si="224"/>
        <v>33876.984100000001</v>
      </c>
      <c r="FE67" s="22">
        <f t="shared" si="224"/>
        <v>35972.3488</v>
      </c>
      <c r="FF67" s="22">
        <f t="shared" si="224"/>
        <v>37877.225800000007</v>
      </c>
      <c r="FG67" s="22">
        <f t="shared" si="224"/>
        <v>39782.102800000008</v>
      </c>
      <c r="FH67" s="22">
        <f t="shared" si="224"/>
        <v>41686.979800000001</v>
      </c>
      <c r="FI67" s="22">
        <f t="shared" si="224"/>
        <v>45687.221500000007</v>
      </c>
      <c r="FJ67" s="22">
        <f t="shared" si="224"/>
        <v>47592.098500000007</v>
      </c>
      <c r="FK67" s="22">
        <f t="shared" si="224"/>
        <v>49496.9755</v>
      </c>
      <c r="FM67" s="20"/>
      <c r="FN67" s="21" t="s">
        <v>31</v>
      </c>
      <c r="FO67" s="22">
        <f>SUM(FO64:FO65)</f>
        <v>31437.418809999999</v>
      </c>
      <c r="FP67" s="22">
        <f t="shared" ref="FP67:FY67" si="225">SUM(FP64:FP65)</f>
        <v>32041.227639999997</v>
      </c>
      <c r="FQ67" s="22">
        <f t="shared" si="225"/>
        <v>33852.654130000003</v>
      </c>
      <c r="FR67" s="22">
        <f t="shared" si="225"/>
        <v>35865.350230000004</v>
      </c>
      <c r="FS67" s="22">
        <f t="shared" si="225"/>
        <v>38079.315940000008</v>
      </c>
      <c r="FT67" s="22">
        <f t="shared" si="225"/>
        <v>40092.012040000001</v>
      </c>
      <c r="FU67" s="22">
        <f t="shared" si="225"/>
        <v>42104.708140000002</v>
      </c>
      <c r="FV67" s="22">
        <f t="shared" si="225"/>
        <v>44117.404240000003</v>
      </c>
      <c r="FW67" s="22">
        <f t="shared" si="225"/>
        <v>48344.066050000009</v>
      </c>
      <c r="FX67" s="22">
        <f t="shared" si="225"/>
        <v>50356.762149999995</v>
      </c>
      <c r="FY67" s="22">
        <f t="shared" si="225"/>
        <v>52369.458250000003</v>
      </c>
      <c r="GA67" s="20"/>
      <c r="GB67" s="21" t="s">
        <v>31</v>
      </c>
      <c r="GC67" s="22">
        <f>SUM(GC64:GC65)</f>
        <v>33212.776810000003</v>
      </c>
      <c r="GD67" s="22">
        <f t="shared" ref="GD67:GM67" si="226">SUM(GD64:GD65)</f>
        <v>33849.390639999998</v>
      </c>
      <c r="GE67" s="22">
        <f t="shared" si="226"/>
        <v>35759.232130000004</v>
      </c>
      <c r="GF67" s="22">
        <f t="shared" si="226"/>
        <v>37881.278230000004</v>
      </c>
      <c r="GG67" s="22">
        <f t="shared" si="226"/>
        <v>40215.528940000004</v>
      </c>
      <c r="GH67" s="22">
        <f t="shared" si="226"/>
        <v>42337.575040000003</v>
      </c>
      <c r="GI67" s="22">
        <f t="shared" si="226"/>
        <v>44459.621140000003</v>
      </c>
      <c r="GJ67" s="22">
        <f t="shared" si="226"/>
        <v>46581.667240000002</v>
      </c>
      <c r="GK67" s="22">
        <f t="shared" si="226"/>
        <v>51037.96405000001</v>
      </c>
      <c r="GL67" s="22">
        <f t="shared" si="226"/>
        <v>53160.010150000002</v>
      </c>
      <c r="GM67" s="22">
        <f t="shared" si="226"/>
        <v>55282.056250000001</v>
      </c>
      <c r="GO67" s="20"/>
      <c r="GP67" s="21" t="s">
        <v>31</v>
      </c>
      <c r="GQ67" s="22">
        <f>SUM(GQ64:GQ65)</f>
        <v>36918.889689999996</v>
      </c>
      <c r="GR67" s="22">
        <f t="shared" ref="GR67:HA67" si="227">SUM(GR64:GR65)</f>
        <v>37624.000360000005</v>
      </c>
      <c r="GS67" s="22">
        <f t="shared" si="227"/>
        <v>39739.332369999996</v>
      </c>
      <c r="GT67" s="22">
        <f t="shared" si="227"/>
        <v>42089.701269999998</v>
      </c>
      <c r="GU67" s="22">
        <f t="shared" si="227"/>
        <v>44675.107060000002</v>
      </c>
      <c r="GV67" s="22">
        <f t="shared" si="227"/>
        <v>47025.475959999996</v>
      </c>
      <c r="GW67" s="22">
        <f t="shared" si="227"/>
        <v>49375.844859999997</v>
      </c>
      <c r="GX67" s="22">
        <f t="shared" si="227"/>
        <v>51726.213759999999</v>
      </c>
      <c r="GY67" s="22">
        <f t="shared" si="227"/>
        <v>56661.988450000004</v>
      </c>
      <c r="GZ67" s="22">
        <f t="shared" si="227"/>
        <v>59012.357349999998</v>
      </c>
      <c r="HA67" s="22">
        <f t="shared" si="227"/>
        <v>61362.72625</v>
      </c>
    </row>
    <row r="68" spans="1:209" ht="15" x14ac:dyDescent="0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G68" s="129" t="s">
        <v>111</v>
      </c>
      <c r="CH68" s="129"/>
      <c r="CI68" s="129"/>
      <c r="CJ68" s="129"/>
      <c r="CK68" s="129"/>
      <c r="CL68" s="129"/>
      <c r="CM68" s="129"/>
      <c r="CN68" s="129"/>
      <c r="CO68" s="129"/>
      <c r="CP68" s="129"/>
      <c r="CQ68" s="129"/>
      <c r="CR68" s="129"/>
      <c r="CS68" s="129"/>
      <c r="CU68" s="129" t="s">
        <v>111</v>
      </c>
      <c r="CV68" s="129"/>
      <c r="CW68" s="129"/>
      <c r="CX68" s="129"/>
      <c r="CY68" s="129"/>
      <c r="CZ68" s="129"/>
      <c r="DA68" s="129"/>
      <c r="DB68" s="129"/>
      <c r="DC68" s="129"/>
      <c r="DD68" s="129"/>
      <c r="DE68" s="129"/>
      <c r="DF68" s="129"/>
      <c r="DG68" s="129"/>
      <c r="DI68" s="129" t="s">
        <v>111</v>
      </c>
      <c r="DJ68" s="129"/>
      <c r="DK68" s="129"/>
      <c r="DL68" s="129"/>
      <c r="DM68" s="129"/>
      <c r="DN68" s="129"/>
      <c r="DO68" s="129"/>
      <c r="DP68" s="129"/>
      <c r="DQ68" s="129"/>
      <c r="DR68" s="129"/>
      <c r="DS68" s="129"/>
      <c r="DT68" s="129"/>
      <c r="DU68" s="129"/>
      <c r="DW68" s="129" t="s">
        <v>130</v>
      </c>
      <c r="DX68" s="129"/>
      <c r="DY68" s="129"/>
      <c r="DZ68" s="129"/>
      <c r="EA68" s="129"/>
      <c r="EB68" s="129"/>
      <c r="EC68" s="129"/>
      <c r="ED68" s="129"/>
      <c r="EE68" s="129"/>
      <c r="EF68" s="129"/>
      <c r="EG68" s="129"/>
      <c r="EH68" s="129"/>
      <c r="EI68" s="129"/>
      <c r="EK68" s="129" t="s">
        <v>132</v>
      </c>
      <c r="EL68" s="129"/>
      <c r="EM68" s="129"/>
      <c r="EN68" s="129"/>
      <c r="EO68" s="129"/>
      <c r="EP68" s="129"/>
      <c r="EQ68" s="129"/>
      <c r="ER68" s="129"/>
      <c r="ES68" s="129"/>
      <c r="ET68" s="129"/>
      <c r="EU68" s="129"/>
      <c r="EV68" s="129"/>
      <c r="EW68" s="129"/>
      <c r="EY68" s="129" t="s">
        <v>132</v>
      </c>
      <c r="EZ68" s="129"/>
      <c r="FA68" s="129"/>
      <c r="FB68" s="129"/>
      <c r="FC68" s="129"/>
      <c r="FD68" s="129"/>
      <c r="FE68" s="129"/>
      <c r="FF68" s="129"/>
      <c r="FG68" s="129"/>
      <c r="FH68" s="129"/>
      <c r="FI68" s="129"/>
      <c r="FJ68" s="129"/>
      <c r="FK68" s="129"/>
      <c r="FM68" s="129" t="s">
        <v>132</v>
      </c>
      <c r="FN68" s="129"/>
      <c r="FO68" s="129"/>
      <c r="FP68" s="129"/>
      <c r="FQ68" s="129"/>
      <c r="FR68" s="129"/>
      <c r="FS68" s="129"/>
      <c r="FT68" s="129"/>
      <c r="FU68" s="129"/>
      <c r="FV68" s="129"/>
      <c r="FW68" s="129"/>
      <c r="FX68" s="129"/>
      <c r="FY68" s="129"/>
      <c r="GA68" s="129" t="s">
        <v>132</v>
      </c>
      <c r="GB68" s="129"/>
      <c r="GC68" s="129"/>
      <c r="GD68" s="129"/>
      <c r="GE68" s="129"/>
      <c r="GF68" s="129"/>
      <c r="GG68" s="129"/>
      <c r="GH68" s="129"/>
      <c r="GI68" s="129"/>
      <c r="GJ68" s="129"/>
      <c r="GK68" s="129"/>
      <c r="GL68" s="129"/>
      <c r="GM68" s="129"/>
      <c r="GO68" s="129" t="s">
        <v>132</v>
      </c>
      <c r="GP68" s="129"/>
      <c r="GQ68" s="129"/>
      <c r="GR68" s="129"/>
      <c r="GS68" s="129"/>
      <c r="GT68" s="129"/>
      <c r="GU68" s="129"/>
      <c r="GV68" s="129"/>
      <c r="GW68" s="129"/>
      <c r="GX68" s="129"/>
      <c r="GY68" s="129"/>
      <c r="GZ68" s="129"/>
      <c r="HA68" s="129"/>
    </row>
    <row r="69" spans="1:209" ht="13.9" x14ac:dyDescent="0.25"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O69" s="126"/>
      <c r="FP69" s="126"/>
      <c r="FQ69" s="126"/>
      <c r="FR69" s="126"/>
      <c r="FS69" s="126"/>
      <c r="FT69" s="126"/>
      <c r="FU69" s="126"/>
      <c r="FV69" s="126"/>
      <c r="FW69" s="126"/>
      <c r="FX69" s="126"/>
      <c r="FY69" s="126"/>
      <c r="GC69" s="126"/>
      <c r="GD69" s="126"/>
      <c r="GE69" s="126"/>
      <c r="GF69" s="126"/>
      <c r="GG69" s="126"/>
      <c r="GH69" s="126"/>
      <c r="GI69" s="126"/>
      <c r="GJ69" s="126"/>
      <c r="GK69" s="126"/>
      <c r="GL69" s="126"/>
      <c r="GM69" s="126"/>
      <c r="GQ69" s="126"/>
      <c r="GR69" s="126"/>
      <c r="GS69" s="126"/>
      <c r="GT69" s="126"/>
      <c r="GU69" s="126"/>
      <c r="GV69" s="126"/>
      <c r="GW69" s="126"/>
      <c r="GX69" s="126"/>
      <c r="GY69" s="126"/>
      <c r="GZ69" s="126"/>
      <c r="HA69" s="126"/>
    </row>
    <row r="70" spans="1:209" ht="15" x14ac:dyDescent="0.25">
      <c r="A70" s="147" t="s">
        <v>62</v>
      </c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9"/>
      <c r="O70" s="144" t="s">
        <v>62</v>
      </c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23" t="s">
        <v>88</v>
      </c>
      <c r="AA70" s="124">
        <v>1.8</v>
      </c>
      <c r="AC70" s="144" t="s">
        <v>62</v>
      </c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23" t="s">
        <v>88</v>
      </c>
      <c r="AO70" s="124">
        <v>1.8</v>
      </c>
      <c r="AQ70" s="144" t="s">
        <v>62</v>
      </c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23" t="s">
        <v>88</v>
      </c>
      <c r="BC70" s="124">
        <v>1.8</v>
      </c>
      <c r="BE70" s="144" t="s">
        <v>62</v>
      </c>
      <c r="BF70" s="145"/>
      <c r="BG70" s="145"/>
      <c r="BH70" s="145"/>
      <c r="BI70" s="145"/>
      <c r="BJ70" s="145"/>
      <c r="BK70" s="145"/>
      <c r="BL70" s="145"/>
      <c r="BM70" s="145"/>
      <c r="BN70" s="145"/>
      <c r="BO70" s="145"/>
      <c r="BP70" s="123" t="s">
        <v>88</v>
      </c>
      <c r="BQ70" s="124">
        <v>1.8</v>
      </c>
      <c r="BS70" s="144" t="s">
        <v>62</v>
      </c>
      <c r="BT70" s="145"/>
      <c r="BU70" s="145"/>
      <c r="BV70" s="145"/>
      <c r="BW70" s="145"/>
      <c r="BX70" s="145"/>
      <c r="BY70" s="145"/>
      <c r="BZ70" s="145"/>
      <c r="CA70" s="145"/>
      <c r="CB70" s="145"/>
      <c r="CC70" s="145"/>
      <c r="CD70" s="123" t="s">
        <v>88</v>
      </c>
      <c r="CE70" s="124">
        <v>1.8</v>
      </c>
      <c r="CG70" s="144" t="s">
        <v>62</v>
      </c>
      <c r="CH70" s="145"/>
      <c r="CI70" s="145"/>
      <c r="CJ70" s="145"/>
      <c r="CK70" s="145"/>
      <c r="CL70" s="145"/>
      <c r="CM70" s="145"/>
      <c r="CN70" s="145"/>
      <c r="CO70" s="145"/>
      <c r="CP70" s="145"/>
      <c r="CQ70" s="145"/>
      <c r="CR70" s="123" t="s">
        <v>88</v>
      </c>
      <c r="CS70" s="124">
        <v>1.8</v>
      </c>
      <c r="CU70" s="144" t="s">
        <v>62</v>
      </c>
      <c r="CV70" s="145"/>
      <c r="CW70" s="145"/>
      <c r="CX70" s="145"/>
      <c r="CY70" s="145"/>
      <c r="CZ70" s="145"/>
      <c r="DA70" s="145"/>
      <c r="DB70" s="145"/>
      <c r="DC70" s="145"/>
      <c r="DD70" s="145"/>
      <c r="DE70" s="145"/>
      <c r="DF70" s="123" t="s">
        <v>88</v>
      </c>
      <c r="DG70" s="124">
        <v>1.8</v>
      </c>
      <c r="DI70" s="144" t="s">
        <v>62</v>
      </c>
      <c r="DJ70" s="145"/>
      <c r="DK70" s="145"/>
      <c r="DL70" s="145"/>
      <c r="DM70" s="145"/>
      <c r="DN70" s="145"/>
      <c r="DO70" s="145"/>
      <c r="DP70" s="145"/>
      <c r="DQ70" s="145"/>
      <c r="DR70" s="145"/>
      <c r="DS70" s="145"/>
      <c r="DT70" s="123" t="s">
        <v>88</v>
      </c>
      <c r="DU70" s="124">
        <v>1.8</v>
      </c>
      <c r="DW70" s="144" t="s">
        <v>62</v>
      </c>
      <c r="DX70" s="145"/>
      <c r="DY70" s="145"/>
      <c r="DZ70" s="145"/>
      <c r="EA70" s="145"/>
      <c r="EB70" s="145"/>
      <c r="EC70" s="145"/>
      <c r="ED70" s="145"/>
      <c r="EE70" s="145"/>
      <c r="EF70" s="145"/>
      <c r="EG70" s="145"/>
      <c r="EH70" s="123" t="s">
        <v>88</v>
      </c>
      <c r="EI70" s="124">
        <v>1.8</v>
      </c>
      <c r="EK70" s="144" t="s">
        <v>62</v>
      </c>
      <c r="EL70" s="145"/>
      <c r="EM70" s="145"/>
      <c r="EN70" s="145"/>
      <c r="EO70" s="145"/>
      <c r="EP70" s="145"/>
      <c r="EQ70" s="145"/>
      <c r="ER70" s="145"/>
      <c r="ES70" s="145"/>
      <c r="ET70" s="145"/>
      <c r="EU70" s="145"/>
      <c r="EV70" s="123" t="s">
        <v>88</v>
      </c>
      <c r="EW70" s="124">
        <v>1.8</v>
      </c>
      <c r="EY70" s="144" t="s">
        <v>62</v>
      </c>
      <c r="EZ70" s="145"/>
      <c r="FA70" s="145"/>
      <c r="FB70" s="145"/>
      <c r="FC70" s="145"/>
      <c r="FD70" s="145"/>
      <c r="FE70" s="145"/>
      <c r="FF70" s="145"/>
      <c r="FG70" s="145"/>
      <c r="FH70" s="145"/>
      <c r="FI70" s="145"/>
      <c r="FJ70" s="123" t="s">
        <v>88</v>
      </c>
      <c r="FK70" s="124">
        <v>1.8</v>
      </c>
      <c r="FM70" s="144" t="s">
        <v>62</v>
      </c>
      <c r="FN70" s="145"/>
      <c r="FO70" s="145"/>
      <c r="FP70" s="145"/>
      <c r="FQ70" s="145"/>
      <c r="FR70" s="145"/>
      <c r="FS70" s="145"/>
      <c r="FT70" s="145"/>
      <c r="FU70" s="145"/>
      <c r="FV70" s="145"/>
      <c r="FW70" s="145"/>
      <c r="FX70" s="123" t="s">
        <v>88</v>
      </c>
      <c r="FY70" s="124">
        <v>1.8</v>
      </c>
      <c r="GA70" s="144" t="s">
        <v>62</v>
      </c>
      <c r="GB70" s="145"/>
      <c r="GC70" s="145"/>
      <c r="GD70" s="145"/>
      <c r="GE70" s="145"/>
      <c r="GF70" s="145"/>
      <c r="GG70" s="145"/>
      <c r="GH70" s="145"/>
      <c r="GI70" s="145"/>
      <c r="GJ70" s="145"/>
      <c r="GK70" s="145"/>
      <c r="GL70" s="123" t="s">
        <v>88</v>
      </c>
      <c r="GM70" s="124">
        <v>1.8</v>
      </c>
      <c r="GO70" s="144" t="s">
        <v>62</v>
      </c>
      <c r="GP70" s="145"/>
      <c r="GQ70" s="145"/>
      <c r="GR70" s="145"/>
      <c r="GS70" s="145"/>
      <c r="GT70" s="145"/>
      <c r="GU70" s="145"/>
      <c r="GV70" s="145"/>
      <c r="GW70" s="145"/>
      <c r="GX70" s="145"/>
      <c r="GY70" s="145"/>
      <c r="GZ70" s="123" t="s">
        <v>88</v>
      </c>
      <c r="HA70" s="124">
        <v>1.8</v>
      </c>
    </row>
    <row r="71" spans="1:209" x14ac:dyDescent="0.2">
      <c r="A71" s="75"/>
      <c r="B71" s="73"/>
      <c r="C71" s="76" t="s">
        <v>2</v>
      </c>
      <c r="D71" s="76" t="s">
        <v>3</v>
      </c>
      <c r="E71" s="73" t="s">
        <v>4</v>
      </c>
      <c r="F71" s="76" t="s">
        <v>5</v>
      </c>
      <c r="G71" s="73" t="s">
        <v>6</v>
      </c>
      <c r="H71" s="76" t="s">
        <v>7</v>
      </c>
      <c r="I71" s="73" t="s">
        <v>8</v>
      </c>
      <c r="J71" s="76" t="s">
        <v>9</v>
      </c>
      <c r="K71" s="73" t="s">
        <v>10</v>
      </c>
      <c r="L71" s="76" t="s">
        <v>11</v>
      </c>
      <c r="M71" s="73" t="s">
        <v>12</v>
      </c>
      <c r="O71" s="75"/>
      <c r="P71" s="73"/>
      <c r="Q71" s="76" t="s">
        <v>2</v>
      </c>
      <c r="R71" s="76" t="s">
        <v>3</v>
      </c>
      <c r="S71" s="73" t="s">
        <v>4</v>
      </c>
      <c r="T71" s="76" t="s">
        <v>5</v>
      </c>
      <c r="U71" s="73" t="s">
        <v>6</v>
      </c>
      <c r="V71" s="76" t="s">
        <v>7</v>
      </c>
      <c r="W71" s="73" t="s">
        <v>8</v>
      </c>
      <c r="X71" s="76" t="s">
        <v>9</v>
      </c>
      <c r="Y71" s="73" t="s">
        <v>10</v>
      </c>
      <c r="Z71" s="76" t="s">
        <v>11</v>
      </c>
      <c r="AA71" s="73" t="s">
        <v>12</v>
      </c>
      <c r="AC71" s="75"/>
      <c r="AD71" s="73"/>
      <c r="AE71" s="76" t="s">
        <v>2</v>
      </c>
      <c r="AF71" s="76" t="s">
        <v>3</v>
      </c>
      <c r="AG71" s="73" t="s">
        <v>4</v>
      </c>
      <c r="AH71" s="76" t="s">
        <v>5</v>
      </c>
      <c r="AI71" s="73" t="s">
        <v>6</v>
      </c>
      <c r="AJ71" s="76" t="s">
        <v>7</v>
      </c>
      <c r="AK71" s="73" t="s">
        <v>8</v>
      </c>
      <c r="AL71" s="76" t="s">
        <v>9</v>
      </c>
      <c r="AM71" s="73" t="s">
        <v>10</v>
      </c>
      <c r="AN71" s="76" t="s">
        <v>11</v>
      </c>
      <c r="AO71" s="73" t="s">
        <v>12</v>
      </c>
      <c r="AQ71" s="75"/>
      <c r="AR71" s="73"/>
      <c r="AS71" s="76" t="s">
        <v>2</v>
      </c>
      <c r="AT71" s="76" t="s">
        <v>3</v>
      </c>
      <c r="AU71" s="73" t="s">
        <v>4</v>
      </c>
      <c r="AV71" s="76" t="s">
        <v>5</v>
      </c>
      <c r="AW71" s="73" t="s">
        <v>6</v>
      </c>
      <c r="AX71" s="76" t="s">
        <v>7</v>
      </c>
      <c r="AY71" s="73" t="s">
        <v>8</v>
      </c>
      <c r="AZ71" s="76" t="s">
        <v>9</v>
      </c>
      <c r="BA71" s="73" t="s">
        <v>10</v>
      </c>
      <c r="BB71" s="76" t="s">
        <v>11</v>
      </c>
      <c r="BC71" s="73" t="s">
        <v>12</v>
      </c>
      <c r="BE71" s="75"/>
      <c r="BF71" s="73"/>
      <c r="BG71" s="76" t="s">
        <v>2</v>
      </c>
      <c r="BH71" s="76" t="s">
        <v>3</v>
      </c>
      <c r="BI71" s="73" t="s">
        <v>4</v>
      </c>
      <c r="BJ71" s="76" t="s">
        <v>5</v>
      </c>
      <c r="BK71" s="73" t="s">
        <v>6</v>
      </c>
      <c r="BL71" s="76" t="s">
        <v>7</v>
      </c>
      <c r="BM71" s="73" t="s">
        <v>8</v>
      </c>
      <c r="BN71" s="76" t="s">
        <v>9</v>
      </c>
      <c r="BO71" s="73" t="s">
        <v>10</v>
      </c>
      <c r="BP71" s="76" t="s">
        <v>11</v>
      </c>
      <c r="BQ71" s="73" t="s">
        <v>12</v>
      </c>
      <c r="BS71" s="75"/>
      <c r="BT71" s="73"/>
      <c r="BU71" s="76" t="s">
        <v>2</v>
      </c>
      <c r="BV71" s="76" t="s">
        <v>3</v>
      </c>
      <c r="BW71" s="73" t="s">
        <v>4</v>
      </c>
      <c r="BX71" s="76" t="s">
        <v>5</v>
      </c>
      <c r="BY71" s="73" t="s">
        <v>6</v>
      </c>
      <c r="BZ71" s="76" t="s">
        <v>7</v>
      </c>
      <c r="CA71" s="73" t="s">
        <v>8</v>
      </c>
      <c r="CB71" s="76" t="s">
        <v>9</v>
      </c>
      <c r="CC71" s="73" t="s">
        <v>10</v>
      </c>
      <c r="CD71" s="76" t="s">
        <v>11</v>
      </c>
      <c r="CE71" s="73" t="s">
        <v>12</v>
      </c>
      <c r="CG71" s="75"/>
      <c r="CH71" s="73"/>
      <c r="CI71" s="76" t="s">
        <v>2</v>
      </c>
      <c r="CJ71" s="76" t="s">
        <v>3</v>
      </c>
      <c r="CK71" s="73" t="s">
        <v>4</v>
      </c>
      <c r="CL71" s="76" t="s">
        <v>5</v>
      </c>
      <c r="CM71" s="73" t="s">
        <v>6</v>
      </c>
      <c r="CN71" s="76" t="s">
        <v>7</v>
      </c>
      <c r="CO71" s="73" t="s">
        <v>8</v>
      </c>
      <c r="CP71" s="76" t="s">
        <v>9</v>
      </c>
      <c r="CQ71" s="73" t="s">
        <v>10</v>
      </c>
      <c r="CR71" s="76" t="s">
        <v>11</v>
      </c>
      <c r="CS71" s="73" t="s">
        <v>12</v>
      </c>
      <c r="CU71" s="75"/>
      <c r="CV71" s="73"/>
      <c r="CW71" s="76" t="s">
        <v>2</v>
      </c>
      <c r="CX71" s="76" t="s">
        <v>3</v>
      </c>
      <c r="CY71" s="73" t="s">
        <v>4</v>
      </c>
      <c r="CZ71" s="76" t="s">
        <v>5</v>
      </c>
      <c r="DA71" s="73" t="s">
        <v>6</v>
      </c>
      <c r="DB71" s="76" t="s">
        <v>7</v>
      </c>
      <c r="DC71" s="73" t="s">
        <v>8</v>
      </c>
      <c r="DD71" s="76" t="s">
        <v>9</v>
      </c>
      <c r="DE71" s="73" t="s">
        <v>10</v>
      </c>
      <c r="DF71" s="76" t="s">
        <v>11</v>
      </c>
      <c r="DG71" s="73" t="s">
        <v>12</v>
      </c>
      <c r="DI71" s="75"/>
      <c r="DJ71" s="73"/>
      <c r="DK71" s="76" t="s">
        <v>2</v>
      </c>
      <c r="DL71" s="76" t="s">
        <v>3</v>
      </c>
      <c r="DM71" s="73" t="s">
        <v>4</v>
      </c>
      <c r="DN71" s="76" t="s">
        <v>5</v>
      </c>
      <c r="DO71" s="73" t="s">
        <v>6</v>
      </c>
      <c r="DP71" s="76" t="s">
        <v>7</v>
      </c>
      <c r="DQ71" s="73" t="s">
        <v>8</v>
      </c>
      <c r="DR71" s="76" t="s">
        <v>9</v>
      </c>
      <c r="DS71" s="73" t="s">
        <v>10</v>
      </c>
      <c r="DT71" s="76" t="s">
        <v>11</v>
      </c>
      <c r="DU71" s="73" t="s">
        <v>12</v>
      </c>
      <c r="DW71" s="75"/>
      <c r="DX71" s="73"/>
      <c r="DY71" s="76" t="s">
        <v>2</v>
      </c>
      <c r="DZ71" s="76" t="s">
        <v>3</v>
      </c>
      <c r="EA71" s="73" t="s">
        <v>4</v>
      </c>
      <c r="EB71" s="76" t="s">
        <v>5</v>
      </c>
      <c r="EC71" s="73" t="s">
        <v>6</v>
      </c>
      <c r="ED71" s="76" t="s">
        <v>7</v>
      </c>
      <c r="EE71" s="73" t="s">
        <v>8</v>
      </c>
      <c r="EF71" s="76" t="s">
        <v>9</v>
      </c>
      <c r="EG71" s="73" t="s">
        <v>10</v>
      </c>
      <c r="EH71" s="76" t="s">
        <v>11</v>
      </c>
      <c r="EI71" s="73" t="s">
        <v>12</v>
      </c>
      <c r="EK71" s="75"/>
      <c r="EL71" s="73"/>
      <c r="EM71" s="76" t="s">
        <v>2</v>
      </c>
      <c r="EN71" s="76" t="s">
        <v>3</v>
      </c>
      <c r="EO71" s="73" t="s">
        <v>4</v>
      </c>
      <c r="EP71" s="76" t="s">
        <v>5</v>
      </c>
      <c r="EQ71" s="73" t="s">
        <v>6</v>
      </c>
      <c r="ER71" s="76" t="s">
        <v>7</v>
      </c>
      <c r="ES71" s="73" t="s">
        <v>8</v>
      </c>
      <c r="ET71" s="76" t="s">
        <v>9</v>
      </c>
      <c r="EU71" s="73" t="s">
        <v>10</v>
      </c>
      <c r="EV71" s="76" t="s">
        <v>11</v>
      </c>
      <c r="EW71" s="73" t="s">
        <v>12</v>
      </c>
      <c r="EY71" s="75"/>
      <c r="EZ71" s="73"/>
      <c r="FA71" s="76" t="s">
        <v>2</v>
      </c>
      <c r="FB71" s="76" t="s">
        <v>3</v>
      </c>
      <c r="FC71" s="73" t="s">
        <v>4</v>
      </c>
      <c r="FD71" s="76" t="s">
        <v>5</v>
      </c>
      <c r="FE71" s="73" t="s">
        <v>6</v>
      </c>
      <c r="FF71" s="76" t="s">
        <v>7</v>
      </c>
      <c r="FG71" s="73" t="s">
        <v>8</v>
      </c>
      <c r="FH71" s="76" t="s">
        <v>9</v>
      </c>
      <c r="FI71" s="73" t="s">
        <v>10</v>
      </c>
      <c r="FJ71" s="76" t="s">
        <v>11</v>
      </c>
      <c r="FK71" s="73" t="s">
        <v>12</v>
      </c>
      <c r="FM71" s="75"/>
      <c r="FN71" s="73"/>
      <c r="FO71" s="76" t="s">
        <v>2</v>
      </c>
      <c r="FP71" s="76" t="s">
        <v>3</v>
      </c>
      <c r="FQ71" s="73" t="s">
        <v>4</v>
      </c>
      <c r="FR71" s="76" t="s">
        <v>5</v>
      </c>
      <c r="FS71" s="73" t="s">
        <v>6</v>
      </c>
      <c r="FT71" s="76" t="s">
        <v>7</v>
      </c>
      <c r="FU71" s="73" t="s">
        <v>8</v>
      </c>
      <c r="FV71" s="76" t="s">
        <v>9</v>
      </c>
      <c r="FW71" s="73" t="s">
        <v>10</v>
      </c>
      <c r="FX71" s="76" t="s">
        <v>11</v>
      </c>
      <c r="FY71" s="73" t="s">
        <v>12</v>
      </c>
      <c r="GA71" s="75"/>
      <c r="GB71" s="73"/>
      <c r="GC71" s="76" t="s">
        <v>2</v>
      </c>
      <c r="GD71" s="76" t="s">
        <v>3</v>
      </c>
      <c r="GE71" s="73" t="s">
        <v>4</v>
      </c>
      <c r="GF71" s="76" t="s">
        <v>5</v>
      </c>
      <c r="GG71" s="73" t="s">
        <v>6</v>
      </c>
      <c r="GH71" s="76" t="s">
        <v>7</v>
      </c>
      <c r="GI71" s="73" t="s">
        <v>8</v>
      </c>
      <c r="GJ71" s="76" t="s">
        <v>9</v>
      </c>
      <c r="GK71" s="73" t="s">
        <v>10</v>
      </c>
      <c r="GL71" s="76" t="s">
        <v>11</v>
      </c>
      <c r="GM71" s="73" t="s">
        <v>12</v>
      </c>
      <c r="GO71" s="75"/>
      <c r="GP71" s="73"/>
      <c r="GQ71" s="76" t="s">
        <v>2</v>
      </c>
      <c r="GR71" s="76" t="s">
        <v>3</v>
      </c>
      <c r="GS71" s="73" t="s">
        <v>4</v>
      </c>
      <c r="GT71" s="76" t="s">
        <v>5</v>
      </c>
      <c r="GU71" s="73" t="s">
        <v>6</v>
      </c>
      <c r="GV71" s="76" t="s">
        <v>7</v>
      </c>
      <c r="GW71" s="73" t="s">
        <v>8</v>
      </c>
      <c r="GX71" s="76" t="s">
        <v>9</v>
      </c>
      <c r="GY71" s="73" t="s">
        <v>10</v>
      </c>
      <c r="GZ71" s="76" t="s">
        <v>11</v>
      </c>
      <c r="HA71" s="73" t="s">
        <v>12</v>
      </c>
    </row>
    <row r="72" spans="1:209" ht="13.9" x14ac:dyDescent="0.25">
      <c r="A72" s="75" t="s">
        <v>13</v>
      </c>
      <c r="B72" s="73" t="s">
        <v>14</v>
      </c>
      <c r="C72" s="77">
        <v>0.21</v>
      </c>
      <c r="D72" s="77">
        <v>0.24</v>
      </c>
      <c r="E72" s="74">
        <v>0.33</v>
      </c>
      <c r="F72" s="77">
        <v>0.43</v>
      </c>
      <c r="G72" s="74">
        <v>0.54</v>
      </c>
      <c r="H72" s="77">
        <v>0.64</v>
      </c>
      <c r="I72" s="74">
        <v>0.74</v>
      </c>
      <c r="J72" s="77">
        <v>0.84</v>
      </c>
      <c r="K72" s="74">
        <v>1.05</v>
      </c>
      <c r="L72" s="77">
        <v>1.1499999999999999</v>
      </c>
      <c r="M72" s="74">
        <v>1.25</v>
      </c>
      <c r="O72" s="75" t="s">
        <v>13</v>
      </c>
      <c r="P72" s="73" t="s">
        <v>14</v>
      </c>
      <c r="Q72" s="77">
        <v>0.21</v>
      </c>
      <c r="R72" s="77">
        <v>0.24</v>
      </c>
      <c r="S72" s="74">
        <v>0.33</v>
      </c>
      <c r="T72" s="77">
        <v>0.43</v>
      </c>
      <c r="U72" s="74">
        <v>0.54</v>
      </c>
      <c r="V72" s="77">
        <v>0.64</v>
      </c>
      <c r="W72" s="74">
        <v>0.74</v>
      </c>
      <c r="X72" s="77">
        <v>0.84</v>
      </c>
      <c r="Y72" s="74">
        <v>1.05</v>
      </c>
      <c r="Z72" s="77">
        <v>1.1499999999999999</v>
      </c>
      <c r="AA72" s="74">
        <v>1.25</v>
      </c>
      <c r="AC72" s="75" t="s">
        <v>13</v>
      </c>
      <c r="AD72" s="73" t="s">
        <v>14</v>
      </c>
      <c r="AE72" s="77">
        <v>0.21</v>
      </c>
      <c r="AF72" s="77">
        <v>0.24</v>
      </c>
      <c r="AG72" s="74">
        <v>0.33</v>
      </c>
      <c r="AH72" s="77">
        <v>0.43</v>
      </c>
      <c r="AI72" s="74">
        <v>0.54</v>
      </c>
      <c r="AJ72" s="77">
        <v>0.64</v>
      </c>
      <c r="AK72" s="74">
        <v>0.74</v>
      </c>
      <c r="AL72" s="77">
        <v>0.84</v>
      </c>
      <c r="AM72" s="74">
        <v>1.05</v>
      </c>
      <c r="AN72" s="77">
        <v>1.1499999999999999</v>
      </c>
      <c r="AO72" s="74">
        <v>1.25</v>
      </c>
      <c r="AQ72" s="75" t="s">
        <v>13</v>
      </c>
      <c r="AR72" s="73" t="s">
        <v>14</v>
      </c>
      <c r="AS72" s="77">
        <v>0.21</v>
      </c>
      <c r="AT72" s="77">
        <v>0.24</v>
      </c>
      <c r="AU72" s="74">
        <v>0.33</v>
      </c>
      <c r="AV72" s="77">
        <v>0.43</v>
      </c>
      <c r="AW72" s="74">
        <v>0.54</v>
      </c>
      <c r="AX72" s="77">
        <v>0.64</v>
      </c>
      <c r="AY72" s="74">
        <v>0.74</v>
      </c>
      <c r="AZ72" s="77">
        <v>0.84</v>
      </c>
      <c r="BA72" s="74">
        <v>1.05</v>
      </c>
      <c r="BB72" s="77">
        <v>1.1499999999999999</v>
      </c>
      <c r="BC72" s="74">
        <v>1.25</v>
      </c>
      <c r="BE72" s="75" t="s">
        <v>13</v>
      </c>
      <c r="BF72" s="73" t="s">
        <v>14</v>
      </c>
      <c r="BG72" s="77">
        <v>0.21</v>
      </c>
      <c r="BH72" s="77">
        <v>0.24</v>
      </c>
      <c r="BI72" s="74">
        <v>0.33</v>
      </c>
      <c r="BJ72" s="77">
        <v>0.43</v>
      </c>
      <c r="BK72" s="74">
        <v>0.54</v>
      </c>
      <c r="BL72" s="77">
        <v>0.64</v>
      </c>
      <c r="BM72" s="74">
        <v>0.74</v>
      </c>
      <c r="BN72" s="77">
        <v>0.84</v>
      </c>
      <c r="BO72" s="74">
        <v>1.05</v>
      </c>
      <c r="BP72" s="77">
        <v>1.1499999999999999</v>
      </c>
      <c r="BQ72" s="74">
        <v>1.25</v>
      </c>
      <c r="BS72" s="75" t="s">
        <v>13</v>
      </c>
      <c r="BT72" s="73" t="s">
        <v>14</v>
      </c>
      <c r="BU72" s="77">
        <v>0.21</v>
      </c>
      <c r="BV72" s="77">
        <v>0.24</v>
      </c>
      <c r="BW72" s="74">
        <v>0.33</v>
      </c>
      <c r="BX72" s="77">
        <v>0.43</v>
      </c>
      <c r="BY72" s="74">
        <v>0.54</v>
      </c>
      <c r="BZ72" s="77">
        <v>0.64</v>
      </c>
      <c r="CA72" s="74">
        <v>0.74</v>
      </c>
      <c r="CB72" s="77">
        <v>0.84</v>
      </c>
      <c r="CC72" s="74">
        <v>1.05</v>
      </c>
      <c r="CD72" s="77">
        <v>1.1499999999999999</v>
      </c>
      <c r="CE72" s="74">
        <v>1.25</v>
      </c>
      <c r="CG72" s="75" t="s">
        <v>13</v>
      </c>
      <c r="CH72" s="73" t="s">
        <v>14</v>
      </c>
      <c r="CI72" s="77">
        <v>0.21</v>
      </c>
      <c r="CJ72" s="77">
        <v>0.24</v>
      </c>
      <c r="CK72" s="74">
        <v>0.33</v>
      </c>
      <c r="CL72" s="77">
        <v>0.43</v>
      </c>
      <c r="CM72" s="74">
        <v>0.54</v>
      </c>
      <c r="CN72" s="77">
        <v>0.64</v>
      </c>
      <c r="CO72" s="74">
        <v>0.74</v>
      </c>
      <c r="CP72" s="77">
        <v>0.84</v>
      </c>
      <c r="CQ72" s="74">
        <v>1.05</v>
      </c>
      <c r="CR72" s="77">
        <v>1.1499999999999999</v>
      </c>
      <c r="CS72" s="74">
        <v>1.25</v>
      </c>
      <c r="CU72" s="75" t="s">
        <v>13</v>
      </c>
      <c r="CV72" s="73" t="s">
        <v>14</v>
      </c>
      <c r="CW72" s="77">
        <v>0.21</v>
      </c>
      <c r="CX72" s="77">
        <v>0.24</v>
      </c>
      <c r="CY72" s="74">
        <v>0.33</v>
      </c>
      <c r="CZ72" s="77">
        <v>0.43</v>
      </c>
      <c r="DA72" s="74">
        <v>0.54</v>
      </c>
      <c r="DB72" s="77">
        <v>0.64</v>
      </c>
      <c r="DC72" s="74">
        <v>0.74</v>
      </c>
      <c r="DD72" s="77">
        <v>0.84</v>
      </c>
      <c r="DE72" s="74">
        <v>1.05</v>
      </c>
      <c r="DF72" s="77">
        <v>1.1499999999999999</v>
      </c>
      <c r="DG72" s="74">
        <v>1.25</v>
      </c>
      <c r="DI72" s="75" t="s">
        <v>13</v>
      </c>
      <c r="DJ72" s="73" t="s">
        <v>14</v>
      </c>
      <c r="DK72" s="77">
        <v>0.21</v>
      </c>
      <c r="DL72" s="77">
        <v>0.24</v>
      </c>
      <c r="DM72" s="74">
        <v>0.33</v>
      </c>
      <c r="DN72" s="77">
        <v>0.43</v>
      </c>
      <c r="DO72" s="74">
        <v>0.54</v>
      </c>
      <c r="DP72" s="77">
        <v>0.64</v>
      </c>
      <c r="DQ72" s="74">
        <v>0.74</v>
      </c>
      <c r="DR72" s="77">
        <v>0.84</v>
      </c>
      <c r="DS72" s="74">
        <v>1.05</v>
      </c>
      <c r="DT72" s="77">
        <v>1.1499999999999999</v>
      </c>
      <c r="DU72" s="74">
        <v>1.25</v>
      </c>
      <c r="DW72" s="75" t="s">
        <v>13</v>
      </c>
      <c r="DX72" s="73" t="s">
        <v>14</v>
      </c>
      <c r="DY72" s="77">
        <v>0.21</v>
      </c>
      <c r="DZ72" s="77">
        <v>0.24</v>
      </c>
      <c r="EA72" s="74">
        <v>0.33</v>
      </c>
      <c r="EB72" s="77">
        <v>0.43</v>
      </c>
      <c r="EC72" s="74">
        <v>0.54</v>
      </c>
      <c r="ED72" s="77">
        <v>0.64</v>
      </c>
      <c r="EE72" s="74">
        <v>0.74</v>
      </c>
      <c r="EF72" s="77">
        <v>0.84</v>
      </c>
      <c r="EG72" s="74">
        <v>1.05</v>
      </c>
      <c r="EH72" s="77">
        <v>1.1499999999999999</v>
      </c>
      <c r="EI72" s="74">
        <v>1.25</v>
      </c>
      <c r="EK72" s="75" t="s">
        <v>13</v>
      </c>
      <c r="EL72" s="73" t="s">
        <v>14</v>
      </c>
      <c r="EM72" s="77">
        <v>0.21</v>
      </c>
      <c r="EN72" s="77">
        <v>0.24</v>
      </c>
      <c r="EO72" s="74">
        <v>0.33</v>
      </c>
      <c r="EP72" s="77">
        <v>0.43</v>
      </c>
      <c r="EQ72" s="74">
        <v>0.54</v>
      </c>
      <c r="ER72" s="77">
        <v>0.64</v>
      </c>
      <c r="ES72" s="74">
        <v>0.74</v>
      </c>
      <c r="ET72" s="77">
        <v>0.84</v>
      </c>
      <c r="EU72" s="74">
        <v>1.05</v>
      </c>
      <c r="EV72" s="77">
        <v>1.1499999999999999</v>
      </c>
      <c r="EW72" s="74">
        <v>1.25</v>
      </c>
      <c r="EY72" s="75" t="s">
        <v>13</v>
      </c>
      <c r="EZ72" s="73" t="s">
        <v>14</v>
      </c>
      <c r="FA72" s="77">
        <v>0.21</v>
      </c>
      <c r="FB72" s="77">
        <v>0.24</v>
      </c>
      <c r="FC72" s="74">
        <v>0.33</v>
      </c>
      <c r="FD72" s="77">
        <v>0.43</v>
      </c>
      <c r="FE72" s="74">
        <v>0.54</v>
      </c>
      <c r="FF72" s="77">
        <v>0.64</v>
      </c>
      <c r="FG72" s="74">
        <v>0.74</v>
      </c>
      <c r="FH72" s="77">
        <v>0.84</v>
      </c>
      <c r="FI72" s="74">
        <v>1.05</v>
      </c>
      <c r="FJ72" s="77">
        <v>1.1499999999999999</v>
      </c>
      <c r="FK72" s="74">
        <v>1.25</v>
      </c>
      <c r="FM72" s="75" t="s">
        <v>13</v>
      </c>
      <c r="FN72" s="73" t="s">
        <v>14</v>
      </c>
      <c r="FO72" s="77">
        <v>0.21</v>
      </c>
      <c r="FP72" s="77">
        <v>0.24</v>
      </c>
      <c r="FQ72" s="74">
        <v>0.33</v>
      </c>
      <c r="FR72" s="77">
        <v>0.43</v>
      </c>
      <c r="FS72" s="74">
        <v>0.54</v>
      </c>
      <c r="FT72" s="77">
        <v>0.64</v>
      </c>
      <c r="FU72" s="74">
        <v>0.74</v>
      </c>
      <c r="FV72" s="77">
        <v>0.84</v>
      </c>
      <c r="FW72" s="74">
        <v>1.05</v>
      </c>
      <c r="FX72" s="77">
        <v>1.1499999999999999</v>
      </c>
      <c r="FY72" s="74">
        <v>1.25</v>
      </c>
      <c r="GA72" s="75" t="s">
        <v>13</v>
      </c>
      <c r="GB72" s="73" t="s">
        <v>14</v>
      </c>
      <c r="GC72" s="77">
        <v>0.21</v>
      </c>
      <c r="GD72" s="77">
        <v>0.24</v>
      </c>
      <c r="GE72" s="74">
        <v>0.33</v>
      </c>
      <c r="GF72" s="77">
        <v>0.43</v>
      </c>
      <c r="GG72" s="74">
        <v>0.54</v>
      </c>
      <c r="GH72" s="77">
        <v>0.64</v>
      </c>
      <c r="GI72" s="74">
        <v>0.74</v>
      </c>
      <c r="GJ72" s="77">
        <v>0.84</v>
      </c>
      <c r="GK72" s="74">
        <v>1.05</v>
      </c>
      <c r="GL72" s="77">
        <v>1.1499999999999999</v>
      </c>
      <c r="GM72" s="74">
        <v>1.25</v>
      </c>
      <c r="GO72" s="75" t="s">
        <v>13</v>
      </c>
      <c r="GP72" s="73" t="s">
        <v>14</v>
      </c>
      <c r="GQ72" s="77">
        <v>0.21</v>
      </c>
      <c r="GR72" s="77">
        <v>0.24</v>
      </c>
      <c r="GS72" s="74">
        <v>0.33</v>
      </c>
      <c r="GT72" s="77">
        <v>0.43</v>
      </c>
      <c r="GU72" s="74">
        <v>0.54</v>
      </c>
      <c r="GV72" s="77">
        <v>0.64</v>
      </c>
      <c r="GW72" s="74">
        <v>0.74</v>
      </c>
      <c r="GX72" s="77">
        <v>0.84</v>
      </c>
      <c r="GY72" s="74">
        <v>1.05</v>
      </c>
      <c r="GZ72" s="77">
        <v>1.1499999999999999</v>
      </c>
      <c r="HA72" s="74">
        <v>1.25</v>
      </c>
    </row>
    <row r="73" spans="1:209" ht="13.9" x14ac:dyDescent="0.25">
      <c r="A73" s="9" t="s">
        <v>15</v>
      </c>
      <c r="B73" s="10" t="s">
        <v>16</v>
      </c>
      <c r="C73" s="11">
        <f>+Docentes!C6*1.8</f>
        <v>8848.8000000000011</v>
      </c>
      <c r="D73" s="11">
        <f>+Docentes!D6*1.8</f>
        <v>8848.8000000000011</v>
      </c>
      <c r="E73" s="11">
        <f>+Docentes!E6*1.8</f>
        <v>8848.8000000000011</v>
      </c>
      <c r="F73" s="11">
        <f>+Docentes!F6*1.8</f>
        <v>8848.8000000000011</v>
      </c>
      <c r="G73" s="11">
        <f>+Docentes!G6*1.8</f>
        <v>8848.8000000000011</v>
      </c>
      <c r="H73" s="11">
        <f>+Docentes!H6*1.8</f>
        <v>8848.8000000000011</v>
      </c>
      <c r="I73" s="11">
        <f>+Docentes!I6*1.8</f>
        <v>8848.8000000000011</v>
      </c>
      <c r="J73" s="11">
        <f>+Docentes!J6*1.8</f>
        <v>8848.8000000000011</v>
      </c>
      <c r="K73" s="11">
        <f>+Docentes!K6*1.8</f>
        <v>8848.8000000000011</v>
      </c>
      <c r="L73" s="11">
        <f>+Docentes!L6*1.8</f>
        <v>8848.8000000000011</v>
      </c>
      <c r="M73" s="11">
        <f>+Docentes!M6*1.8</f>
        <v>8848.8000000000011</v>
      </c>
      <c r="O73" s="9" t="s">
        <v>15</v>
      </c>
      <c r="P73" s="10" t="s">
        <v>16</v>
      </c>
      <c r="Q73" s="11">
        <f>+Docentes!Q6*1.8</f>
        <v>9291.6</v>
      </c>
      <c r="R73" s="11">
        <f>+Docentes!R6*1.8</f>
        <v>9291.6</v>
      </c>
      <c r="S73" s="11">
        <f>+Docentes!S6*1.8</f>
        <v>9291.6</v>
      </c>
      <c r="T73" s="11">
        <f>+Docentes!T6*1.8</f>
        <v>9291.6</v>
      </c>
      <c r="U73" s="11">
        <f>+Docentes!U6*1.8</f>
        <v>9291.6</v>
      </c>
      <c r="V73" s="11">
        <f>+Docentes!V6*1.8</f>
        <v>9291.6</v>
      </c>
      <c r="W73" s="11">
        <f>+Docentes!W6*1.8</f>
        <v>9291.6</v>
      </c>
      <c r="X73" s="11">
        <f>+Docentes!X6*1.8</f>
        <v>9291.6</v>
      </c>
      <c r="Y73" s="11">
        <f>+Docentes!Y6*1.8</f>
        <v>9291.6</v>
      </c>
      <c r="Z73" s="11">
        <f>+Docentes!Z6*1.8</f>
        <v>9291.6</v>
      </c>
      <c r="AA73" s="11">
        <f>+Docentes!AA6*1.8</f>
        <v>9291.6</v>
      </c>
      <c r="AC73" s="9" t="s">
        <v>15</v>
      </c>
      <c r="AD73" s="10" t="s">
        <v>16</v>
      </c>
      <c r="AE73" s="11">
        <f>+Docentes!AE6*1.8</f>
        <v>9556.2000000000007</v>
      </c>
      <c r="AF73" s="11">
        <f>+Docentes!AF6*1.8</f>
        <v>9556.2000000000007</v>
      </c>
      <c r="AG73" s="11">
        <f>+Docentes!AG6*1.8</f>
        <v>9556.2000000000007</v>
      </c>
      <c r="AH73" s="11">
        <f>+Docentes!AH6*1.8</f>
        <v>9556.2000000000007</v>
      </c>
      <c r="AI73" s="11">
        <f>+Docentes!AI6*1.8</f>
        <v>9556.2000000000007</v>
      </c>
      <c r="AJ73" s="11">
        <f>+Docentes!AJ6*1.8</f>
        <v>9556.2000000000007</v>
      </c>
      <c r="AK73" s="11">
        <f>+Docentes!AK6*1.8</f>
        <v>9556.2000000000007</v>
      </c>
      <c r="AL73" s="11">
        <f>+Docentes!AL6*1.8</f>
        <v>9556.2000000000007</v>
      </c>
      <c r="AM73" s="11">
        <f>+Docentes!AM6*1.8</f>
        <v>9556.2000000000007</v>
      </c>
      <c r="AN73" s="11">
        <f>+Docentes!AN6*1.8</f>
        <v>9556.2000000000007</v>
      </c>
      <c r="AO73" s="11">
        <f>+Docentes!AO6*1.8</f>
        <v>9556.2000000000007</v>
      </c>
      <c r="AQ73" s="9" t="s">
        <v>15</v>
      </c>
      <c r="AR73" s="10" t="s">
        <v>16</v>
      </c>
      <c r="AS73" s="11">
        <f>+Docentes!AS6*1.8</f>
        <v>9734.4</v>
      </c>
      <c r="AT73" s="11">
        <f>+Docentes!AT6*1.8</f>
        <v>9734.4</v>
      </c>
      <c r="AU73" s="11">
        <f>+Docentes!AU6*1.8</f>
        <v>9734.4</v>
      </c>
      <c r="AV73" s="11">
        <f>+Docentes!AV6*1.8</f>
        <v>9734.4</v>
      </c>
      <c r="AW73" s="11">
        <f>+Docentes!AW6*1.8</f>
        <v>9734.4</v>
      </c>
      <c r="AX73" s="11">
        <f>+Docentes!AX6*1.8</f>
        <v>9734.4</v>
      </c>
      <c r="AY73" s="11">
        <f>+Docentes!AY6*1.8</f>
        <v>9734.4</v>
      </c>
      <c r="AZ73" s="11">
        <f>+Docentes!AZ6*1.8</f>
        <v>9734.4</v>
      </c>
      <c r="BA73" s="11">
        <f>+Docentes!BA6*1.8</f>
        <v>9734.4</v>
      </c>
      <c r="BB73" s="11">
        <f>+Docentes!BB6*1.8</f>
        <v>9734.4</v>
      </c>
      <c r="BC73" s="11">
        <f>+Docentes!BC6*1.8</f>
        <v>9734.4</v>
      </c>
      <c r="BE73" s="9" t="s">
        <v>15</v>
      </c>
      <c r="BF73" s="10" t="s">
        <v>16</v>
      </c>
      <c r="BG73" s="11">
        <f>+Docentes!BG6*1.8</f>
        <v>9999</v>
      </c>
      <c r="BH73" s="11">
        <f>+Docentes!BH6*1.8</f>
        <v>9999</v>
      </c>
      <c r="BI73" s="11">
        <f>+Docentes!BI6*1.8</f>
        <v>9999</v>
      </c>
      <c r="BJ73" s="11">
        <f>+Docentes!BJ6*1.8</f>
        <v>9999</v>
      </c>
      <c r="BK73" s="11">
        <f>+Docentes!BK6*1.8</f>
        <v>9999</v>
      </c>
      <c r="BL73" s="11">
        <f>+Docentes!BL6*1.8</f>
        <v>9999</v>
      </c>
      <c r="BM73" s="11">
        <f>+Docentes!BM6*1.8</f>
        <v>9999</v>
      </c>
      <c r="BN73" s="11">
        <f>+Docentes!BN6*1.8</f>
        <v>9999</v>
      </c>
      <c r="BO73" s="11">
        <f>+Docentes!BO6*1.8</f>
        <v>9999</v>
      </c>
      <c r="BP73" s="11">
        <f>+Docentes!BP6*1.8</f>
        <v>9999</v>
      </c>
      <c r="BQ73" s="11">
        <f>+Docentes!BQ6*1.8</f>
        <v>9999</v>
      </c>
      <c r="BS73" s="9" t="s">
        <v>15</v>
      </c>
      <c r="BT73" s="10" t="s">
        <v>16</v>
      </c>
      <c r="BU73" s="11">
        <f>+Docentes!BU6*1.8</f>
        <v>10175.4</v>
      </c>
      <c r="BV73" s="11">
        <f>+Docentes!BV6*1.8</f>
        <v>10175.4</v>
      </c>
      <c r="BW73" s="11">
        <f>+Docentes!BW6*1.8</f>
        <v>10175.4</v>
      </c>
      <c r="BX73" s="11">
        <f>+Docentes!BX6*1.8</f>
        <v>10175.4</v>
      </c>
      <c r="BY73" s="11">
        <f>+Docentes!BY6*1.8</f>
        <v>10175.4</v>
      </c>
      <c r="BZ73" s="11">
        <f>+Docentes!BZ6*1.8</f>
        <v>10175.4</v>
      </c>
      <c r="CA73" s="11">
        <f>+Docentes!CA6*1.8</f>
        <v>10175.4</v>
      </c>
      <c r="CB73" s="11">
        <f>+Docentes!CB6*1.8</f>
        <v>10175.4</v>
      </c>
      <c r="CC73" s="11">
        <f>+Docentes!CC6*1.8</f>
        <v>10175.4</v>
      </c>
      <c r="CD73" s="11">
        <f>+Docentes!CD6*1.8</f>
        <v>10175.4</v>
      </c>
      <c r="CE73" s="11">
        <f>+Docentes!CE6*1.8</f>
        <v>10175.4</v>
      </c>
      <c r="CG73" s="9" t="s">
        <v>15</v>
      </c>
      <c r="CH73" s="10" t="s">
        <v>16</v>
      </c>
      <c r="CI73" s="11">
        <f>+Docentes!CI6*1.8</f>
        <v>10530</v>
      </c>
      <c r="CJ73" s="11">
        <f>+Docentes!CJ6*1.8</f>
        <v>10530</v>
      </c>
      <c r="CK73" s="11">
        <f>+Docentes!CK6*1.8</f>
        <v>10530</v>
      </c>
      <c r="CL73" s="11">
        <f>+Docentes!CL6*1.8</f>
        <v>10530</v>
      </c>
      <c r="CM73" s="11">
        <f>+Docentes!CM6*1.8</f>
        <v>10530</v>
      </c>
      <c r="CN73" s="11">
        <f>+Docentes!CN6*1.8</f>
        <v>10530</v>
      </c>
      <c r="CO73" s="11">
        <f>+Docentes!CO6*1.8</f>
        <v>10530</v>
      </c>
      <c r="CP73" s="11">
        <f>+Docentes!CP6*1.8</f>
        <v>10530</v>
      </c>
      <c r="CQ73" s="11">
        <f>+Docentes!CQ6*1.8</f>
        <v>10530</v>
      </c>
      <c r="CR73" s="11">
        <f>+Docentes!CR6*1.8</f>
        <v>10530</v>
      </c>
      <c r="CS73" s="11">
        <f>+Docentes!CS6*1.8</f>
        <v>10530</v>
      </c>
      <c r="CU73" s="9" t="s">
        <v>15</v>
      </c>
      <c r="CV73" s="10" t="s">
        <v>16</v>
      </c>
      <c r="CW73" s="11">
        <f>+Docentes!CW6*1.8</f>
        <v>11503.800000000001</v>
      </c>
      <c r="CX73" s="11">
        <f>+Docentes!CX6*1.8</f>
        <v>11503.800000000001</v>
      </c>
      <c r="CY73" s="11">
        <f>+Docentes!CY6*1.8</f>
        <v>11503.800000000001</v>
      </c>
      <c r="CZ73" s="11">
        <f>+Docentes!CZ6*1.8</f>
        <v>11503.800000000001</v>
      </c>
      <c r="DA73" s="11">
        <f>+Docentes!DA6*1.8</f>
        <v>11503.800000000001</v>
      </c>
      <c r="DB73" s="11">
        <f>+Docentes!DB6*1.8</f>
        <v>11503.800000000001</v>
      </c>
      <c r="DC73" s="11">
        <f>+Docentes!DC6*1.8</f>
        <v>11503.800000000001</v>
      </c>
      <c r="DD73" s="11">
        <f>+Docentes!DD6*1.8</f>
        <v>11503.800000000001</v>
      </c>
      <c r="DE73" s="11">
        <f>+Docentes!DE6*1.8</f>
        <v>11503.800000000001</v>
      </c>
      <c r="DF73" s="11">
        <f>+Docentes!DF6*1.8</f>
        <v>11503.800000000001</v>
      </c>
      <c r="DG73" s="11">
        <f>+Docentes!DG6*1.8</f>
        <v>11503.800000000001</v>
      </c>
      <c r="DI73" s="9" t="s">
        <v>15</v>
      </c>
      <c r="DJ73" s="10" t="s">
        <v>16</v>
      </c>
      <c r="DK73" s="11">
        <f>+Docentes!DK6*1.8</f>
        <v>11680.2</v>
      </c>
      <c r="DL73" s="11">
        <f>+Docentes!DL6*1.8</f>
        <v>11680.2</v>
      </c>
      <c r="DM73" s="11">
        <f>+Docentes!DM6*1.8</f>
        <v>11680.2</v>
      </c>
      <c r="DN73" s="11">
        <f>+Docentes!DN6*1.8</f>
        <v>11680.2</v>
      </c>
      <c r="DO73" s="11">
        <f>+Docentes!DO6*1.8</f>
        <v>11680.2</v>
      </c>
      <c r="DP73" s="11">
        <f>+Docentes!DP6*1.8</f>
        <v>11680.2</v>
      </c>
      <c r="DQ73" s="11">
        <f>+Docentes!DQ6*1.8</f>
        <v>11680.2</v>
      </c>
      <c r="DR73" s="11">
        <f>+Docentes!DR6*1.8</f>
        <v>11680.2</v>
      </c>
      <c r="DS73" s="11">
        <f>+Docentes!DS6*1.8</f>
        <v>11680.2</v>
      </c>
      <c r="DT73" s="11">
        <f>+Docentes!DT6*1.8</f>
        <v>11680.2</v>
      </c>
      <c r="DU73" s="11">
        <f>+Docentes!DU6*1.8</f>
        <v>11680.2</v>
      </c>
      <c r="DW73" s="9" t="s">
        <v>15</v>
      </c>
      <c r="DX73" s="10" t="s">
        <v>16</v>
      </c>
      <c r="DY73" s="11">
        <f>+Docentes!DY6*1.8</f>
        <v>13501.800000000001</v>
      </c>
      <c r="DZ73" s="11">
        <f>+Docentes!DZ6*1.8</f>
        <v>13501.800000000001</v>
      </c>
      <c r="EA73" s="11">
        <f>+Docentes!EA6*1.8</f>
        <v>13501.800000000001</v>
      </c>
      <c r="EB73" s="11">
        <f>+Docentes!EB6*1.8</f>
        <v>13501.800000000001</v>
      </c>
      <c r="EC73" s="11">
        <f>+Docentes!EC6*1.8</f>
        <v>13501.800000000001</v>
      </c>
      <c r="ED73" s="11">
        <f>+Docentes!ED6*1.8</f>
        <v>13501.800000000001</v>
      </c>
      <c r="EE73" s="11">
        <f>+Docentes!EE6*1.8</f>
        <v>13501.800000000001</v>
      </c>
      <c r="EF73" s="11">
        <f>+Docentes!EF6*1.8</f>
        <v>13501.800000000001</v>
      </c>
      <c r="EG73" s="11">
        <f>+Docentes!EG6*1.8</f>
        <v>13501.800000000001</v>
      </c>
      <c r="EH73" s="11">
        <f>+Docentes!EH6*1.8</f>
        <v>13501.800000000001</v>
      </c>
      <c r="EI73" s="11">
        <f>+Docentes!EI6*1.8</f>
        <v>13501.800000000001</v>
      </c>
      <c r="EK73" s="9" t="s">
        <v>15</v>
      </c>
      <c r="EL73" s="10" t="s">
        <v>16</v>
      </c>
      <c r="EM73" s="11">
        <f>+Docentes!EM6*1.8</f>
        <v>14740.2</v>
      </c>
      <c r="EN73" s="11">
        <f>+Docentes!EN6*1.8</f>
        <v>14740.2</v>
      </c>
      <c r="EO73" s="11">
        <f>+Docentes!EO6*1.8</f>
        <v>14740.2</v>
      </c>
      <c r="EP73" s="11">
        <f>+Docentes!EP6*1.8</f>
        <v>14740.2</v>
      </c>
      <c r="EQ73" s="11">
        <f>+Docentes!EQ6*1.8</f>
        <v>14740.2</v>
      </c>
      <c r="ER73" s="11">
        <f>+Docentes!ER6*1.8</f>
        <v>14740.2</v>
      </c>
      <c r="ES73" s="11">
        <f>+Docentes!ES6*1.8</f>
        <v>14740.2</v>
      </c>
      <c r="ET73" s="11">
        <f>+Docentes!ET6*1.8</f>
        <v>14740.2</v>
      </c>
      <c r="EU73" s="11">
        <f>+Docentes!EU6*1.8</f>
        <v>14740.2</v>
      </c>
      <c r="EV73" s="11">
        <f>+Docentes!EV6*1.8</f>
        <v>14740.2</v>
      </c>
      <c r="EW73" s="11">
        <f>+Docentes!EW6*1.8</f>
        <v>14740.2</v>
      </c>
      <c r="EY73" s="9" t="s">
        <v>15</v>
      </c>
      <c r="EZ73" s="10" t="s">
        <v>16</v>
      </c>
      <c r="FA73" s="11">
        <f>+Docentes!FA6*1.8</f>
        <v>15678</v>
      </c>
      <c r="FB73" s="11">
        <f>+Docentes!FB6*1.8</f>
        <v>15678</v>
      </c>
      <c r="FC73" s="11">
        <f>+Docentes!FC6*1.8</f>
        <v>15678</v>
      </c>
      <c r="FD73" s="11">
        <f>+Docentes!FD6*1.8</f>
        <v>15678</v>
      </c>
      <c r="FE73" s="11">
        <f>+Docentes!FE6*1.8</f>
        <v>15678</v>
      </c>
      <c r="FF73" s="11">
        <f>+Docentes!FF6*1.8</f>
        <v>15678</v>
      </c>
      <c r="FG73" s="11">
        <f>+Docentes!FG6*1.8</f>
        <v>15678</v>
      </c>
      <c r="FH73" s="11">
        <f>+Docentes!FH6*1.8</f>
        <v>15678</v>
      </c>
      <c r="FI73" s="11">
        <f>+Docentes!FI6*1.8</f>
        <v>15678</v>
      </c>
      <c r="FJ73" s="11">
        <f>+Docentes!FJ6*1.8</f>
        <v>15678</v>
      </c>
      <c r="FK73" s="11">
        <f>+Docentes!FK6*1.8</f>
        <v>15678</v>
      </c>
      <c r="FM73" s="9" t="s">
        <v>15</v>
      </c>
      <c r="FN73" s="10" t="s">
        <v>16</v>
      </c>
      <c r="FO73" s="11">
        <f>+Docentes!FO6*1.8</f>
        <v>16565.400000000001</v>
      </c>
      <c r="FP73" s="11">
        <f>+Docentes!FP6*1.8</f>
        <v>16565.400000000001</v>
      </c>
      <c r="FQ73" s="11">
        <f>+Docentes!FQ6*1.8</f>
        <v>16565.400000000001</v>
      </c>
      <c r="FR73" s="11">
        <f>+Docentes!FR6*1.8</f>
        <v>16565.400000000001</v>
      </c>
      <c r="FS73" s="11">
        <f>+Docentes!FS6*1.8</f>
        <v>16565.400000000001</v>
      </c>
      <c r="FT73" s="11">
        <f>+Docentes!FT6*1.8</f>
        <v>16565.400000000001</v>
      </c>
      <c r="FU73" s="11">
        <f>+Docentes!FU6*1.8</f>
        <v>16565.400000000001</v>
      </c>
      <c r="FV73" s="11">
        <f>+Docentes!FV6*1.8</f>
        <v>16565.400000000001</v>
      </c>
      <c r="FW73" s="11">
        <f>+Docentes!FW6*1.8</f>
        <v>16565.400000000001</v>
      </c>
      <c r="FX73" s="11">
        <f>+Docentes!FX6*1.8</f>
        <v>16565.400000000001</v>
      </c>
      <c r="FY73" s="11">
        <f>+Docentes!FY6*1.8</f>
        <v>16565.400000000001</v>
      </c>
      <c r="GA73" s="9" t="s">
        <v>15</v>
      </c>
      <c r="GB73" s="10" t="s">
        <v>16</v>
      </c>
      <c r="GC73" s="11">
        <f>+Docentes!GC6*1.8</f>
        <v>17465.400000000001</v>
      </c>
      <c r="GD73" s="11">
        <f>+Docentes!GD6*1.8</f>
        <v>17465.400000000001</v>
      </c>
      <c r="GE73" s="11">
        <f>+Docentes!GE6*1.8</f>
        <v>17465.400000000001</v>
      </c>
      <c r="GF73" s="11">
        <f>+Docentes!GF6*1.8</f>
        <v>17465.400000000001</v>
      </c>
      <c r="GG73" s="11">
        <f>+Docentes!GG6*1.8</f>
        <v>17465.400000000001</v>
      </c>
      <c r="GH73" s="11">
        <f>+Docentes!GH6*1.8</f>
        <v>17465.400000000001</v>
      </c>
      <c r="GI73" s="11">
        <f>+Docentes!GI6*1.8</f>
        <v>17465.400000000001</v>
      </c>
      <c r="GJ73" s="11">
        <f>+Docentes!GJ6*1.8</f>
        <v>17465.400000000001</v>
      </c>
      <c r="GK73" s="11">
        <f>+Docentes!GK6*1.8</f>
        <v>17465.400000000001</v>
      </c>
      <c r="GL73" s="11">
        <f>+Docentes!GL6*1.8</f>
        <v>17465.400000000001</v>
      </c>
      <c r="GM73" s="11">
        <f>+Docentes!GM6*1.8</f>
        <v>17465.400000000001</v>
      </c>
      <c r="GO73" s="9" t="s">
        <v>15</v>
      </c>
      <c r="GP73" s="10" t="s">
        <v>16</v>
      </c>
      <c r="GQ73" s="11">
        <f>+Docentes!GQ6*1.8</f>
        <v>19344.600000000002</v>
      </c>
      <c r="GR73" s="11">
        <f>+Docentes!GR6*1.8</f>
        <v>19344.600000000002</v>
      </c>
      <c r="GS73" s="11">
        <f>+Docentes!GS6*1.8</f>
        <v>19344.600000000002</v>
      </c>
      <c r="GT73" s="11">
        <f>+Docentes!GT6*1.8</f>
        <v>19344.600000000002</v>
      </c>
      <c r="GU73" s="11">
        <f>+Docentes!GU6*1.8</f>
        <v>19344.600000000002</v>
      </c>
      <c r="GV73" s="11">
        <f>+Docentes!GV6*1.8</f>
        <v>19344.600000000002</v>
      </c>
      <c r="GW73" s="11">
        <f>+Docentes!GW6*1.8</f>
        <v>19344.600000000002</v>
      </c>
      <c r="GX73" s="11">
        <f>+Docentes!GX6*1.8</f>
        <v>19344.600000000002</v>
      </c>
      <c r="GY73" s="11">
        <f>+Docentes!GY6*1.8</f>
        <v>19344.600000000002</v>
      </c>
      <c r="GZ73" s="11">
        <f>+Docentes!GZ6*1.8</f>
        <v>19344.600000000002</v>
      </c>
      <c r="HA73" s="11">
        <f>+Docentes!HA6*1.8</f>
        <v>19344.600000000002</v>
      </c>
    </row>
    <row r="74" spans="1:209" x14ac:dyDescent="0.2">
      <c r="A74" s="9" t="s">
        <v>17</v>
      </c>
      <c r="B74" s="12" t="s">
        <v>18</v>
      </c>
      <c r="C74" s="11">
        <f t="shared" ref="C74:M74" si="228">+C73*C72</f>
        <v>1858.248</v>
      </c>
      <c r="D74" s="11">
        <f t="shared" si="228"/>
        <v>2123.712</v>
      </c>
      <c r="E74" s="11">
        <f t="shared" si="228"/>
        <v>2920.1040000000007</v>
      </c>
      <c r="F74" s="11">
        <f t="shared" si="228"/>
        <v>3804.9840000000004</v>
      </c>
      <c r="G74" s="11">
        <f t="shared" si="228"/>
        <v>4778.3520000000008</v>
      </c>
      <c r="H74" s="11">
        <f t="shared" si="228"/>
        <v>5663.2320000000009</v>
      </c>
      <c r="I74" s="11">
        <f t="shared" si="228"/>
        <v>6548.112000000001</v>
      </c>
      <c r="J74" s="11">
        <f t="shared" si="228"/>
        <v>7432.9920000000002</v>
      </c>
      <c r="K74" s="11">
        <f t="shared" si="228"/>
        <v>9291.2400000000016</v>
      </c>
      <c r="L74" s="11">
        <f t="shared" si="228"/>
        <v>10176.120000000001</v>
      </c>
      <c r="M74" s="11">
        <f t="shared" si="228"/>
        <v>11061.000000000002</v>
      </c>
      <c r="O74" s="9" t="s">
        <v>17</v>
      </c>
      <c r="P74" s="12" t="s">
        <v>18</v>
      </c>
      <c r="Q74" s="11">
        <f t="shared" ref="Q74:AA74" si="229">+Q73*Q72</f>
        <v>1951.2360000000001</v>
      </c>
      <c r="R74" s="11">
        <f t="shared" si="229"/>
        <v>2229.9839999999999</v>
      </c>
      <c r="S74" s="11">
        <f t="shared" si="229"/>
        <v>3066.2280000000001</v>
      </c>
      <c r="T74" s="11">
        <f t="shared" si="229"/>
        <v>3995.3879999999999</v>
      </c>
      <c r="U74" s="11">
        <f t="shared" si="229"/>
        <v>5017.4640000000009</v>
      </c>
      <c r="V74" s="11">
        <f t="shared" si="229"/>
        <v>5946.6240000000007</v>
      </c>
      <c r="W74" s="11">
        <f t="shared" si="229"/>
        <v>6875.7840000000006</v>
      </c>
      <c r="X74" s="11">
        <f t="shared" si="229"/>
        <v>7804.9440000000004</v>
      </c>
      <c r="Y74" s="11">
        <f t="shared" si="229"/>
        <v>9756.18</v>
      </c>
      <c r="Z74" s="11">
        <f t="shared" si="229"/>
        <v>10685.34</v>
      </c>
      <c r="AA74" s="11">
        <f t="shared" si="229"/>
        <v>11614.5</v>
      </c>
      <c r="AC74" s="9" t="s">
        <v>17</v>
      </c>
      <c r="AD74" s="12" t="s">
        <v>18</v>
      </c>
      <c r="AE74" s="11">
        <f t="shared" ref="AE74:AO74" si="230">+AE73*AE72</f>
        <v>2006.8020000000001</v>
      </c>
      <c r="AF74" s="11">
        <f t="shared" si="230"/>
        <v>2293.4880000000003</v>
      </c>
      <c r="AG74" s="11">
        <f t="shared" si="230"/>
        <v>3153.5460000000003</v>
      </c>
      <c r="AH74" s="11">
        <f t="shared" si="230"/>
        <v>4109.1660000000002</v>
      </c>
      <c r="AI74" s="11">
        <f t="shared" si="230"/>
        <v>5160.3480000000009</v>
      </c>
      <c r="AJ74" s="11">
        <f t="shared" si="230"/>
        <v>6115.9680000000008</v>
      </c>
      <c r="AK74" s="11">
        <f t="shared" si="230"/>
        <v>7071.5880000000006</v>
      </c>
      <c r="AL74" s="11">
        <f t="shared" si="230"/>
        <v>8027.2080000000005</v>
      </c>
      <c r="AM74" s="11">
        <f t="shared" si="230"/>
        <v>10034.010000000002</v>
      </c>
      <c r="AN74" s="11">
        <f t="shared" si="230"/>
        <v>10989.63</v>
      </c>
      <c r="AO74" s="11">
        <f t="shared" si="230"/>
        <v>11945.25</v>
      </c>
      <c r="AQ74" s="9" t="s">
        <v>17</v>
      </c>
      <c r="AR74" s="12" t="s">
        <v>18</v>
      </c>
      <c r="AS74" s="11">
        <f t="shared" ref="AS74:BC74" si="231">+AS73*AS72</f>
        <v>2044.2239999999999</v>
      </c>
      <c r="AT74" s="11">
        <f t="shared" si="231"/>
        <v>2336.2559999999999</v>
      </c>
      <c r="AU74" s="11">
        <f t="shared" si="231"/>
        <v>3212.3519999999999</v>
      </c>
      <c r="AV74" s="11">
        <f t="shared" si="231"/>
        <v>4185.7919999999995</v>
      </c>
      <c r="AW74" s="11">
        <f t="shared" si="231"/>
        <v>5256.576</v>
      </c>
      <c r="AX74" s="11">
        <f t="shared" si="231"/>
        <v>6230.0159999999996</v>
      </c>
      <c r="AY74" s="11">
        <f t="shared" si="231"/>
        <v>7203.4559999999992</v>
      </c>
      <c r="AZ74" s="11">
        <f t="shared" si="231"/>
        <v>8176.8959999999997</v>
      </c>
      <c r="BA74" s="11">
        <f t="shared" si="231"/>
        <v>10221.120000000001</v>
      </c>
      <c r="BB74" s="11">
        <f t="shared" si="231"/>
        <v>11194.56</v>
      </c>
      <c r="BC74" s="11">
        <f t="shared" si="231"/>
        <v>12168</v>
      </c>
      <c r="BE74" s="9" t="s">
        <v>17</v>
      </c>
      <c r="BF74" s="12" t="s">
        <v>18</v>
      </c>
      <c r="BG74" s="11">
        <f t="shared" ref="BG74:BQ74" si="232">+BG73*BG72</f>
        <v>2099.79</v>
      </c>
      <c r="BH74" s="11">
        <f t="shared" si="232"/>
        <v>2399.7599999999998</v>
      </c>
      <c r="BI74" s="11">
        <f t="shared" si="232"/>
        <v>3299.67</v>
      </c>
      <c r="BJ74" s="11">
        <f t="shared" si="232"/>
        <v>4299.57</v>
      </c>
      <c r="BK74" s="11">
        <f t="shared" si="232"/>
        <v>5399.46</v>
      </c>
      <c r="BL74" s="11">
        <f t="shared" si="232"/>
        <v>6399.3600000000006</v>
      </c>
      <c r="BM74" s="11">
        <f t="shared" si="232"/>
        <v>7399.26</v>
      </c>
      <c r="BN74" s="11">
        <f t="shared" si="232"/>
        <v>8399.16</v>
      </c>
      <c r="BO74" s="11">
        <f t="shared" si="232"/>
        <v>10498.95</v>
      </c>
      <c r="BP74" s="11">
        <f t="shared" si="232"/>
        <v>11498.849999999999</v>
      </c>
      <c r="BQ74" s="11">
        <f t="shared" si="232"/>
        <v>12498.75</v>
      </c>
      <c r="BS74" s="9" t="s">
        <v>17</v>
      </c>
      <c r="BT74" s="12" t="s">
        <v>18</v>
      </c>
      <c r="BU74" s="11">
        <f t="shared" ref="BU74:CE74" si="233">+BU73*BU72</f>
        <v>2136.8339999999998</v>
      </c>
      <c r="BV74" s="11">
        <f t="shared" si="233"/>
        <v>2442.096</v>
      </c>
      <c r="BW74" s="11">
        <f t="shared" si="233"/>
        <v>3357.8820000000001</v>
      </c>
      <c r="BX74" s="11">
        <f t="shared" si="233"/>
        <v>4375.4219999999996</v>
      </c>
      <c r="BY74" s="11">
        <f t="shared" si="233"/>
        <v>5494.7160000000003</v>
      </c>
      <c r="BZ74" s="11">
        <f t="shared" si="233"/>
        <v>6512.2560000000003</v>
      </c>
      <c r="CA74" s="11">
        <f t="shared" si="233"/>
        <v>7529.7959999999994</v>
      </c>
      <c r="CB74" s="11">
        <f t="shared" si="233"/>
        <v>8547.3359999999993</v>
      </c>
      <c r="CC74" s="11">
        <f t="shared" si="233"/>
        <v>10684.17</v>
      </c>
      <c r="CD74" s="11">
        <f t="shared" si="233"/>
        <v>11701.71</v>
      </c>
      <c r="CE74" s="11">
        <f t="shared" si="233"/>
        <v>12719.25</v>
      </c>
      <c r="CG74" s="9" t="s">
        <v>17</v>
      </c>
      <c r="CH74" s="12" t="s">
        <v>18</v>
      </c>
      <c r="CI74" s="11">
        <f t="shared" ref="CI74:CS74" si="234">+CI73*CI72</f>
        <v>2211.2999999999997</v>
      </c>
      <c r="CJ74" s="11">
        <f t="shared" si="234"/>
        <v>2527.1999999999998</v>
      </c>
      <c r="CK74" s="11">
        <f t="shared" si="234"/>
        <v>3474.9</v>
      </c>
      <c r="CL74" s="11">
        <f t="shared" si="234"/>
        <v>4527.8999999999996</v>
      </c>
      <c r="CM74" s="11">
        <f t="shared" si="234"/>
        <v>5686.2000000000007</v>
      </c>
      <c r="CN74" s="11">
        <f t="shared" si="234"/>
        <v>6739.2</v>
      </c>
      <c r="CO74" s="11">
        <f t="shared" si="234"/>
        <v>7792.2</v>
      </c>
      <c r="CP74" s="11">
        <f t="shared" si="234"/>
        <v>8845.1999999999989</v>
      </c>
      <c r="CQ74" s="11">
        <f t="shared" si="234"/>
        <v>11056.5</v>
      </c>
      <c r="CR74" s="11">
        <f t="shared" si="234"/>
        <v>12109.499999999998</v>
      </c>
      <c r="CS74" s="11">
        <f t="shared" si="234"/>
        <v>13162.5</v>
      </c>
      <c r="CU74" s="9" t="s">
        <v>17</v>
      </c>
      <c r="CV74" s="12" t="s">
        <v>18</v>
      </c>
      <c r="CW74" s="11">
        <f t="shared" ref="CW74:DG74" si="235">+CW73*CW72</f>
        <v>2415.7980000000002</v>
      </c>
      <c r="CX74" s="11">
        <f t="shared" si="235"/>
        <v>2760.9120000000003</v>
      </c>
      <c r="CY74" s="11">
        <f t="shared" si="235"/>
        <v>3796.2540000000004</v>
      </c>
      <c r="CZ74" s="11">
        <f t="shared" si="235"/>
        <v>4946.634</v>
      </c>
      <c r="DA74" s="11">
        <f t="shared" si="235"/>
        <v>6212.0520000000006</v>
      </c>
      <c r="DB74" s="11">
        <f t="shared" si="235"/>
        <v>7362.4320000000007</v>
      </c>
      <c r="DC74" s="11">
        <f t="shared" si="235"/>
        <v>8512.8119999999999</v>
      </c>
      <c r="DD74" s="11">
        <f t="shared" si="235"/>
        <v>9663.1920000000009</v>
      </c>
      <c r="DE74" s="11">
        <f t="shared" si="235"/>
        <v>12078.990000000002</v>
      </c>
      <c r="DF74" s="11">
        <f t="shared" si="235"/>
        <v>13229.37</v>
      </c>
      <c r="DG74" s="11">
        <f t="shared" si="235"/>
        <v>14379.750000000002</v>
      </c>
      <c r="DI74" s="9" t="s">
        <v>17</v>
      </c>
      <c r="DJ74" s="12" t="s">
        <v>18</v>
      </c>
      <c r="DK74" s="11">
        <f t="shared" ref="DK74:DU74" si="236">+DK73*DK72</f>
        <v>2452.8420000000001</v>
      </c>
      <c r="DL74" s="11">
        <f t="shared" si="236"/>
        <v>2803.248</v>
      </c>
      <c r="DM74" s="11">
        <f t="shared" si="236"/>
        <v>3854.4660000000003</v>
      </c>
      <c r="DN74" s="11">
        <f t="shared" si="236"/>
        <v>5022.4859999999999</v>
      </c>
      <c r="DO74" s="11">
        <f t="shared" si="236"/>
        <v>6307.3080000000009</v>
      </c>
      <c r="DP74" s="11">
        <f t="shared" si="236"/>
        <v>7475.3280000000004</v>
      </c>
      <c r="DQ74" s="11">
        <f t="shared" si="236"/>
        <v>8643.348</v>
      </c>
      <c r="DR74" s="11">
        <f t="shared" si="236"/>
        <v>9811.3680000000004</v>
      </c>
      <c r="DS74" s="11">
        <f t="shared" si="236"/>
        <v>12264.210000000001</v>
      </c>
      <c r="DT74" s="11">
        <f t="shared" si="236"/>
        <v>13432.23</v>
      </c>
      <c r="DU74" s="11">
        <f t="shared" si="236"/>
        <v>14600.25</v>
      </c>
      <c r="DW74" s="9" t="s">
        <v>17</v>
      </c>
      <c r="DX74" s="12" t="s">
        <v>18</v>
      </c>
      <c r="DY74" s="11">
        <f t="shared" ref="DY74:EI74" si="237">+DY73*DY72</f>
        <v>2835.3780000000002</v>
      </c>
      <c r="DZ74" s="11">
        <f t="shared" si="237"/>
        <v>3240.4320000000002</v>
      </c>
      <c r="EA74" s="11">
        <f t="shared" si="237"/>
        <v>4455.594000000001</v>
      </c>
      <c r="EB74" s="11">
        <f t="shared" si="237"/>
        <v>5805.7740000000003</v>
      </c>
      <c r="EC74" s="11">
        <f t="shared" si="237"/>
        <v>7290.9720000000007</v>
      </c>
      <c r="ED74" s="11">
        <f t="shared" si="237"/>
        <v>8641.152</v>
      </c>
      <c r="EE74" s="11">
        <f t="shared" si="237"/>
        <v>9991.3320000000003</v>
      </c>
      <c r="EF74" s="11">
        <f t="shared" si="237"/>
        <v>11341.512000000001</v>
      </c>
      <c r="EG74" s="11">
        <f t="shared" si="237"/>
        <v>14176.890000000001</v>
      </c>
      <c r="EH74" s="11">
        <f t="shared" si="237"/>
        <v>15527.07</v>
      </c>
      <c r="EI74" s="11">
        <f t="shared" si="237"/>
        <v>16877.25</v>
      </c>
      <c r="EK74" s="9" t="s">
        <v>17</v>
      </c>
      <c r="EL74" s="12" t="s">
        <v>18</v>
      </c>
      <c r="EM74" s="11">
        <f t="shared" ref="EM74:EW74" si="238">+EM73*EM72</f>
        <v>3095.442</v>
      </c>
      <c r="EN74" s="11">
        <f t="shared" si="238"/>
        <v>3537.6480000000001</v>
      </c>
      <c r="EO74" s="11">
        <f t="shared" si="238"/>
        <v>4864.2660000000005</v>
      </c>
      <c r="EP74" s="11">
        <f t="shared" si="238"/>
        <v>6338.2860000000001</v>
      </c>
      <c r="EQ74" s="11">
        <f t="shared" si="238"/>
        <v>7959.7080000000005</v>
      </c>
      <c r="ER74" s="11">
        <f t="shared" si="238"/>
        <v>9433.728000000001</v>
      </c>
      <c r="ES74" s="11">
        <f t="shared" si="238"/>
        <v>10907.748</v>
      </c>
      <c r="ET74" s="11">
        <f t="shared" si="238"/>
        <v>12381.768</v>
      </c>
      <c r="EU74" s="11">
        <f t="shared" si="238"/>
        <v>15477.210000000001</v>
      </c>
      <c r="EV74" s="11">
        <f t="shared" si="238"/>
        <v>16951.23</v>
      </c>
      <c r="EW74" s="11">
        <f t="shared" si="238"/>
        <v>18425.25</v>
      </c>
      <c r="EY74" s="9" t="s">
        <v>17</v>
      </c>
      <c r="EZ74" s="12" t="s">
        <v>18</v>
      </c>
      <c r="FA74" s="11">
        <f t="shared" ref="FA74:FK74" si="239">+FA73*FA72</f>
        <v>3292.3799999999997</v>
      </c>
      <c r="FB74" s="11">
        <f t="shared" si="239"/>
        <v>3762.72</v>
      </c>
      <c r="FC74" s="11">
        <f t="shared" si="239"/>
        <v>5173.7400000000007</v>
      </c>
      <c r="FD74" s="11">
        <f t="shared" si="239"/>
        <v>6741.54</v>
      </c>
      <c r="FE74" s="11">
        <f t="shared" si="239"/>
        <v>8466.1200000000008</v>
      </c>
      <c r="FF74" s="11">
        <f t="shared" si="239"/>
        <v>10033.92</v>
      </c>
      <c r="FG74" s="11">
        <f t="shared" si="239"/>
        <v>11601.72</v>
      </c>
      <c r="FH74" s="11">
        <f t="shared" si="239"/>
        <v>13169.519999999999</v>
      </c>
      <c r="FI74" s="11">
        <f t="shared" si="239"/>
        <v>16461.900000000001</v>
      </c>
      <c r="FJ74" s="11">
        <f t="shared" si="239"/>
        <v>18029.699999999997</v>
      </c>
      <c r="FK74" s="11">
        <f t="shared" si="239"/>
        <v>19597.5</v>
      </c>
      <c r="FM74" s="9" t="s">
        <v>17</v>
      </c>
      <c r="FN74" s="12" t="s">
        <v>18</v>
      </c>
      <c r="FO74" s="11">
        <f t="shared" ref="FO74:FY74" si="240">+FO73*FO72</f>
        <v>3478.7340000000004</v>
      </c>
      <c r="FP74" s="11">
        <f t="shared" si="240"/>
        <v>3975.6960000000004</v>
      </c>
      <c r="FQ74" s="11">
        <f t="shared" si="240"/>
        <v>5466.5820000000003</v>
      </c>
      <c r="FR74" s="11">
        <f t="shared" si="240"/>
        <v>7123.1220000000003</v>
      </c>
      <c r="FS74" s="11">
        <f t="shared" si="240"/>
        <v>8945.3160000000007</v>
      </c>
      <c r="FT74" s="11">
        <f t="shared" si="240"/>
        <v>10601.856000000002</v>
      </c>
      <c r="FU74" s="11">
        <f t="shared" si="240"/>
        <v>12258.396000000001</v>
      </c>
      <c r="FV74" s="11">
        <f t="shared" si="240"/>
        <v>13914.936000000002</v>
      </c>
      <c r="FW74" s="11">
        <f t="shared" si="240"/>
        <v>17393.670000000002</v>
      </c>
      <c r="FX74" s="11">
        <f t="shared" si="240"/>
        <v>19050.21</v>
      </c>
      <c r="FY74" s="11">
        <f t="shared" si="240"/>
        <v>20706.75</v>
      </c>
      <c r="GA74" s="9" t="s">
        <v>17</v>
      </c>
      <c r="GB74" s="12" t="s">
        <v>18</v>
      </c>
      <c r="GC74" s="11">
        <f t="shared" ref="GC74:GM74" si="241">+GC73*GC72</f>
        <v>3667.7340000000004</v>
      </c>
      <c r="GD74" s="11">
        <f t="shared" si="241"/>
        <v>4191.6959999999999</v>
      </c>
      <c r="GE74" s="11">
        <f t="shared" si="241"/>
        <v>5763.5820000000003</v>
      </c>
      <c r="GF74" s="11">
        <f t="shared" si="241"/>
        <v>7510.1220000000003</v>
      </c>
      <c r="GG74" s="11">
        <f t="shared" si="241"/>
        <v>9431.3160000000007</v>
      </c>
      <c r="GH74" s="11">
        <f t="shared" si="241"/>
        <v>11177.856000000002</v>
      </c>
      <c r="GI74" s="11">
        <f t="shared" si="241"/>
        <v>12924.396000000001</v>
      </c>
      <c r="GJ74" s="11">
        <f t="shared" si="241"/>
        <v>14670.936000000002</v>
      </c>
      <c r="GK74" s="11">
        <f t="shared" si="241"/>
        <v>18338.670000000002</v>
      </c>
      <c r="GL74" s="11">
        <f t="shared" si="241"/>
        <v>20085.21</v>
      </c>
      <c r="GM74" s="11">
        <f t="shared" si="241"/>
        <v>21831.75</v>
      </c>
      <c r="GO74" s="9" t="s">
        <v>17</v>
      </c>
      <c r="GP74" s="12" t="s">
        <v>18</v>
      </c>
      <c r="GQ74" s="11">
        <f t="shared" ref="GQ74:HA74" si="242">+GQ73*GQ72</f>
        <v>4062.3660000000004</v>
      </c>
      <c r="GR74" s="11">
        <f t="shared" si="242"/>
        <v>4642.7040000000006</v>
      </c>
      <c r="GS74" s="11">
        <f t="shared" si="242"/>
        <v>6383.7180000000008</v>
      </c>
      <c r="GT74" s="11">
        <f t="shared" si="242"/>
        <v>8318.1780000000017</v>
      </c>
      <c r="GU74" s="11">
        <f t="shared" si="242"/>
        <v>10446.084000000003</v>
      </c>
      <c r="GV74" s="11">
        <f t="shared" si="242"/>
        <v>12380.544000000002</v>
      </c>
      <c r="GW74" s="11">
        <f t="shared" si="242"/>
        <v>14315.004000000001</v>
      </c>
      <c r="GX74" s="11">
        <f t="shared" si="242"/>
        <v>16249.464000000002</v>
      </c>
      <c r="GY74" s="11">
        <f t="shared" si="242"/>
        <v>20311.830000000002</v>
      </c>
      <c r="GZ74" s="11">
        <f t="shared" si="242"/>
        <v>22246.29</v>
      </c>
      <c r="HA74" s="11">
        <f t="shared" si="242"/>
        <v>24180.750000000004</v>
      </c>
    </row>
    <row r="75" spans="1:209" x14ac:dyDescent="0.2">
      <c r="A75" s="9" t="s">
        <v>71</v>
      </c>
      <c r="B75" s="12" t="s">
        <v>72</v>
      </c>
      <c r="C75" s="11">
        <f>Docentes!C6*0.37</f>
        <v>1818.92</v>
      </c>
      <c r="D75" s="11">
        <f>Docentes!D6*0.37</f>
        <v>1818.92</v>
      </c>
      <c r="E75" s="11">
        <f>Docentes!E6*0.37</f>
        <v>1818.92</v>
      </c>
      <c r="F75" s="11">
        <f>Docentes!F6*0.37</f>
        <v>1818.92</v>
      </c>
      <c r="G75" s="11">
        <f>Docentes!G6*0.37</f>
        <v>1818.92</v>
      </c>
      <c r="H75" s="11">
        <f>Docentes!H6*0.37</f>
        <v>1818.92</v>
      </c>
      <c r="I75" s="11">
        <f>Docentes!I6*0.37</f>
        <v>1818.92</v>
      </c>
      <c r="J75" s="11">
        <f>Docentes!J6*0.37</f>
        <v>1818.92</v>
      </c>
      <c r="K75" s="11">
        <f>Docentes!K6*0.37</f>
        <v>1818.92</v>
      </c>
      <c r="L75" s="11">
        <f>Docentes!L6*0.37</f>
        <v>1818.92</v>
      </c>
      <c r="M75" s="11">
        <f>Docentes!M6*0.37</f>
        <v>1818.92</v>
      </c>
      <c r="O75" s="9" t="s">
        <v>71</v>
      </c>
      <c r="P75" s="12" t="s">
        <v>72</v>
      </c>
      <c r="Q75" s="11">
        <f>Docentes!Q6*0.37</f>
        <v>1909.94</v>
      </c>
      <c r="R75" s="11">
        <f>Docentes!R6*0.37</f>
        <v>1909.94</v>
      </c>
      <c r="S75" s="11">
        <f>Docentes!S6*0.37</f>
        <v>1909.94</v>
      </c>
      <c r="T75" s="11">
        <f>Docentes!T6*0.37</f>
        <v>1909.94</v>
      </c>
      <c r="U75" s="11">
        <f>Docentes!U6*0.37</f>
        <v>1909.94</v>
      </c>
      <c r="V75" s="11">
        <f>Docentes!V6*0.37</f>
        <v>1909.94</v>
      </c>
      <c r="W75" s="11">
        <f>Docentes!W6*0.37</f>
        <v>1909.94</v>
      </c>
      <c r="X75" s="11">
        <f>Docentes!X6*0.37</f>
        <v>1909.94</v>
      </c>
      <c r="Y75" s="11">
        <f>Docentes!Y6*0.37</f>
        <v>1909.94</v>
      </c>
      <c r="Z75" s="11">
        <f>Docentes!Z6*0.37</f>
        <v>1909.94</v>
      </c>
      <c r="AA75" s="11">
        <f>Docentes!AA6*0.37</f>
        <v>1909.94</v>
      </c>
      <c r="AC75" s="9" t="s">
        <v>71</v>
      </c>
      <c r="AD75" s="12" t="s">
        <v>72</v>
      </c>
      <c r="AE75" s="11">
        <f>Docentes!AE6*0.37</f>
        <v>1964.33</v>
      </c>
      <c r="AF75" s="11">
        <f>Docentes!AF6*0.37</f>
        <v>1964.33</v>
      </c>
      <c r="AG75" s="11">
        <f>Docentes!AG6*0.37</f>
        <v>1964.33</v>
      </c>
      <c r="AH75" s="11">
        <f>Docentes!AH6*0.37</f>
        <v>1964.33</v>
      </c>
      <c r="AI75" s="11">
        <f>Docentes!AI6*0.37</f>
        <v>1964.33</v>
      </c>
      <c r="AJ75" s="11">
        <f>Docentes!AJ6*0.37</f>
        <v>1964.33</v>
      </c>
      <c r="AK75" s="11">
        <f>Docentes!AK6*0.37</f>
        <v>1964.33</v>
      </c>
      <c r="AL75" s="11">
        <f>Docentes!AL6*0.37</f>
        <v>1964.33</v>
      </c>
      <c r="AM75" s="11">
        <f>Docentes!AM6*0.37</f>
        <v>1964.33</v>
      </c>
      <c r="AN75" s="11">
        <f>Docentes!AN6*0.37</f>
        <v>1964.33</v>
      </c>
      <c r="AO75" s="11">
        <f>Docentes!AO6*0.37</f>
        <v>1964.33</v>
      </c>
      <c r="AQ75" s="9" t="s">
        <v>71</v>
      </c>
      <c r="AR75" s="12" t="s">
        <v>72</v>
      </c>
      <c r="AS75" s="11">
        <f>Docentes!AS6*0.37</f>
        <v>2000.96</v>
      </c>
      <c r="AT75" s="11">
        <f>Docentes!AT6*0.37</f>
        <v>2000.96</v>
      </c>
      <c r="AU75" s="11">
        <f>Docentes!AU6*0.37</f>
        <v>2000.96</v>
      </c>
      <c r="AV75" s="11">
        <f>Docentes!AV6*0.37</f>
        <v>2000.96</v>
      </c>
      <c r="AW75" s="11">
        <f>Docentes!AW6*0.37</f>
        <v>2000.96</v>
      </c>
      <c r="AX75" s="11">
        <f>Docentes!AX6*0.37</f>
        <v>2000.96</v>
      </c>
      <c r="AY75" s="11">
        <f>Docentes!AY6*0.37</f>
        <v>2000.96</v>
      </c>
      <c r="AZ75" s="11">
        <f>Docentes!AZ6*0.37</f>
        <v>2000.96</v>
      </c>
      <c r="BA75" s="11">
        <f>Docentes!BA6*0.37</f>
        <v>2000.96</v>
      </c>
      <c r="BB75" s="11">
        <f>Docentes!BB6*0.37</f>
        <v>2000.96</v>
      </c>
      <c r="BC75" s="11">
        <f>Docentes!BC6*0.37</f>
        <v>2000.96</v>
      </c>
      <c r="BE75" s="9" t="s">
        <v>71</v>
      </c>
      <c r="BF75" s="12" t="s">
        <v>72</v>
      </c>
      <c r="BG75" s="11">
        <f>Docentes!BG6*0.37</f>
        <v>2055.35</v>
      </c>
      <c r="BH75" s="11">
        <f>Docentes!BH6*0.37</f>
        <v>2055.35</v>
      </c>
      <c r="BI75" s="11">
        <f>Docentes!BI6*0.37</f>
        <v>2055.35</v>
      </c>
      <c r="BJ75" s="11">
        <f>Docentes!BJ6*0.37</f>
        <v>2055.35</v>
      </c>
      <c r="BK75" s="11">
        <f>Docentes!BK6*0.37</f>
        <v>2055.35</v>
      </c>
      <c r="BL75" s="11">
        <f>Docentes!BL6*0.37</f>
        <v>2055.35</v>
      </c>
      <c r="BM75" s="11">
        <f>Docentes!BM6*0.37</f>
        <v>2055.35</v>
      </c>
      <c r="BN75" s="11">
        <f>Docentes!BN6*0.37</f>
        <v>2055.35</v>
      </c>
      <c r="BO75" s="11">
        <f>Docentes!BO6*0.37</f>
        <v>2055.35</v>
      </c>
      <c r="BP75" s="11">
        <f>Docentes!BP6*0.37</f>
        <v>2055.35</v>
      </c>
      <c r="BQ75" s="11">
        <f>Docentes!BQ6*0.37</f>
        <v>2055.35</v>
      </c>
      <c r="BS75" s="9" t="s">
        <v>71</v>
      </c>
      <c r="BT75" s="12" t="s">
        <v>72</v>
      </c>
      <c r="BU75" s="11">
        <f>Docentes!BU6*0.37</f>
        <v>2091.61</v>
      </c>
      <c r="BV75" s="11">
        <f>Docentes!BV6*0.37</f>
        <v>2091.61</v>
      </c>
      <c r="BW75" s="11">
        <f>Docentes!BW6*0.37</f>
        <v>2091.61</v>
      </c>
      <c r="BX75" s="11">
        <f>Docentes!BX6*0.37</f>
        <v>2091.61</v>
      </c>
      <c r="BY75" s="11">
        <f>Docentes!BY6*0.37</f>
        <v>2091.61</v>
      </c>
      <c r="BZ75" s="11">
        <f>Docentes!BZ6*0.37</f>
        <v>2091.61</v>
      </c>
      <c r="CA75" s="11">
        <f>Docentes!CA6*0.37</f>
        <v>2091.61</v>
      </c>
      <c r="CB75" s="11">
        <f>Docentes!CB6*0.37</f>
        <v>2091.61</v>
      </c>
      <c r="CC75" s="11">
        <f>Docentes!CC6*0.37</f>
        <v>2091.61</v>
      </c>
      <c r="CD75" s="11">
        <f>Docentes!CD6*0.37</f>
        <v>2091.61</v>
      </c>
      <c r="CE75" s="11">
        <f>Docentes!CE6*0.37</f>
        <v>2091.61</v>
      </c>
      <c r="CG75" s="9" t="s">
        <v>71</v>
      </c>
      <c r="CH75" s="12" t="s">
        <v>72</v>
      </c>
      <c r="CI75" s="11">
        <f>Docentes!CI6*0.37</f>
        <v>2164.5</v>
      </c>
      <c r="CJ75" s="11">
        <f>Docentes!CJ6*0.37</f>
        <v>2164.5</v>
      </c>
      <c r="CK75" s="11">
        <f>Docentes!CK6*0.37</f>
        <v>2164.5</v>
      </c>
      <c r="CL75" s="11">
        <f>Docentes!CL6*0.37</f>
        <v>2164.5</v>
      </c>
      <c r="CM75" s="11">
        <f>Docentes!CM6*0.37</f>
        <v>2164.5</v>
      </c>
      <c r="CN75" s="11">
        <f>Docentes!CN6*0.37</f>
        <v>2164.5</v>
      </c>
      <c r="CO75" s="11">
        <f>Docentes!CO6*0.37</f>
        <v>2164.5</v>
      </c>
      <c r="CP75" s="11">
        <f>Docentes!CP6*0.37</f>
        <v>2164.5</v>
      </c>
      <c r="CQ75" s="11">
        <f>Docentes!CQ6*0.37</f>
        <v>2164.5</v>
      </c>
      <c r="CR75" s="11">
        <f>Docentes!CR6*0.37</f>
        <v>2164.5</v>
      </c>
      <c r="CS75" s="11">
        <f>Docentes!CS6*0.37</f>
        <v>2164.5</v>
      </c>
      <c r="CU75" s="9" t="s">
        <v>71</v>
      </c>
      <c r="CV75" s="12" t="s">
        <v>72</v>
      </c>
      <c r="CW75" s="11">
        <f>Docentes!CW6*0.37</f>
        <v>2364.67</v>
      </c>
      <c r="CX75" s="11">
        <f>Docentes!CX6*0.37</f>
        <v>2364.67</v>
      </c>
      <c r="CY75" s="11">
        <f>Docentes!CY6*0.37</f>
        <v>2364.67</v>
      </c>
      <c r="CZ75" s="11">
        <f>Docentes!CZ6*0.37</f>
        <v>2364.67</v>
      </c>
      <c r="DA75" s="11">
        <f>Docentes!DA6*0.37</f>
        <v>2364.67</v>
      </c>
      <c r="DB75" s="11">
        <f>Docentes!DB6*0.37</f>
        <v>2364.67</v>
      </c>
      <c r="DC75" s="11">
        <f>Docentes!DC6*0.37</f>
        <v>2364.67</v>
      </c>
      <c r="DD75" s="11">
        <f>Docentes!DD6*0.37</f>
        <v>2364.67</v>
      </c>
      <c r="DE75" s="11">
        <f>Docentes!DE6*0.37</f>
        <v>2364.67</v>
      </c>
      <c r="DF75" s="11">
        <f>Docentes!DF6*0.37</f>
        <v>2364.67</v>
      </c>
      <c r="DG75" s="11">
        <f>Docentes!DG6*0.37</f>
        <v>2364.67</v>
      </c>
      <c r="DI75" s="9" t="s">
        <v>71</v>
      </c>
      <c r="DJ75" s="12" t="s">
        <v>72</v>
      </c>
      <c r="DK75" s="11">
        <f>Docentes!DK6*0.37</f>
        <v>2400.9299999999998</v>
      </c>
      <c r="DL75" s="11">
        <f>Docentes!DL6*0.37</f>
        <v>2400.9299999999998</v>
      </c>
      <c r="DM75" s="11">
        <f>Docentes!DM6*0.37</f>
        <v>2400.9299999999998</v>
      </c>
      <c r="DN75" s="11">
        <f>Docentes!DN6*0.37</f>
        <v>2400.9299999999998</v>
      </c>
      <c r="DO75" s="11">
        <f>Docentes!DO6*0.37</f>
        <v>2400.9299999999998</v>
      </c>
      <c r="DP75" s="11">
        <f>Docentes!DP6*0.37</f>
        <v>2400.9299999999998</v>
      </c>
      <c r="DQ75" s="11">
        <f>Docentes!DQ6*0.37</f>
        <v>2400.9299999999998</v>
      </c>
      <c r="DR75" s="11">
        <f>Docentes!DR6*0.37</f>
        <v>2400.9299999999998</v>
      </c>
      <c r="DS75" s="11">
        <f>Docentes!DS6*0.37</f>
        <v>2400.9299999999998</v>
      </c>
      <c r="DT75" s="11">
        <f>Docentes!DT6*0.37</f>
        <v>2400.9299999999998</v>
      </c>
      <c r="DU75" s="11">
        <f>Docentes!DU6*0.37</f>
        <v>2400.9299999999998</v>
      </c>
      <c r="DW75" s="9" t="s">
        <v>71</v>
      </c>
      <c r="DX75" s="12" t="s">
        <v>72</v>
      </c>
      <c r="DY75" s="11">
        <f>Docentes!DY6*0.37</f>
        <v>2775.37</v>
      </c>
      <c r="DZ75" s="11">
        <f>Docentes!DZ6*0.37</f>
        <v>2775.37</v>
      </c>
      <c r="EA75" s="11">
        <f>Docentes!EA6*0.37</f>
        <v>2775.37</v>
      </c>
      <c r="EB75" s="11">
        <f>Docentes!EB6*0.37</f>
        <v>2775.37</v>
      </c>
      <c r="EC75" s="11">
        <f>Docentes!EC6*0.37</f>
        <v>2775.37</v>
      </c>
      <c r="ED75" s="11">
        <f>Docentes!ED6*0.37</f>
        <v>2775.37</v>
      </c>
      <c r="EE75" s="11">
        <f>Docentes!EE6*0.37</f>
        <v>2775.37</v>
      </c>
      <c r="EF75" s="11">
        <f>Docentes!EF6*0.37</f>
        <v>2775.37</v>
      </c>
      <c r="EG75" s="11">
        <f>Docentes!EG6*0.37</f>
        <v>2775.37</v>
      </c>
      <c r="EH75" s="11">
        <f>Docentes!EH6*0.37</f>
        <v>2775.37</v>
      </c>
      <c r="EI75" s="11">
        <f>Docentes!EI6*0.37</f>
        <v>2775.37</v>
      </c>
      <c r="EK75" s="9" t="s">
        <v>71</v>
      </c>
      <c r="EL75" s="12" t="s">
        <v>72</v>
      </c>
      <c r="EM75" s="11">
        <f>Docentes!EM6*0.37</f>
        <v>3029.93</v>
      </c>
      <c r="EN75" s="11">
        <f>Docentes!EN6*0.37</f>
        <v>3029.93</v>
      </c>
      <c r="EO75" s="11">
        <f>Docentes!EO6*0.37</f>
        <v>3029.93</v>
      </c>
      <c r="EP75" s="11">
        <f>Docentes!EP6*0.37</f>
        <v>3029.93</v>
      </c>
      <c r="EQ75" s="11">
        <f>Docentes!EQ6*0.37</f>
        <v>3029.93</v>
      </c>
      <c r="ER75" s="11">
        <f>Docentes!ER6*0.37</f>
        <v>3029.93</v>
      </c>
      <c r="ES75" s="11">
        <f>Docentes!ES6*0.37</f>
        <v>3029.93</v>
      </c>
      <c r="ET75" s="11">
        <f>Docentes!ET6*0.37</f>
        <v>3029.93</v>
      </c>
      <c r="EU75" s="11">
        <f>Docentes!EU6*0.37</f>
        <v>3029.93</v>
      </c>
      <c r="EV75" s="11">
        <f>Docentes!EV6*0.37</f>
        <v>3029.93</v>
      </c>
      <c r="EW75" s="11">
        <f>Docentes!EW6*0.37</f>
        <v>3029.93</v>
      </c>
      <c r="EY75" s="9" t="s">
        <v>71</v>
      </c>
      <c r="EZ75" s="12" t="s">
        <v>72</v>
      </c>
      <c r="FA75" s="11">
        <f>Docentes!FA6*0.37</f>
        <v>3222.7</v>
      </c>
      <c r="FB75" s="11">
        <f>Docentes!FB6*0.37</f>
        <v>3222.7</v>
      </c>
      <c r="FC75" s="11">
        <f>Docentes!FC6*0.37</f>
        <v>3222.7</v>
      </c>
      <c r="FD75" s="11">
        <f>Docentes!FD6*0.37</f>
        <v>3222.7</v>
      </c>
      <c r="FE75" s="11">
        <f>Docentes!FE6*0.37</f>
        <v>3222.7</v>
      </c>
      <c r="FF75" s="11">
        <f>Docentes!FF6*0.37</f>
        <v>3222.7</v>
      </c>
      <c r="FG75" s="11">
        <f>Docentes!FG6*0.37</f>
        <v>3222.7</v>
      </c>
      <c r="FH75" s="11">
        <f>Docentes!FH6*0.37</f>
        <v>3222.7</v>
      </c>
      <c r="FI75" s="11">
        <f>Docentes!FI6*0.37</f>
        <v>3222.7</v>
      </c>
      <c r="FJ75" s="11">
        <f>Docentes!FJ6*0.37</f>
        <v>3222.7</v>
      </c>
      <c r="FK75" s="11">
        <f>Docentes!FK6*0.37</f>
        <v>3222.7</v>
      </c>
      <c r="FM75" s="9" t="s">
        <v>71</v>
      </c>
      <c r="FN75" s="12" t="s">
        <v>72</v>
      </c>
      <c r="FO75" s="11">
        <f>Docentes!FO6*0.37</f>
        <v>3405.11</v>
      </c>
      <c r="FP75" s="11">
        <f>Docentes!FP6*0.37</f>
        <v>3405.11</v>
      </c>
      <c r="FQ75" s="11">
        <f>Docentes!FQ6*0.37</f>
        <v>3405.11</v>
      </c>
      <c r="FR75" s="11">
        <f>Docentes!FR6*0.37</f>
        <v>3405.11</v>
      </c>
      <c r="FS75" s="11">
        <f>Docentes!FS6*0.37</f>
        <v>3405.11</v>
      </c>
      <c r="FT75" s="11">
        <f>Docentes!FT6*0.37</f>
        <v>3405.11</v>
      </c>
      <c r="FU75" s="11">
        <f>Docentes!FU6*0.37</f>
        <v>3405.11</v>
      </c>
      <c r="FV75" s="11">
        <f>Docentes!FV6*0.37</f>
        <v>3405.11</v>
      </c>
      <c r="FW75" s="11">
        <f>Docentes!FW6*0.37</f>
        <v>3405.11</v>
      </c>
      <c r="FX75" s="11">
        <f>Docentes!FX6*0.37</f>
        <v>3405.11</v>
      </c>
      <c r="FY75" s="11">
        <f>Docentes!FY6*0.37</f>
        <v>3405.11</v>
      </c>
      <c r="GA75" s="9" t="s">
        <v>71</v>
      </c>
      <c r="GB75" s="12" t="s">
        <v>72</v>
      </c>
      <c r="GC75" s="11">
        <f>Docentes!GC6*0.37</f>
        <v>3590.11</v>
      </c>
      <c r="GD75" s="11">
        <f>Docentes!GD6*0.37</f>
        <v>3590.11</v>
      </c>
      <c r="GE75" s="11">
        <f>Docentes!GE6*0.37</f>
        <v>3590.11</v>
      </c>
      <c r="GF75" s="11">
        <f>Docentes!GF6*0.37</f>
        <v>3590.11</v>
      </c>
      <c r="GG75" s="11">
        <f>Docentes!GG6*0.37</f>
        <v>3590.11</v>
      </c>
      <c r="GH75" s="11">
        <f>Docentes!GH6*0.37</f>
        <v>3590.11</v>
      </c>
      <c r="GI75" s="11">
        <f>Docentes!GI6*0.37</f>
        <v>3590.11</v>
      </c>
      <c r="GJ75" s="11">
        <f>Docentes!GJ6*0.37</f>
        <v>3590.11</v>
      </c>
      <c r="GK75" s="11">
        <f>Docentes!GK6*0.37</f>
        <v>3590.11</v>
      </c>
      <c r="GL75" s="11">
        <f>Docentes!GL6*0.37</f>
        <v>3590.11</v>
      </c>
      <c r="GM75" s="11">
        <f>Docentes!GM6*0.37</f>
        <v>3590.11</v>
      </c>
      <c r="GO75" s="9" t="s">
        <v>71</v>
      </c>
      <c r="GP75" s="12" t="s">
        <v>72</v>
      </c>
      <c r="GQ75" s="11">
        <f>Docentes!GQ6*0.37</f>
        <v>3976.39</v>
      </c>
      <c r="GR75" s="11">
        <f>Docentes!GR6*0.37</f>
        <v>3976.39</v>
      </c>
      <c r="GS75" s="11">
        <f>Docentes!GS6*0.37</f>
        <v>3976.39</v>
      </c>
      <c r="GT75" s="11">
        <f>Docentes!GT6*0.37</f>
        <v>3976.39</v>
      </c>
      <c r="GU75" s="11">
        <f>Docentes!GU6*0.37</f>
        <v>3976.39</v>
      </c>
      <c r="GV75" s="11">
        <f>Docentes!GV6*0.37</f>
        <v>3976.39</v>
      </c>
      <c r="GW75" s="11">
        <f>Docentes!GW6*0.37</f>
        <v>3976.39</v>
      </c>
      <c r="GX75" s="11">
        <f>Docentes!GX6*0.37</f>
        <v>3976.39</v>
      </c>
      <c r="GY75" s="11">
        <f>Docentes!GY6*0.37</f>
        <v>3976.39</v>
      </c>
      <c r="GZ75" s="11">
        <f>Docentes!GZ6*0.37</f>
        <v>3976.39</v>
      </c>
      <c r="HA75" s="11">
        <f>Docentes!HA6*0.37</f>
        <v>3976.39</v>
      </c>
    </row>
    <row r="76" spans="1:209" ht="13.9" x14ac:dyDescent="0.25">
      <c r="A76" s="9" t="s">
        <v>19</v>
      </c>
      <c r="B76" s="12" t="s">
        <v>20</v>
      </c>
      <c r="C76" s="11">
        <f>+Docentes!C8</f>
        <v>2722</v>
      </c>
      <c r="D76" s="11">
        <f>+Docentes!D8</f>
        <v>2722</v>
      </c>
      <c r="E76" s="11">
        <f>+Docentes!E8</f>
        <v>2722</v>
      </c>
      <c r="F76" s="11">
        <f>+Docentes!F8</f>
        <v>2722</v>
      </c>
      <c r="G76" s="11">
        <f>+Docentes!G8</f>
        <v>2722</v>
      </c>
      <c r="H76" s="11">
        <f>+Docentes!H8</f>
        <v>2722</v>
      </c>
      <c r="I76" s="11">
        <f>+Docentes!I8</f>
        <v>2722</v>
      </c>
      <c r="J76" s="11">
        <f>+Docentes!J8</f>
        <v>2722</v>
      </c>
      <c r="K76" s="11">
        <f>+Docentes!K8</f>
        <v>2722</v>
      </c>
      <c r="L76" s="11">
        <f>+Docentes!L8</f>
        <v>2722</v>
      </c>
      <c r="M76" s="11">
        <f>+Docentes!M8</f>
        <v>2722</v>
      </c>
      <c r="O76" s="9" t="s">
        <v>19</v>
      </c>
      <c r="P76" s="12" t="s">
        <v>20</v>
      </c>
      <c r="Q76" s="11">
        <f>+Docentes!Q8</f>
        <v>2934</v>
      </c>
      <c r="R76" s="11">
        <f>+Docentes!R8</f>
        <v>2934</v>
      </c>
      <c r="S76" s="11">
        <f>+Docentes!S8</f>
        <v>2934</v>
      </c>
      <c r="T76" s="11">
        <f>+Docentes!T8</f>
        <v>2934</v>
      </c>
      <c r="U76" s="11">
        <f>+Docentes!U8</f>
        <v>2934</v>
      </c>
      <c r="V76" s="11">
        <f>+Docentes!V8</f>
        <v>2934</v>
      </c>
      <c r="W76" s="11">
        <f>+Docentes!W8</f>
        <v>2934</v>
      </c>
      <c r="X76" s="11">
        <f>+Docentes!X8</f>
        <v>2934</v>
      </c>
      <c r="Y76" s="11">
        <f>+Docentes!Y8</f>
        <v>2934</v>
      </c>
      <c r="Z76" s="11">
        <f>+Docentes!Z8</f>
        <v>2934</v>
      </c>
      <c r="AA76" s="11">
        <f>+Docentes!AA8</f>
        <v>2934</v>
      </c>
      <c r="AC76" s="9" t="s">
        <v>19</v>
      </c>
      <c r="AD76" s="12" t="s">
        <v>20</v>
      </c>
      <c r="AE76" s="11">
        <f>+Docentes!AE8</f>
        <v>3062</v>
      </c>
      <c r="AF76" s="11">
        <f>+Docentes!AF8</f>
        <v>3062</v>
      </c>
      <c r="AG76" s="11">
        <f>+Docentes!AG8</f>
        <v>3062</v>
      </c>
      <c r="AH76" s="11">
        <f>+Docentes!AH8</f>
        <v>3062</v>
      </c>
      <c r="AI76" s="11">
        <f>+Docentes!AI8</f>
        <v>3062</v>
      </c>
      <c r="AJ76" s="11">
        <f>+Docentes!AJ8</f>
        <v>3062</v>
      </c>
      <c r="AK76" s="11">
        <f>+Docentes!AK8</f>
        <v>3062</v>
      </c>
      <c r="AL76" s="11">
        <f>+Docentes!AL8</f>
        <v>3062</v>
      </c>
      <c r="AM76" s="11">
        <f>+Docentes!AM8</f>
        <v>3062</v>
      </c>
      <c r="AN76" s="11">
        <f>+Docentes!AN8</f>
        <v>3062</v>
      </c>
      <c r="AO76" s="11">
        <f>+Docentes!AO8</f>
        <v>3062</v>
      </c>
      <c r="AQ76" s="9" t="s">
        <v>19</v>
      </c>
      <c r="AR76" s="12" t="s">
        <v>20</v>
      </c>
      <c r="AS76" s="11">
        <f>+Docentes!AS8</f>
        <v>3147</v>
      </c>
      <c r="AT76" s="11">
        <f>+Docentes!AT8</f>
        <v>3147</v>
      </c>
      <c r="AU76" s="11">
        <f>+Docentes!AU8</f>
        <v>3147</v>
      </c>
      <c r="AV76" s="11">
        <f>+Docentes!AV8</f>
        <v>3147</v>
      </c>
      <c r="AW76" s="11">
        <f>+Docentes!AW8</f>
        <v>3147</v>
      </c>
      <c r="AX76" s="11">
        <f>+Docentes!AX8</f>
        <v>3147</v>
      </c>
      <c r="AY76" s="11">
        <f>+Docentes!AY8</f>
        <v>3147</v>
      </c>
      <c r="AZ76" s="11">
        <f>+Docentes!AZ8</f>
        <v>3147</v>
      </c>
      <c r="BA76" s="11">
        <f>+Docentes!BA8</f>
        <v>3147</v>
      </c>
      <c r="BB76" s="11">
        <f>+Docentes!BB8</f>
        <v>3147</v>
      </c>
      <c r="BC76" s="11">
        <f>+Docentes!BC8</f>
        <v>3147</v>
      </c>
      <c r="BE76" s="9" t="s">
        <v>19</v>
      </c>
      <c r="BF76" s="12" t="s">
        <v>20</v>
      </c>
      <c r="BG76" s="11">
        <f>+Docentes!BG8</f>
        <v>3274</v>
      </c>
      <c r="BH76" s="11">
        <f>+Docentes!BH8</f>
        <v>3274</v>
      </c>
      <c r="BI76" s="11">
        <f>+Docentes!BI8</f>
        <v>3274</v>
      </c>
      <c r="BJ76" s="11">
        <f>+Docentes!BJ8</f>
        <v>3274</v>
      </c>
      <c r="BK76" s="11">
        <f>+Docentes!BK8</f>
        <v>3274</v>
      </c>
      <c r="BL76" s="11">
        <f>+Docentes!BL8</f>
        <v>3274</v>
      </c>
      <c r="BM76" s="11">
        <f>+Docentes!BM8</f>
        <v>3274</v>
      </c>
      <c r="BN76" s="11">
        <f>+Docentes!BN8</f>
        <v>3274</v>
      </c>
      <c r="BO76" s="11">
        <f>+Docentes!BO8</f>
        <v>3274</v>
      </c>
      <c r="BP76" s="11">
        <f>+Docentes!BP8</f>
        <v>3274</v>
      </c>
      <c r="BQ76" s="11">
        <f>+Docentes!BQ8</f>
        <v>3274</v>
      </c>
      <c r="BS76" s="9" t="s">
        <v>19</v>
      </c>
      <c r="BT76" s="12" t="s">
        <v>20</v>
      </c>
      <c r="BU76" s="11">
        <f>+Docentes!BU8</f>
        <v>3359</v>
      </c>
      <c r="BV76" s="11">
        <f>+Docentes!BV8</f>
        <v>3359</v>
      </c>
      <c r="BW76" s="11">
        <f>+Docentes!BW8</f>
        <v>3359</v>
      </c>
      <c r="BX76" s="11">
        <f>+Docentes!BX8</f>
        <v>3359</v>
      </c>
      <c r="BY76" s="11">
        <f>+Docentes!BY8</f>
        <v>3359</v>
      </c>
      <c r="BZ76" s="11">
        <f>+Docentes!BZ8</f>
        <v>3359</v>
      </c>
      <c r="CA76" s="11">
        <f>+Docentes!CA8</f>
        <v>3359</v>
      </c>
      <c r="CB76" s="11">
        <f>+Docentes!CB8</f>
        <v>3359</v>
      </c>
      <c r="CC76" s="11">
        <f>+Docentes!CC8</f>
        <v>3359</v>
      </c>
      <c r="CD76" s="11">
        <f>+Docentes!CD8</f>
        <v>3359</v>
      </c>
      <c r="CE76" s="11">
        <f>+Docentes!CE8</f>
        <v>3359</v>
      </c>
      <c r="CG76" s="9" t="s">
        <v>19</v>
      </c>
      <c r="CH76" s="12" t="s">
        <v>20</v>
      </c>
      <c r="CI76" s="11">
        <f>+Docentes!CI8</f>
        <v>3529</v>
      </c>
      <c r="CJ76" s="11">
        <f>+Docentes!CJ8</f>
        <v>3529</v>
      </c>
      <c r="CK76" s="11">
        <f>+Docentes!CK8</f>
        <v>3529</v>
      </c>
      <c r="CL76" s="11">
        <f>+Docentes!CL8</f>
        <v>3529</v>
      </c>
      <c r="CM76" s="11">
        <f>+Docentes!CM8</f>
        <v>3529</v>
      </c>
      <c r="CN76" s="11">
        <f>+Docentes!CN8</f>
        <v>3529</v>
      </c>
      <c r="CO76" s="11">
        <f>+Docentes!CO8</f>
        <v>3529</v>
      </c>
      <c r="CP76" s="11">
        <f>+Docentes!CP8</f>
        <v>3529</v>
      </c>
      <c r="CQ76" s="11">
        <f>+Docentes!CQ8</f>
        <v>3529</v>
      </c>
      <c r="CR76" s="11">
        <f>+Docentes!CR8</f>
        <v>3529</v>
      </c>
      <c r="CS76" s="11">
        <f>+Docentes!CS8</f>
        <v>3529</v>
      </c>
      <c r="CU76" s="9" t="s">
        <v>19</v>
      </c>
      <c r="CV76" s="12" t="s">
        <v>20</v>
      </c>
      <c r="CW76" s="11">
        <f>+Docentes!CW8</f>
        <v>3997</v>
      </c>
      <c r="CX76" s="11">
        <f>+Docentes!CX8</f>
        <v>3997</v>
      </c>
      <c r="CY76" s="11">
        <f>+Docentes!CY8</f>
        <v>3997</v>
      </c>
      <c r="CZ76" s="11">
        <f>+Docentes!CZ8</f>
        <v>3997</v>
      </c>
      <c r="DA76" s="11">
        <f>+Docentes!DA8</f>
        <v>3997</v>
      </c>
      <c r="DB76" s="11">
        <f>+Docentes!DB8</f>
        <v>3997</v>
      </c>
      <c r="DC76" s="11">
        <f>+Docentes!DC8</f>
        <v>3997</v>
      </c>
      <c r="DD76" s="11">
        <f>+Docentes!DD8</f>
        <v>3997</v>
      </c>
      <c r="DE76" s="11">
        <f>+Docentes!DE8</f>
        <v>3997</v>
      </c>
      <c r="DF76" s="11">
        <f>+Docentes!DF8</f>
        <v>3997</v>
      </c>
      <c r="DG76" s="11">
        <f>+Docentes!DG8</f>
        <v>3997</v>
      </c>
      <c r="DI76" s="9" t="s">
        <v>19</v>
      </c>
      <c r="DJ76" s="12" t="s">
        <v>20</v>
      </c>
      <c r="DK76" s="11">
        <f>+Docentes!DK8</f>
        <v>4082</v>
      </c>
      <c r="DL76" s="11">
        <f>+Docentes!DL8</f>
        <v>4082</v>
      </c>
      <c r="DM76" s="11">
        <f>+Docentes!DM8</f>
        <v>4082</v>
      </c>
      <c r="DN76" s="11">
        <f>+Docentes!DN8</f>
        <v>4082</v>
      </c>
      <c r="DO76" s="11">
        <f>+Docentes!DO8</f>
        <v>4082</v>
      </c>
      <c r="DP76" s="11">
        <f>+Docentes!DP8</f>
        <v>4082</v>
      </c>
      <c r="DQ76" s="11">
        <f>+Docentes!DQ8</f>
        <v>4082</v>
      </c>
      <c r="DR76" s="11">
        <f>+Docentes!DR8</f>
        <v>4082</v>
      </c>
      <c r="DS76" s="11">
        <f>+Docentes!DS8</f>
        <v>4082</v>
      </c>
      <c r="DT76" s="11">
        <f>+Docentes!DT8</f>
        <v>4082</v>
      </c>
      <c r="DU76" s="11">
        <f>+Docentes!DU8</f>
        <v>4082</v>
      </c>
      <c r="DW76" s="9" t="s">
        <v>19</v>
      </c>
      <c r="DX76" s="12" t="s">
        <v>20</v>
      </c>
      <c r="DY76" s="11">
        <f>+Docentes!DY8</f>
        <v>4529</v>
      </c>
      <c r="DZ76" s="11">
        <f>+Docentes!DZ8</f>
        <v>4529</v>
      </c>
      <c r="EA76" s="11">
        <f>+Docentes!EA8</f>
        <v>4529</v>
      </c>
      <c r="EB76" s="11">
        <f>+Docentes!EB8</f>
        <v>4529</v>
      </c>
      <c r="EC76" s="11">
        <f>+Docentes!EC8</f>
        <v>4529</v>
      </c>
      <c r="ED76" s="11">
        <f>+Docentes!ED8</f>
        <v>4529</v>
      </c>
      <c r="EE76" s="11">
        <f>+Docentes!EE8</f>
        <v>4529</v>
      </c>
      <c r="EF76" s="11">
        <f>+Docentes!EF8</f>
        <v>4529</v>
      </c>
      <c r="EG76" s="11">
        <f>+Docentes!EG8</f>
        <v>4529</v>
      </c>
      <c r="EH76" s="11">
        <f>+Docentes!EH8</f>
        <v>4529</v>
      </c>
      <c r="EI76" s="11">
        <f>+Docentes!EI8</f>
        <v>4529</v>
      </c>
      <c r="EK76" s="9" t="s">
        <v>19</v>
      </c>
      <c r="EL76" s="12" t="s">
        <v>20</v>
      </c>
      <c r="EM76" s="11">
        <f>+Docentes!EM8</f>
        <v>5152</v>
      </c>
      <c r="EN76" s="11">
        <f>+Docentes!EN8</f>
        <v>5152</v>
      </c>
      <c r="EO76" s="11">
        <f>+Docentes!EO8</f>
        <v>5152</v>
      </c>
      <c r="EP76" s="11">
        <f>+Docentes!EP8</f>
        <v>5152</v>
      </c>
      <c r="EQ76" s="11">
        <f>+Docentes!EQ8</f>
        <v>5152</v>
      </c>
      <c r="ER76" s="11">
        <f>+Docentes!ER8</f>
        <v>5152</v>
      </c>
      <c r="ES76" s="11">
        <f>+Docentes!ES8</f>
        <v>5152</v>
      </c>
      <c r="ET76" s="11">
        <f>+Docentes!ET8</f>
        <v>5152</v>
      </c>
      <c r="EU76" s="11">
        <f>+Docentes!EU8</f>
        <v>5152</v>
      </c>
      <c r="EV76" s="11">
        <f>+Docentes!EV8</f>
        <v>5152</v>
      </c>
      <c r="EW76" s="11">
        <f>+Docentes!EW8</f>
        <v>5152</v>
      </c>
      <c r="EY76" s="9" t="s">
        <v>19</v>
      </c>
      <c r="EZ76" s="12" t="s">
        <v>20</v>
      </c>
      <c r="FA76" s="11">
        <f>+Docentes!FA8</f>
        <v>5029</v>
      </c>
      <c r="FB76" s="11">
        <f>+Docentes!FB8</f>
        <v>5029</v>
      </c>
      <c r="FC76" s="11">
        <f>+Docentes!FC8</f>
        <v>5029</v>
      </c>
      <c r="FD76" s="11">
        <f>+Docentes!FD8</f>
        <v>5029</v>
      </c>
      <c r="FE76" s="11">
        <f>+Docentes!FE8</f>
        <v>5029</v>
      </c>
      <c r="FF76" s="11">
        <f>+Docentes!FF8</f>
        <v>5029</v>
      </c>
      <c r="FG76" s="11">
        <f>+Docentes!FG8</f>
        <v>5029</v>
      </c>
      <c r="FH76" s="11">
        <f>+Docentes!FH8</f>
        <v>5029</v>
      </c>
      <c r="FI76" s="11">
        <f>+Docentes!FI8</f>
        <v>5029</v>
      </c>
      <c r="FJ76" s="11">
        <f>+Docentes!FJ8</f>
        <v>5029</v>
      </c>
      <c r="FK76" s="11">
        <f>+Docentes!FK8</f>
        <v>5029</v>
      </c>
      <c r="FM76" s="9" t="s">
        <v>19</v>
      </c>
      <c r="FN76" s="12" t="s">
        <v>20</v>
      </c>
      <c r="FO76" s="11">
        <f>+Docentes!FO8</f>
        <v>5475</v>
      </c>
      <c r="FP76" s="11">
        <f>+Docentes!FP8</f>
        <v>5475</v>
      </c>
      <c r="FQ76" s="11">
        <f>+Docentes!FQ8</f>
        <v>5475</v>
      </c>
      <c r="FR76" s="11">
        <f>+Docentes!FR8</f>
        <v>5475</v>
      </c>
      <c r="FS76" s="11">
        <f>+Docentes!FS8</f>
        <v>5475</v>
      </c>
      <c r="FT76" s="11">
        <f>+Docentes!FT8</f>
        <v>5475</v>
      </c>
      <c r="FU76" s="11">
        <f>+Docentes!FU8</f>
        <v>5475</v>
      </c>
      <c r="FV76" s="11">
        <f>+Docentes!FV8</f>
        <v>5475</v>
      </c>
      <c r="FW76" s="11">
        <f>+Docentes!FW8</f>
        <v>5475</v>
      </c>
      <c r="FX76" s="11">
        <f>+Docentes!FX8</f>
        <v>5475</v>
      </c>
      <c r="FY76" s="11">
        <f>+Docentes!FY8</f>
        <v>5475</v>
      </c>
      <c r="GA76" s="9" t="s">
        <v>19</v>
      </c>
      <c r="GB76" s="12" t="s">
        <v>20</v>
      </c>
      <c r="GC76" s="11">
        <f>+Docentes!GC8</f>
        <v>5928</v>
      </c>
      <c r="GD76" s="11">
        <f>+Docentes!GD8</f>
        <v>5928</v>
      </c>
      <c r="GE76" s="11">
        <f>+Docentes!GE8</f>
        <v>5928</v>
      </c>
      <c r="GF76" s="11">
        <f>+Docentes!GF8</f>
        <v>5928</v>
      </c>
      <c r="GG76" s="11">
        <f>+Docentes!GG8</f>
        <v>5928</v>
      </c>
      <c r="GH76" s="11">
        <f>+Docentes!GH8</f>
        <v>5928</v>
      </c>
      <c r="GI76" s="11">
        <f>+Docentes!GI8</f>
        <v>5928</v>
      </c>
      <c r="GJ76" s="11">
        <f>+Docentes!GJ8</f>
        <v>5928</v>
      </c>
      <c r="GK76" s="11">
        <f>+Docentes!GK8</f>
        <v>5928</v>
      </c>
      <c r="GL76" s="11">
        <f>+Docentes!GL8</f>
        <v>5928</v>
      </c>
      <c r="GM76" s="11">
        <f>+Docentes!GM8</f>
        <v>5928</v>
      </c>
      <c r="GO76" s="9" t="s">
        <v>19</v>
      </c>
      <c r="GP76" s="12" t="s">
        <v>20</v>
      </c>
      <c r="GQ76" s="11">
        <f>+Docentes!GQ8</f>
        <v>6874</v>
      </c>
      <c r="GR76" s="11">
        <f>+Docentes!GR8</f>
        <v>6874</v>
      </c>
      <c r="GS76" s="11">
        <f>+Docentes!GS8</f>
        <v>6874</v>
      </c>
      <c r="GT76" s="11">
        <f>+Docentes!GT8</f>
        <v>6874</v>
      </c>
      <c r="GU76" s="11">
        <f>+Docentes!GU8</f>
        <v>6874</v>
      </c>
      <c r="GV76" s="11">
        <f>+Docentes!GV8</f>
        <v>6874</v>
      </c>
      <c r="GW76" s="11">
        <f>+Docentes!GW8</f>
        <v>6874</v>
      </c>
      <c r="GX76" s="11">
        <f>+Docentes!GX8</f>
        <v>6874</v>
      </c>
      <c r="GY76" s="11">
        <f>+Docentes!GY8</f>
        <v>6874</v>
      </c>
      <c r="GZ76" s="11">
        <f>+Docentes!GZ8</f>
        <v>6874</v>
      </c>
      <c r="HA76" s="11">
        <f>+Docentes!HA8</f>
        <v>6874</v>
      </c>
    </row>
    <row r="77" spans="1:209" ht="13.9" x14ac:dyDescent="0.25">
      <c r="A77" s="9" t="s">
        <v>53</v>
      </c>
      <c r="B77" s="12" t="s">
        <v>63</v>
      </c>
      <c r="C77" s="11">
        <f>230*1.8</f>
        <v>414</v>
      </c>
      <c r="D77" s="11">
        <f t="shared" ref="D77:M77" si="243">230*1.8</f>
        <v>414</v>
      </c>
      <c r="E77" s="11">
        <f t="shared" si="243"/>
        <v>414</v>
      </c>
      <c r="F77" s="11">
        <f t="shared" si="243"/>
        <v>414</v>
      </c>
      <c r="G77" s="11">
        <f t="shared" si="243"/>
        <v>414</v>
      </c>
      <c r="H77" s="11">
        <f t="shared" si="243"/>
        <v>414</v>
      </c>
      <c r="I77" s="11">
        <f t="shared" si="243"/>
        <v>414</v>
      </c>
      <c r="J77" s="11">
        <f t="shared" si="243"/>
        <v>414</v>
      </c>
      <c r="K77" s="11">
        <f t="shared" si="243"/>
        <v>414</v>
      </c>
      <c r="L77" s="11">
        <f t="shared" si="243"/>
        <v>414</v>
      </c>
      <c r="M77" s="11">
        <f t="shared" si="243"/>
        <v>414</v>
      </c>
      <c r="O77" s="9" t="s">
        <v>53</v>
      </c>
      <c r="P77" s="12" t="s">
        <v>63</v>
      </c>
      <c r="Q77" s="11">
        <f>+AA70*S11</f>
        <v>435.6</v>
      </c>
      <c r="R77" s="11">
        <f>+AA70*S11</f>
        <v>435.6</v>
      </c>
      <c r="S77" s="11">
        <f>+AA70*S11</f>
        <v>435.6</v>
      </c>
      <c r="T77" s="11">
        <f>+AA70*S11</f>
        <v>435.6</v>
      </c>
      <c r="U77" s="11">
        <f>+AA70*S11</f>
        <v>435.6</v>
      </c>
      <c r="V77" s="11">
        <f>+AA70*S11</f>
        <v>435.6</v>
      </c>
      <c r="W77" s="11">
        <f>+AA70*S11</f>
        <v>435.6</v>
      </c>
      <c r="X77" s="11">
        <f>+AA70*S11</f>
        <v>435.6</v>
      </c>
      <c r="Y77" s="11">
        <f>+AA70*S11</f>
        <v>435.6</v>
      </c>
      <c r="Z77" s="11">
        <f>+AA70*S11</f>
        <v>435.6</v>
      </c>
      <c r="AA77" s="11">
        <f>+AA70*S11</f>
        <v>435.6</v>
      </c>
      <c r="AC77" s="9" t="s">
        <v>53</v>
      </c>
      <c r="AD77" s="12" t="s">
        <v>63</v>
      </c>
      <c r="AE77" s="11">
        <f>+AO70*AG11</f>
        <v>446.40000000000003</v>
      </c>
      <c r="AF77" s="11">
        <f>+AO70*AG11</f>
        <v>446.40000000000003</v>
      </c>
      <c r="AG77" s="11">
        <f>+AO70*AG11</f>
        <v>446.40000000000003</v>
      </c>
      <c r="AH77" s="11">
        <f>+AO70*AG11</f>
        <v>446.40000000000003</v>
      </c>
      <c r="AI77" s="11">
        <f>+AO70*AG11</f>
        <v>446.40000000000003</v>
      </c>
      <c r="AJ77" s="11">
        <f>+AO70*AG11</f>
        <v>446.40000000000003</v>
      </c>
      <c r="AK77" s="11">
        <f>+AO70*AG11</f>
        <v>446.40000000000003</v>
      </c>
      <c r="AL77" s="11">
        <f>+AO70*AG11</f>
        <v>446.40000000000003</v>
      </c>
      <c r="AM77" s="11">
        <f>+AO70*AG11</f>
        <v>446.40000000000003</v>
      </c>
      <c r="AN77" s="11">
        <f>+AO70*AG11</f>
        <v>446.40000000000003</v>
      </c>
      <c r="AO77" s="11">
        <f>+AO70*AG11</f>
        <v>446.40000000000003</v>
      </c>
      <c r="AQ77" s="9" t="s">
        <v>53</v>
      </c>
      <c r="AR77" s="12" t="s">
        <v>63</v>
      </c>
      <c r="AS77" s="11">
        <f>+BC70*AU11</f>
        <v>455.40000000000003</v>
      </c>
      <c r="AT77" s="11">
        <f>+BC70*AU11</f>
        <v>455.40000000000003</v>
      </c>
      <c r="AU77" s="11">
        <f>+BC70*AU11</f>
        <v>455.40000000000003</v>
      </c>
      <c r="AV77" s="11">
        <f>+BC70*AU11</f>
        <v>455.40000000000003</v>
      </c>
      <c r="AW77" s="11">
        <f>+BC70*AU11</f>
        <v>455.40000000000003</v>
      </c>
      <c r="AX77" s="11">
        <f>+BC70*AU11</f>
        <v>455.40000000000003</v>
      </c>
      <c r="AY77" s="11">
        <f>+BC70*AU11</f>
        <v>455.40000000000003</v>
      </c>
      <c r="AZ77" s="11">
        <f>+BC70*AU11</f>
        <v>455.40000000000003</v>
      </c>
      <c r="BA77" s="11">
        <f>+BC70*AU11</f>
        <v>455.40000000000003</v>
      </c>
      <c r="BB77" s="11">
        <f>+BC70*AU11</f>
        <v>455.40000000000003</v>
      </c>
      <c r="BC77" s="11">
        <f>+BC70*AU11</f>
        <v>455.40000000000003</v>
      </c>
      <c r="BE77" s="9" t="s">
        <v>53</v>
      </c>
      <c r="BF77" s="12" t="s">
        <v>63</v>
      </c>
      <c r="BG77" s="11">
        <f>+BQ70*BI11</f>
        <v>468</v>
      </c>
      <c r="BH77" s="11">
        <f>+BQ70*BI11</f>
        <v>468</v>
      </c>
      <c r="BI77" s="11">
        <f>+BQ70*BI11</f>
        <v>468</v>
      </c>
      <c r="BJ77" s="11">
        <f>+BQ70*BI11</f>
        <v>468</v>
      </c>
      <c r="BK77" s="11">
        <f>+BQ70*BI11</f>
        <v>468</v>
      </c>
      <c r="BL77" s="11">
        <f>+BQ70*BI11</f>
        <v>468</v>
      </c>
      <c r="BM77" s="11">
        <f>+BQ70*BI11</f>
        <v>468</v>
      </c>
      <c r="BN77" s="11">
        <f>+BQ70*BI11</f>
        <v>468</v>
      </c>
      <c r="BO77" s="11">
        <f>+BQ70*BI11</f>
        <v>468</v>
      </c>
      <c r="BP77" s="11">
        <f>+BQ70*BI11</f>
        <v>468</v>
      </c>
      <c r="BQ77" s="11">
        <f>+BQ70*BI11</f>
        <v>468</v>
      </c>
      <c r="BS77" s="9" t="s">
        <v>53</v>
      </c>
      <c r="BT77" s="12" t="s">
        <v>63</v>
      </c>
      <c r="BU77" s="11">
        <f>+CE70*BW11</f>
        <v>477</v>
      </c>
      <c r="BV77" s="11">
        <f>+CE70*BW11</f>
        <v>477</v>
      </c>
      <c r="BW77" s="11">
        <f>+CE70*BW11</f>
        <v>477</v>
      </c>
      <c r="BX77" s="11">
        <f>+CE70*BW11</f>
        <v>477</v>
      </c>
      <c r="BY77" s="11">
        <f>+CE70*BW11</f>
        <v>477</v>
      </c>
      <c r="BZ77" s="11">
        <f>+CE70*BW11</f>
        <v>477</v>
      </c>
      <c r="CA77" s="11">
        <f>+CE70*BW11</f>
        <v>477</v>
      </c>
      <c r="CB77" s="11">
        <f>+CE70*BW11</f>
        <v>477</v>
      </c>
      <c r="CC77" s="11">
        <f>+CE70*BW11</f>
        <v>477</v>
      </c>
      <c r="CD77" s="11">
        <f>+CE70*BW11</f>
        <v>477</v>
      </c>
      <c r="CE77" s="11">
        <f>+CE70*BW11</f>
        <v>477</v>
      </c>
      <c r="CG77" s="9" t="s">
        <v>53</v>
      </c>
      <c r="CH77" s="12" t="s">
        <v>63</v>
      </c>
      <c r="CI77" s="11">
        <f>+CS70*CK11</f>
        <v>493.2</v>
      </c>
      <c r="CJ77" s="11">
        <f>+CS70*CK11</f>
        <v>493.2</v>
      </c>
      <c r="CK77" s="11">
        <f>+CS70*CK11</f>
        <v>493.2</v>
      </c>
      <c r="CL77" s="11">
        <f>+CS70*CK11</f>
        <v>493.2</v>
      </c>
      <c r="CM77" s="11">
        <f>+CS70*CK11</f>
        <v>493.2</v>
      </c>
      <c r="CN77" s="11">
        <f>+CS70*CK11</f>
        <v>493.2</v>
      </c>
      <c r="CO77" s="11">
        <f>+CS70*CK11</f>
        <v>493.2</v>
      </c>
      <c r="CP77" s="11">
        <f>+CS70*CK11</f>
        <v>493.2</v>
      </c>
      <c r="CQ77" s="11">
        <f>+CS70*CK11</f>
        <v>493.2</v>
      </c>
      <c r="CR77" s="11">
        <f>+CS70*CK11</f>
        <v>493.2</v>
      </c>
      <c r="CS77" s="11">
        <f>+CS70*CK11</f>
        <v>493.2</v>
      </c>
      <c r="CU77" s="9" t="s">
        <v>53</v>
      </c>
      <c r="CV77" s="12" t="s">
        <v>63</v>
      </c>
      <c r="CW77" s="11">
        <f>+DG70*CY11</f>
        <v>538.20000000000005</v>
      </c>
      <c r="CX77" s="11">
        <f>+DG70*CY11</f>
        <v>538.20000000000005</v>
      </c>
      <c r="CY77" s="11">
        <f>+DG70*CY11</f>
        <v>538.20000000000005</v>
      </c>
      <c r="CZ77" s="11">
        <f>+DG70*CY11</f>
        <v>538.20000000000005</v>
      </c>
      <c r="DA77" s="11">
        <f>+DG70*CY11</f>
        <v>538.20000000000005</v>
      </c>
      <c r="DB77" s="11">
        <f>+DG70*CY11</f>
        <v>538.20000000000005</v>
      </c>
      <c r="DC77" s="11">
        <f>+DG70*CY11</f>
        <v>538.20000000000005</v>
      </c>
      <c r="DD77" s="11">
        <f>+DG70*CY11</f>
        <v>538.20000000000005</v>
      </c>
      <c r="DE77" s="11">
        <f>+DG70*CY11</f>
        <v>538.20000000000005</v>
      </c>
      <c r="DF77" s="11">
        <f>+DG70*CY11</f>
        <v>538.20000000000005</v>
      </c>
      <c r="DG77" s="11">
        <f>+DG70*CY11</f>
        <v>538.20000000000005</v>
      </c>
      <c r="DI77" s="9" t="s">
        <v>53</v>
      </c>
      <c r="DJ77" s="12" t="s">
        <v>63</v>
      </c>
      <c r="DK77" s="11">
        <f>+DU70*DM11</f>
        <v>547.20000000000005</v>
      </c>
      <c r="DL77" s="11">
        <f>+DU70*DM11</f>
        <v>547.20000000000005</v>
      </c>
      <c r="DM77" s="11">
        <f>+DU70*DM11</f>
        <v>547.20000000000005</v>
      </c>
      <c r="DN77" s="11">
        <f>+DU70*DM11</f>
        <v>547.20000000000005</v>
      </c>
      <c r="DO77" s="11">
        <f>+DU70*DM11</f>
        <v>547.20000000000005</v>
      </c>
      <c r="DP77" s="11">
        <f>+DU70*DM11</f>
        <v>547.20000000000005</v>
      </c>
      <c r="DQ77" s="11">
        <f>+DU70*DM11</f>
        <v>547.20000000000005</v>
      </c>
      <c r="DR77" s="11">
        <f>+DU70*DM11</f>
        <v>547.20000000000005</v>
      </c>
      <c r="DS77" s="11">
        <f>+DU70*DM11</f>
        <v>547.20000000000005</v>
      </c>
      <c r="DT77" s="11">
        <f>+DU70*DM11</f>
        <v>547.20000000000005</v>
      </c>
      <c r="DU77" s="11">
        <f>+DU70*DM11</f>
        <v>547.20000000000005</v>
      </c>
      <c r="DW77" s="9" t="s">
        <v>53</v>
      </c>
      <c r="DX77" s="12" t="s">
        <v>63</v>
      </c>
      <c r="DY77" s="11">
        <f>+EI70*EA11</f>
        <v>612</v>
      </c>
      <c r="DZ77" s="11">
        <f>+EI70*EA11</f>
        <v>612</v>
      </c>
      <c r="EA77" s="11">
        <f>+EI70*EA11</f>
        <v>612</v>
      </c>
      <c r="EB77" s="11">
        <f>+EI70*EA11</f>
        <v>612</v>
      </c>
      <c r="EC77" s="11">
        <f>+EI70*EA11</f>
        <v>612</v>
      </c>
      <c r="ED77" s="11">
        <f>+EI70*EA11</f>
        <v>612</v>
      </c>
      <c r="EE77" s="11">
        <f>+EI70*EA11</f>
        <v>612</v>
      </c>
      <c r="EF77" s="11">
        <f>+EI70*EA11</f>
        <v>612</v>
      </c>
      <c r="EG77" s="11">
        <f>+EI70*EA11</f>
        <v>612</v>
      </c>
      <c r="EH77" s="11">
        <f>+EI70*EA11</f>
        <v>612</v>
      </c>
      <c r="EI77" s="11">
        <f>+EI70*EA11</f>
        <v>612</v>
      </c>
      <c r="EK77" s="9" t="s">
        <v>53</v>
      </c>
      <c r="EL77" s="12" t="s">
        <v>63</v>
      </c>
      <c r="EM77" s="11">
        <f>+EW70*EO11</f>
        <v>669.6</v>
      </c>
      <c r="EN77" s="11">
        <f>+EW70*EO11</f>
        <v>669.6</v>
      </c>
      <c r="EO77" s="11">
        <f>+EW70*EO11</f>
        <v>669.6</v>
      </c>
      <c r="EP77" s="11">
        <f>+EW70*EO11</f>
        <v>669.6</v>
      </c>
      <c r="EQ77" s="11">
        <f>+EW70*EO11</f>
        <v>669.6</v>
      </c>
      <c r="ER77" s="11">
        <f>+EW70*EO11</f>
        <v>669.6</v>
      </c>
      <c r="ES77" s="11">
        <f>+EW70*EO11</f>
        <v>669.6</v>
      </c>
      <c r="ET77" s="11">
        <f>+EW70*EO11</f>
        <v>669.6</v>
      </c>
      <c r="EU77" s="11">
        <f>+EW70*EO11</f>
        <v>669.6</v>
      </c>
      <c r="EV77" s="11">
        <f>+EW70*EO11</f>
        <v>669.6</v>
      </c>
      <c r="EW77" s="11">
        <f>+EW70*EO11</f>
        <v>669.6</v>
      </c>
      <c r="EY77" s="9" t="s">
        <v>53</v>
      </c>
      <c r="EZ77" s="12" t="s">
        <v>63</v>
      </c>
      <c r="FA77" s="11">
        <f>+FK70*FC11</f>
        <v>669.6</v>
      </c>
      <c r="FB77" s="11">
        <f>+FK70*FC11</f>
        <v>669.6</v>
      </c>
      <c r="FC77" s="11">
        <f>+FK70*FC11</f>
        <v>669.6</v>
      </c>
      <c r="FD77" s="11">
        <f>+FK70*FC11</f>
        <v>669.6</v>
      </c>
      <c r="FE77" s="11">
        <f>+FK70*FC11</f>
        <v>669.6</v>
      </c>
      <c r="FF77" s="11">
        <f>+FK70*FC11</f>
        <v>669.6</v>
      </c>
      <c r="FG77" s="11">
        <f>+FK70*FC11</f>
        <v>669.6</v>
      </c>
      <c r="FH77" s="11">
        <f>+FK70*FC11</f>
        <v>669.6</v>
      </c>
      <c r="FI77" s="11">
        <f>+FK70*FC11</f>
        <v>669.6</v>
      </c>
      <c r="FJ77" s="11">
        <f>+FK70*FC11</f>
        <v>669.6</v>
      </c>
      <c r="FK77" s="11">
        <f>+FK70*FC11</f>
        <v>669.6</v>
      </c>
      <c r="FM77" s="9" t="s">
        <v>53</v>
      </c>
      <c r="FN77" s="12" t="s">
        <v>63</v>
      </c>
      <c r="FO77" s="11">
        <f>+FY70*FQ11</f>
        <v>711</v>
      </c>
      <c r="FP77" s="11">
        <f>+FY70*FQ11</f>
        <v>711</v>
      </c>
      <c r="FQ77" s="11">
        <f>+FY70*FQ11</f>
        <v>711</v>
      </c>
      <c r="FR77" s="11">
        <f>+FY70*FQ11</f>
        <v>711</v>
      </c>
      <c r="FS77" s="11">
        <f>+FY70*FQ11</f>
        <v>711</v>
      </c>
      <c r="FT77" s="11">
        <f>+FY70*FQ11</f>
        <v>711</v>
      </c>
      <c r="FU77" s="11">
        <f>+FY70*FQ11</f>
        <v>711</v>
      </c>
      <c r="FV77" s="11">
        <f>+FY70*FQ11</f>
        <v>711</v>
      </c>
      <c r="FW77" s="11">
        <f>+FY70*FQ11</f>
        <v>711</v>
      </c>
      <c r="FX77" s="11">
        <f>+FY70*FQ11</f>
        <v>711</v>
      </c>
      <c r="FY77" s="11">
        <f>+FY70*FQ11</f>
        <v>711</v>
      </c>
      <c r="GA77" s="9" t="s">
        <v>53</v>
      </c>
      <c r="GB77" s="12" t="s">
        <v>63</v>
      </c>
      <c r="GC77" s="11">
        <f>+GM70*GE11</f>
        <v>754.2</v>
      </c>
      <c r="GD77" s="11">
        <f>+GM70*GE11</f>
        <v>754.2</v>
      </c>
      <c r="GE77" s="11">
        <f>+GM70*GE11</f>
        <v>754.2</v>
      </c>
      <c r="GF77" s="11">
        <f>+GM70*GE11</f>
        <v>754.2</v>
      </c>
      <c r="GG77" s="11">
        <f>+GM70*GE11</f>
        <v>754.2</v>
      </c>
      <c r="GH77" s="11">
        <f>+GM70*GE11</f>
        <v>754.2</v>
      </c>
      <c r="GI77" s="11">
        <f>+GM70*GE11</f>
        <v>754.2</v>
      </c>
      <c r="GJ77" s="11">
        <f>+GM70*GE11</f>
        <v>754.2</v>
      </c>
      <c r="GK77" s="11">
        <f>+GM70*GE11</f>
        <v>754.2</v>
      </c>
      <c r="GL77" s="11">
        <f>+GM70*GE11</f>
        <v>754.2</v>
      </c>
      <c r="GM77" s="11">
        <f>+GM70*GE11</f>
        <v>754.2</v>
      </c>
      <c r="GO77" s="9" t="s">
        <v>53</v>
      </c>
      <c r="GP77" s="12" t="s">
        <v>63</v>
      </c>
      <c r="GQ77" s="11">
        <f>+HA70*GS11</f>
        <v>842.4</v>
      </c>
      <c r="GR77" s="11">
        <f>+HA70*GS11</f>
        <v>842.4</v>
      </c>
      <c r="GS77" s="11">
        <f>+HA70*GS11</f>
        <v>842.4</v>
      </c>
      <c r="GT77" s="11">
        <f>+HA70*GS11</f>
        <v>842.4</v>
      </c>
      <c r="GU77" s="11">
        <f>+HA70*GS11</f>
        <v>842.4</v>
      </c>
      <c r="GV77" s="11">
        <f>+HA70*GS11</f>
        <v>842.4</v>
      </c>
      <c r="GW77" s="11">
        <f>+HA70*GS11</f>
        <v>842.4</v>
      </c>
      <c r="GX77" s="11">
        <f>+HA70*GS11</f>
        <v>842.4</v>
      </c>
      <c r="GY77" s="11">
        <f>+HA70*GS11</f>
        <v>842.4</v>
      </c>
      <c r="GZ77" s="11">
        <f>+HA70*GS11</f>
        <v>842.4</v>
      </c>
      <c r="HA77" s="11">
        <f>+HA70*GS11</f>
        <v>842.4</v>
      </c>
    </row>
    <row r="78" spans="1:209" ht="13.9" x14ac:dyDescent="0.25">
      <c r="A78" s="9"/>
      <c r="B78" s="14" t="s">
        <v>24</v>
      </c>
      <c r="C78" s="15">
        <f>SUM(C73:C77)</f>
        <v>15661.968000000001</v>
      </c>
      <c r="D78" s="15">
        <f t="shared" ref="D78:L78" si="244">SUM(D73:D77)</f>
        <v>15927.432000000001</v>
      </c>
      <c r="E78" s="15">
        <f t="shared" si="244"/>
        <v>16723.824000000001</v>
      </c>
      <c r="F78" s="15">
        <f t="shared" si="244"/>
        <v>17608.704000000002</v>
      </c>
      <c r="G78" s="15">
        <f t="shared" si="244"/>
        <v>18582.072</v>
      </c>
      <c r="H78" s="15">
        <f t="shared" si="244"/>
        <v>19466.952000000005</v>
      </c>
      <c r="I78" s="15">
        <f t="shared" si="244"/>
        <v>20351.832000000002</v>
      </c>
      <c r="J78" s="15">
        <f t="shared" si="244"/>
        <v>21236.712</v>
      </c>
      <c r="K78" s="15">
        <f t="shared" si="244"/>
        <v>23094.959999999999</v>
      </c>
      <c r="L78" s="15">
        <f t="shared" si="244"/>
        <v>23979.840000000004</v>
      </c>
      <c r="M78" s="15">
        <f>SUM(M73:M77)</f>
        <v>24864.720000000001</v>
      </c>
      <c r="O78" s="9"/>
      <c r="P78" s="14" t="s">
        <v>24</v>
      </c>
      <c r="Q78" s="15">
        <f>SUM(Q73:Q77)</f>
        <v>16522.376</v>
      </c>
      <c r="R78" s="15">
        <f t="shared" ref="R78:Z78" si="245">SUM(R73:R77)</f>
        <v>16801.124</v>
      </c>
      <c r="S78" s="15">
        <f t="shared" si="245"/>
        <v>17637.368000000002</v>
      </c>
      <c r="T78" s="15">
        <f t="shared" si="245"/>
        <v>18566.527999999998</v>
      </c>
      <c r="U78" s="15">
        <f t="shared" si="245"/>
        <v>19588.603999999999</v>
      </c>
      <c r="V78" s="15">
        <f t="shared" si="245"/>
        <v>20517.763999999999</v>
      </c>
      <c r="W78" s="15">
        <f t="shared" si="245"/>
        <v>21446.923999999999</v>
      </c>
      <c r="X78" s="15">
        <f t="shared" si="245"/>
        <v>22376.083999999999</v>
      </c>
      <c r="Y78" s="15">
        <f t="shared" si="245"/>
        <v>24327.319999999996</v>
      </c>
      <c r="Z78" s="15">
        <f t="shared" si="245"/>
        <v>25256.48</v>
      </c>
      <c r="AA78" s="15">
        <f>SUM(AA73:AA77)</f>
        <v>26185.639999999996</v>
      </c>
      <c r="AC78" s="9"/>
      <c r="AD78" s="14" t="s">
        <v>24</v>
      </c>
      <c r="AE78" s="15">
        <f>SUM(AE73:AE77)</f>
        <v>17035.732000000004</v>
      </c>
      <c r="AF78" s="15">
        <f t="shared" ref="AF78:AN78" si="246">SUM(AF73:AF77)</f>
        <v>17322.418000000005</v>
      </c>
      <c r="AG78" s="15">
        <f t="shared" si="246"/>
        <v>18182.476000000002</v>
      </c>
      <c r="AH78" s="15">
        <f t="shared" si="246"/>
        <v>19138.096000000005</v>
      </c>
      <c r="AI78" s="15">
        <f t="shared" si="246"/>
        <v>20189.278000000006</v>
      </c>
      <c r="AJ78" s="15">
        <f t="shared" si="246"/>
        <v>21144.898000000001</v>
      </c>
      <c r="AK78" s="15">
        <f t="shared" si="246"/>
        <v>22100.518000000004</v>
      </c>
      <c r="AL78" s="15">
        <f t="shared" si="246"/>
        <v>23056.138000000006</v>
      </c>
      <c r="AM78" s="15">
        <f t="shared" si="246"/>
        <v>25062.940000000002</v>
      </c>
      <c r="AN78" s="15">
        <f t="shared" si="246"/>
        <v>26018.560000000005</v>
      </c>
      <c r="AO78" s="15">
        <f>SUM(AO73:AO77)</f>
        <v>26974.18</v>
      </c>
      <c r="AQ78" s="9"/>
      <c r="AR78" s="14" t="s">
        <v>24</v>
      </c>
      <c r="AS78" s="15">
        <f>SUM(AS73:AS77)</f>
        <v>17381.984</v>
      </c>
      <c r="AT78" s="15">
        <f t="shared" ref="AT78:BB78" si="247">SUM(AT73:AT77)</f>
        <v>17674.016</v>
      </c>
      <c r="AU78" s="15">
        <f t="shared" si="247"/>
        <v>18550.112000000001</v>
      </c>
      <c r="AV78" s="15">
        <f t="shared" si="247"/>
        <v>19523.552</v>
      </c>
      <c r="AW78" s="15">
        <f t="shared" si="247"/>
        <v>20594.335999999999</v>
      </c>
      <c r="AX78" s="15">
        <f t="shared" si="247"/>
        <v>21567.776000000002</v>
      </c>
      <c r="AY78" s="15">
        <f t="shared" si="247"/>
        <v>22541.216</v>
      </c>
      <c r="AZ78" s="15">
        <f t="shared" si="247"/>
        <v>23514.655999999999</v>
      </c>
      <c r="BA78" s="15">
        <f t="shared" si="247"/>
        <v>25558.880000000001</v>
      </c>
      <c r="BB78" s="15">
        <f t="shared" si="247"/>
        <v>26532.32</v>
      </c>
      <c r="BC78" s="15">
        <f>SUM(BC73:BC77)</f>
        <v>27505.760000000002</v>
      </c>
      <c r="BE78" s="9"/>
      <c r="BF78" s="14" t="s">
        <v>24</v>
      </c>
      <c r="BG78" s="15">
        <f>SUM(BG73:BG77)</f>
        <v>17896.14</v>
      </c>
      <c r="BH78" s="15">
        <f t="shared" ref="BH78:BP78" si="248">SUM(BH73:BH77)</f>
        <v>18196.11</v>
      </c>
      <c r="BI78" s="15">
        <f t="shared" si="248"/>
        <v>19096.02</v>
      </c>
      <c r="BJ78" s="15">
        <f t="shared" si="248"/>
        <v>20095.919999999998</v>
      </c>
      <c r="BK78" s="15">
        <f t="shared" si="248"/>
        <v>21195.809999999998</v>
      </c>
      <c r="BL78" s="15">
        <f t="shared" si="248"/>
        <v>22195.71</v>
      </c>
      <c r="BM78" s="15">
        <f t="shared" si="248"/>
        <v>23195.61</v>
      </c>
      <c r="BN78" s="15">
        <f t="shared" si="248"/>
        <v>24195.51</v>
      </c>
      <c r="BO78" s="15">
        <f t="shared" si="248"/>
        <v>26295.3</v>
      </c>
      <c r="BP78" s="15">
        <f t="shared" si="248"/>
        <v>27295.199999999997</v>
      </c>
      <c r="BQ78" s="15">
        <f>SUM(BQ73:BQ77)</f>
        <v>28295.1</v>
      </c>
      <c r="BS78" s="9"/>
      <c r="BT78" s="14" t="s">
        <v>24</v>
      </c>
      <c r="BU78" s="15">
        <f>SUM(BU73:BU77)</f>
        <v>18239.844000000001</v>
      </c>
      <c r="BV78" s="15">
        <f t="shared" ref="BV78:CD78" si="249">SUM(BV73:BV77)</f>
        <v>18545.106</v>
      </c>
      <c r="BW78" s="15">
        <f t="shared" si="249"/>
        <v>19460.892</v>
      </c>
      <c r="BX78" s="15">
        <f t="shared" si="249"/>
        <v>20478.432000000001</v>
      </c>
      <c r="BY78" s="15">
        <f t="shared" si="249"/>
        <v>21597.725999999999</v>
      </c>
      <c r="BZ78" s="15">
        <f t="shared" si="249"/>
        <v>22615.266</v>
      </c>
      <c r="CA78" s="15">
        <f t="shared" si="249"/>
        <v>23632.806</v>
      </c>
      <c r="CB78" s="15">
        <f t="shared" si="249"/>
        <v>24650.345999999998</v>
      </c>
      <c r="CC78" s="15">
        <f t="shared" si="249"/>
        <v>26787.18</v>
      </c>
      <c r="CD78" s="15">
        <f t="shared" si="249"/>
        <v>27804.720000000001</v>
      </c>
      <c r="CE78" s="15">
        <f>SUM(CE73:CE77)</f>
        <v>28822.260000000002</v>
      </c>
      <c r="CG78" s="9"/>
      <c r="CH78" s="14" t="s">
        <v>24</v>
      </c>
      <c r="CI78" s="15">
        <f>SUM(CI73:CI77)</f>
        <v>18928</v>
      </c>
      <c r="CJ78" s="15">
        <f t="shared" ref="CJ78:CR78" si="250">SUM(CJ73:CJ77)</f>
        <v>19243.900000000001</v>
      </c>
      <c r="CK78" s="15">
        <f t="shared" si="250"/>
        <v>20191.600000000002</v>
      </c>
      <c r="CL78" s="15">
        <f t="shared" si="250"/>
        <v>21244.600000000002</v>
      </c>
      <c r="CM78" s="15">
        <f t="shared" si="250"/>
        <v>22402.9</v>
      </c>
      <c r="CN78" s="15">
        <f t="shared" si="250"/>
        <v>23455.9</v>
      </c>
      <c r="CO78" s="15">
        <f t="shared" si="250"/>
        <v>24508.9</v>
      </c>
      <c r="CP78" s="15">
        <f t="shared" si="250"/>
        <v>25561.899999999998</v>
      </c>
      <c r="CQ78" s="15">
        <f t="shared" si="250"/>
        <v>27773.200000000001</v>
      </c>
      <c r="CR78" s="15">
        <f t="shared" si="250"/>
        <v>28826.2</v>
      </c>
      <c r="CS78" s="15">
        <f>SUM(CS73:CS77)</f>
        <v>29879.200000000001</v>
      </c>
      <c r="CU78" s="9"/>
      <c r="CV78" s="14" t="s">
        <v>24</v>
      </c>
      <c r="CW78" s="15">
        <f>SUM(CW73:CW77)</f>
        <v>20819.468000000004</v>
      </c>
      <c r="CX78" s="15">
        <f t="shared" ref="CX78:DF78" si="251">SUM(CX73:CX77)</f>
        <v>21164.582000000002</v>
      </c>
      <c r="CY78" s="15">
        <f t="shared" si="251"/>
        <v>22199.924000000003</v>
      </c>
      <c r="CZ78" s="15">
        <f t="shared" si="251"/>
        <v>23350.304</v>
      </c>
      <c r="DA78" s="15">
        <f t="shared" si="251"/>
        <v>24615.722000000005</v>
      </c>
      <c r="DB78" s="15">
        <f t="shared" si="251"/>
        <v>25766.102000000003</v>
      </c>
      <c r="DC78" s="15">
        <f t="shared" si="251"/>
        <v>26916.482</v>
      </c>
      <c r="DD78" s="15">
        <f t="shared" si="251"/>
        <v>28066.862000000005</v>
      </c>
      <c r="DE78" s="15">
        <f t="shared" si="251"/>
        <v>30482.66</v>
      </c>
      <c r="DF78" s="15">
        <f t="shared" si="251"/>
        <v>31633.040000000005</v>
      </c>
      <c r="DG78" s="15">
        <f>SUM(DG73:DG77)</f>
        <v>32783.42</v>
      </c>
      <c r="DI78" s="9"/>
      <c r="DJ78" s="14" t="s">
        <v>24</v>
      </c>
      <c r="DK78" s="15">
        <f>SUM(DK73:DK77)</f>
        <v>21163.172000000002</v>
      </c>
      <c r="DL78" s="15">
        <f t="shared" ref="DL78:DT78" si="252">SUM(DL73:DL77)</f>
        <v>21513.578000000001</v>
      </c>
      <c r="DM78" s="15">
        <f t="shared" si="252"/>
        <v>22564.796000000002</v>
      </c>
      <c r="DN78" s="15">
        <f t="shared" si="252"/>
        <v>23732.816000000003</v>
      </c>
      <c r="DO78" s="15">
        <f t="shared" si="252"/>
        <v>25017.638000000003</v>
      </c>
      <c r="DP78" s="15">
        <f t="shared" si="252"/>
        <v>26185.658000000003</v>
      </c>
      <c r="DQ78" s="15">
        <f t="shared" si="252"/>
        <v>27353.678000000004</v>
      </c>
      <c r="DR78" s="15">
        <f t="shared" si="252"/>
        <v>28521.698</v>
      </c>
      <c r="DS78" s="15">
        <f t="shared" si="252"/>
        <v>30974.540000000005</v>
      </c>
      <c r="DT78" s="15">
        <f t="shared" si="252"/>
        <v>32142.560000000001</v>
      </c>
      <c r="DU78" s="15">
        <f>SUM(DU73:DU77)</f>
        <v>33310.58</v>
      </c>
      <c r="DW78" s="9"/>
      <c r="DX78" s="14" t="s">
        <v>24</v>
      </c>
      <c r="DY78" s="15">
        <f>SUM(DY73:DY77)</f>
        <v>24253.548000000003</v>
      </c>
      <c r="DZ78" s="15">
        <f t="shared" ref="DZ78:EH78" si="253">SUM(DZ73:DZ77)</f>
        <v>24658.601999999999</v>
      </c>
      <c r="EA78" s="15">
        <f t="shared" si="253"/>
        <v>25873.763999999999</v>
      </c>
      <c r="EB78" s="15">
        <f t="shared" si="253"/>
        <v>27223.944</v>
      </c>
      <c r="EC78" s="15">
        <f t="shared" si="253"/>
        <v>28709.142</v>
      </c>
      <c r="ED78" s="15">
        <f t="shared" si="253"/>
        <v>30059.322</v>
      </c>
      <c r="EE78" s="15">
        <f t="shared" si="253"/>
        <v>31409.502</v>
      </c>
      <c r="EF78" s="15">
        <f t="shared" si="253"/>
        <v>32759.682000000001</v>
      </c>
      <c r="EG78" s="15">
        <f t="shared" si="253"/>
        <v>35595.06</v>
      </c>
      <c r="EH78" s="15">
        <f t="shared" si="253"/>
        <v>36945.240000000005</v>
      </c>
      <c r="EI78" s="15">
        <f>SUM(EI73:EI77)</f>
        <v>38295.420000000006</v>
      </c>
      <c r="EK78" s="9"/>
      <c r="EL78" s="14" t="s">
        <v>24</v>
      </c>
      <c r="EM78" s="15">
        <f>SUM(EM73:EM77)</f>
        <v>26687.171999999999</v>
      </c>
      <c r="EN78" s="15">
        <f t="shared" ref="EN78:EV78" si="254">SUM(EN73:EN77)</f>
        <v>27129.378000000001</v>
      </c>
      <c r="EO78" s="15">
        <f t="shared" si="254"/>
        <v>28455.995999999999</v>
      </c>
      <c r="EP78" s="15">
        <f t="shared" si="254"/>
        <v>29930.016</v>
      </c>
      <c r="EQ78" s="15">
        <f t="shared" si="254"/>
        <v>31551.438000000002</v>
      </c>
      <c r="ER78" s="15">
        <f t="shared" si="254"/>
        <v>33025.457999999999</v>
      </c>
      <c r="ES78" s="15">
        <f t="shared" si="254"/>
        <v>34499.477999999996</v>
      </c>
      <c r="ET78" s="15">
        <f t="shared" si="254"/>
        <v>35973.498</v>
      </c>
      <c r="EU78" s="15">
        <f t="shared" si="254"/>
        <v>39068.94</v>
      </c>
      <c r="EV78" s="15">
        <f t="shared" si="254"/>
        <v>40542.959999999999</v>
      </c>
      <c r="EW78" s="15">
        <f>SUM(EW73:EW77)</f>
        <v>42016.979999999996</v>
      </c>
      <c r="EY78" s="9"/>
      <c r="EZ78" s="14" t="s">
        <v>24</v>
      </c>
      <c r="FA78" s="15">
        <f>SUM(FA73:FA77)</f>
        <v>27891.68</v>
      </c>
      <c r="FB78" s="15">
        <f t="shared" ref="FB78:FJ78" si="255">SUM(FB73:FB77)</f>
        <v>28362.02</v>
      </c>
      <c r="FC78" s="15">
        <f t="shared" si="255"/>
        <v>29773.040000000001</v>
      </c>
      <c r="FD78" s="15">
        <f t="shared" si="255"/>
        <v>31340.84</v>
      </c>
      <c r="FE78" s="15">
        <f t="shared" si="255"/>
        <v>33065.420000000006</v>
      </c>
      <c r="FF78" s="15">
        <f t="shared" si="255"/>
        <v>34633.219999999994</v>
      </c>
      <c r="FG78" s="15">
        <f t="shared" si="255"/>
        <v>36201.019999999997</v>
      </c>
      <c r="FH78" s="15">
        <f t="shared" si="255"/>
        <v>37768.82</v>
      </c>
      <c r="FI78" s="15">
        <f t="shared" si="255"/>
        <v>41061.199999999997</v>
      </c>
      <c r="FJ78" s="15">
        <f t="shared" si="255"/>
        <v>42628.999999999993</v>
      </c>
      <c r="FK78" s="15">
        <f>SUM(FK73:FK77)</f>
        <v>44196.799999999996</v>
      </c>
      <c r="FM78" s="9"/>
      <c r="FN78" s="14" t="s">
        <v>24</v>
      </c>
      <c r="FO78" s="15">
        <f>SUM(FO73:FO77)</f>
        <v>29635.244000000002</v>
      </c>
      <c r="FP78" s="15">
        <f t="shared" ref="FP78:FX78" si="256">SUM(FP73:FP77)</f>
        <v>30132.206000000002</v>
      </c>
      <c r="FQ78" s="15">
        <f t="shared" si="256"/>
        <v>31623.092000000004</v>
      </c>
      <c r="FR78" s="15">
        <f t="shared" si="256"/>
        <v>33279.631999999998</v>
      </c>
      <c r="FS78" s="15">
        <f t="shared" si="256"/>
        <v>35101.826000000001</v>
      </c>
      <c r="FT78" s="15">
        <f t="shared" si="256"/>
        <v>36758.366000000002</v>
      </c>
      <c r="FU78" s="15">
        <f t="shared" si="256"/>
        <v>38414.906000000003</v>
      </c>
      <c r="FV78" s="15">
        <f t="shared" si="256"/>
        <v>40071.446000000004</v>
      </c>
      <c r="FW78" s="15">
        <f t="shared" si="256"/>
        <v>43550.180000000008</v>
      </c>
      <c r="FX78" s="15">
        <f t="shared" si="256"/>
        <v>45206.720000000001</v>
      </c>
      <c r="FY78" s="15">
        <f>SUM(FY73:FY77)</f>
        <v>46863.26</v>
      </c>
      <c r="GA78" s="9"/>
      <c r="GB78" s="14" t="s">
        <v>24</v>
      </c>
      <c r="GC78" s="15">
        <f>SUM(GC73:GC77)</f>
        <v>31405.444000000003</v>
      </c>
      <c r="GD78" s="15">
        <f t="shared" ref="GD78:GL78" si="257">SUM(GD73:GD77)</f>
        <v>31929.406000000003</v>
      </c>
      <c r="GE78" s="15">
        <f t="shared" si="257"/>
        <v>33501.292000000001</v>
      </c>
      <c r="GF78" s="15">
        <f t="shared" si="257"/>
        <v>35247.831999999995</v>
      </c>
      <c r="GG78" s="15">
        <f t="shared" si="257"/>
        <v>37169.025999999998</v>
      </c>
      <c r="GH78" s="15">
        <f t="shared" si="257"/>
        <v>38915.565999999999</v>
      </c>
      <c r="GI78" s="15">
        <f t="shared" si="257"/>
        <v>40662.106</v>
      </c>
      <c r="GJ78" s="15">
        <f t="shared" si="257"/>
        <v>42408.646000000001</v>
      </c>
      <c r="GK78" s="15">
        <f t="shared" si="257"/>
        <v>46076.380000000005</v>
      </c>
      <c r="GL78" s="15">
        <f t="shared" si="257"/>
        <v>47822.92</v>
      </c>
      <c r="GM78" s="15">
        <f>SUM(GM73:GM77)</f>
        <v>49569.46</v>
      </c>
      <c r="GO78" s="9"/>
      <c r="GP78" s="14" t="s">
        <v>24</v>
      </c>
      <c r="GQ78" s="15">
        <f>SUM(GQ73:GQ77)</f>
        <v>35099.756000000001</v>
      </c>
      <c r="GR78" s="15">
        <f t="shared" ref="GR78:GZ78" si="258">SUM(GR73:GR77)</f>
        <v>35680.094000000005</v>
      </c>
      <c r="GS78" s="15">
        <f t="shared" si="258"/>
        <v>37421.108</v>
      </c>
      <c r="GT78" s="15">
        <f t="shared" si="258"/>
        <v>39355.568000000007</v>
      </c>
      <c r="GU78" s="15">
        <f t="shared" si="258"/>
        <v>41483.474000000009</v>
      </c>
      <c r="GV78" s="15">
        <f t="shared" si="258"/>
        <v>43417.934000000008</v>
      </c>
      <c r="GW78" s="15">
        <f t="shared" si="258"/>
        <v>45352.394000000008</v>
      </c>
      <c r="GX78" s="15">
        <f t="shared" si="258"/>
        <v>47286.854000000007</v>
      </c>
      <c r="GY78" s="15">
        <f t="shared" si="258"/>
        <v>51349.220000000008</v>
      </c>
      <c r="GZ78" s="15">
        <f t="shared" si="258"/>
        <v>53283.68</v>
      </c>
      <c r="HA78" s="15">
        <f>SUM(HA73:HA77)</f>
        <v>55218.140000000007</v>
      </c>
    </row>
    <row r="79" spans="1:209" ht="13.9" x14ac:dyDescent="0.25">
      <c r="A79" s="9"/>
      <c r="B79" s="12" t="s">
        <v>25</v>
      </c>
      <c r="C79" s="11">
        <f>-C78*0.19</f>
        <v>-2975.7739200000001</v>
      </c>
      <c r="D79" s="11">
        <f t="shared" ref="D79:M79" si="259">-D78*0.19</f>
        <v>-3026.2120800000002</v>
      </c>
      <c r="E79" s="11">
        <f t="shared" si="259"/>
        <v>-3177.5265600000002</v>
      </c>
      <c r="F79" s="11">
        <f t="shared" si="259"/>
        <v>-3345.6537600000001</v>
      </c>
      <c r="G79" s="11">
        <f t="shared" si="259"/>
        <v>-3530.5936799999999</v>
      </c>
      <c r="H79" s="11">
        <f t="shared" si="259"/>
        <v>-3698.7208800000008</v>
      </c>
      <c r="I79" s="11">
        <f t="shared" si="259"/>
        <v>-3866.8480800000007</v>
      </c>
      <c r="J79" s="11">
        <f t="shared" si="259"/>
        <v>-4034.9752800000001</v>
      </c>
      <c r="K79" s="11">
        <f t="shared" si="259"/>
        <v>-4388.0424000000003</v>
      </c>
      <c r="L79" s="11">
        <f t="shared" si="259"/>
        <v>-4556.1696000000011</v>
      </c>
      <c r="M79" s="11">
        <f t="shared" si="259"/>
        <v>-4724.2968000000001</v>
      </c>
      <c r="O79" s="9"/>
      <c r="P79" s="12" t="s">
        <v>25</v>
      </c>
      <c r="Q79" s="11">
        <f>-Q78*0.19</f>
        <v>-3139.25144</v>
      </c>
      <c r="R79" s="11">
        <f t="shared" ref="R79:AA79" si="260">-R78*0.19</f>
        <v>-3192.2135600000001</v>
      </c>
      <c r="S79" s="11">
        <f t="shared" si="260"/>
        <v>-3351.0999200000006</v>
      </c>
      <c r="T79" s="11">
        <f t="shared" si="260"/>
        <v>-3527.6403199999995</v>
      </c>
      <c r="U79" s="11">
        <f t="shared" si="260"/>
        <v>-3721.8347599999997</v>
      </c>
      <c r="V79" s="11">
        <f t="shared" si="260"/>
        <v>-3898.3751600000001</v>
      </c>
      <c r="W79" s="11">
        <f t="shared" si="260"/>
        <v>-4074.9155599999999</v>
      </c>
      <c r="X79" s="11">
        <f t="shared" si="260"/>
        <v>-4251.4559600000002</v>
      </c>
      <c r="Y79" s="11">
        <f t="shared" si="260"/>
        <v>-4622.1907999999994</v>
      </c>
      <c r="Z79" s="11">
        <f t="shared" si="260"/>
        <v>-4798.7312000000002</v>
      </c>
      <c r="AA79" s="11">
        <f t="shared" si="260"/>
        <v>-4975.2715999999991</v>
      </c>
      <c r="AC79" s="9"/>
      <c r="AD79" s="12" t="s">
        <v>25</v>
      </c>
      <c r="AE79" s="11">
        <f>-AE78*0.19</f>
        <v>-3236.7890800000009</v>
      </c>
      <c r="AF79" s="11">
        <f t="shared" ref="AF79:AO79" si="261">-AF78*0.19</f>
        <v>-3291.2594200000012</v>
      </c>
      <c r="AG79" s="11">
        <f t="shared" si="261"/>
        <v>-3454.6704400000003</v>
      </c>
      <c r="AH79" s="11">
        <f t="shared" si="261"/>
        <v>-3636.238240000001</v>
      </c>
      <c r="AI79" s="11">
        <f t="shared" si="261"/>
        <v>-3835.9628200000011</v>
      </c>
      <c r="AJ79" s="11">
        <f t="shared" si="261"/>
        <v>-4017.5306200000005</v>
      </c>
      <c r="AK79" s="11">
        <f t="shared" si="261"/>
        <v>-4199.0984200000012</v>
      </c>
      <c r="AL79" s="11">
        <f t="shared" si="261"/>
        <v>-4380.666220000001</v>
      </c>
      <c r="AM79" s="11">
        <f t="shared" si="261"/>
        <v>-4761.9586000000008</v>
      </c>
      <c r="AN79" s="11">
        <f t="shared" si="261"/>
        <v>-4943.5264000000006</v>
      </c>
      <c r="AO79" s="11">
        <f t="shared" si="261"/>
        <v>-5125.0942000000005</v>
      </c>
      <c r="AQ79" s="9"/>
      <c r="AR79" s="12" t="s">
        <v>25</v>
      </c>
      <c r="AS79" s="11">
        <f>-AS78*0.19</f>
        <v>-3302.5769600000003</v>
      </c>
      <c r="AT79" s="11">
        <f t="shared" ref="AT79:BC79" si="262">-AT78*0.19</f>
        <v>-3358.06304</v>
      </c>
      <c r="AU79" s="11">
        <f t="shared" si="262"/>
        <v>-3524.5212800000004</v>
      </c>
      <c r="AV79" s="11">
        <f t="shared" si="262"/>
        <v>-3709.4748799999998</v>
      </c>
      <c r="AW79" s="11">
        <f t="shared" si="262"/>
        <v>-3912.9238399999999</v>
      </c>
      <c r="AX79" s="11">
        <f t="shared" si="262"/>
        <v>-4097.8774400000002</v>
      </c>
      <c r="AY79" s="11">
        <f t="shared" si="262"/>
        <v>-4282.83104</v>
      </c>
      <c r="AZ79" s="11">
        <f t="shared" si="262"/>
        <v>-4467.7846399999999</v>
      </c>
      <c r="BA79" s="11">
        <f t="shared" si="262"/>
        <v>-4856.1872000000003</v>
      </c>
      <c r="BB79" s="11">
        <f t="shared" si="262"/>
        <v>-5041.1408000000001</v>
      </c>
      <c r="BC79" s="11">
        <f t="shared" si="262"/>
        <v>-5226.0944000000009</v>
      </c>
      <c r="BE79" s="9"/>
      <c r="BF79" s="12" t="s">
        <v>25</v>
      </c>
      <c r="BG79" s="11">
        <f>-BG78*0.19</f>
        <v>-3400.2665999999999</v>
      </c>
      <c r="BH79" s="11">
        <f t="shared" ref="BH79:BQ79" si="263">-BH78*0.19</f>
        <v>-3457.2609000000002</v>
      </c>
      <c r="BI79" s="11">
        <f t="shared" si="263"/>
        <v>-3628.2438000000002</v>
      </c>
      <c r="BJ79" s="11">
        <f t="shared" si="263"/>
        <v>-3818.2247999999995</v>
      </c>
      <c r="BK79" s="11">
        <f t="shared" si="263"/>
        <v>-4027.2038999999995</v>
      </c>
      <c r="BL79" s="11">
        <f t="shared" si="263"/>
        <v>-4217.1849000000002</v>
      </c>
      <c r="BM79" s="11">
        <f t="shared" si="263"/>
        <v>-4407.1659</v>
      </c>
      <c r="BN79" s="11">
        <f t="shared" si="263"/>
        <v>-4597.1468999999997</v>
      </c>
      <c r="BO79" s="11">
        <f t="shared" si="263"/>
        <v>-4996.107</v>
      </c>
      <c r="BP79" s="11">
        <f t="shared" si="263"/>
        <v>-5186.0879999999997</v>
      </c>
      <c r="BQ79" s="11">
        <f t="shared" si="263"/>
        <v>-5376.0689999999995</v>
      </c>
      <c r="BS79" s="9"/>
      <c r="BT79" s="12" t="s">
        <v>25</v>
      </c>
      <c r="BU79" s="11">
        <f>-BU78*0.19</f>
        <v>-3465.5703600000002</v>
      </c>
      <c r="BV79" s="11">
        <f t="shared" ref="BV79:CE79" si="264">-BV78*0.19</f>
        <v>-3523.5701399999998</v>
      </c>
      <c r="BW79" s="11">
        <f t="shared" si="264"/>
        <v>-3697.5694800000001</v>
      </c>
      <c r="BX79" s="11">
        <f t="shared" si="264"/>
        <v>-3890.9020800000003</v>
      </c>
      <c r="BY79" s="11">
        <f t="shared" si="264"/>
        <v>-4103.5679399999999</v>
      </c>
      <c r="BZ79" s="11">
        <f t="shared" si="264"/>
        <v>-4296.9005399999996</v>
      </c>
      <c r="CA79" s="11">
        <f t="shared" si="264"/>
        <v>-4490.2331400000003</v>
      </c>
      <c r="CB79" s="11">
        <f t="shared" si="264"/>
        <v>-4683.56574</v>
      </c>
      <c r="CC79" s="11">
        <f t="shared" si="264"/>
        <v>-5089.5641999999998</v>
      </c>
      <c r="CD79" s="11">
        <f t="shared" si="264"/>
        <v>-5282.8968000000004</v>
      </c>
      <c r="CE79" s="11">
        <f t="shared" si="264"/>
        <v>-5476.2294000000002</v>
      </c>
      <c r="CG79" s="9"/>
      <c r="CH79" s="12" t="s">
        <v>25</v>
      </c>
      <c r="CI79" s="11">
        <f>-CI78*0.19</f>
        <v>-3596.32</v>
      </c>
      <c r="CJ79" s="11">
        <f t="shared" ref="CJ79:CS79" si="265">-CJ78*0.19</f>
        <v>-3656.3410000000003</v>
      </c>
      <c r="CK79" s="11">
        <f t="shared" si="265"/>
        <v>-3836.4040000000005</v>
      </c>
      <c r="CL79" s="11">
        <f t="shared" si="265"/>
        <v>-4036.4740000000006</v>
      </c>
      <c r="CM79" s="11">
        <f t="shared" si="265"/>
        <v>-4256.5510000000004</v>
      </c>
      <c r="CN79" s="11">
        <f t="shared" si="265"/>
        <v>-4456.6210000000001</v>
      </c>
      <c r="CO79" s="11">
        <f t="shared" si="265"/>
        <v>-4656.6910000000007</v>
      </c>
      <c r="CP79" s="11">
        <f t="shared" si="265"/>
        <v>-4856.7609999999995</v>
      </c>
      <c r="CQ79" s="11">
        <f t="shared" si="265"/>
        <v>-5276.9080000000004</v>
      </c>
      <c r="CR79" s="11">
        <f t="shared" si="265"/>
        <v>-5476.9780000000001</v>
      </c>
      <c r="CS79" s="11">
        <f t="shared" si="265"/>
        <v>-5677.0479999999998</v>
      </c>
      <c r="CU79" s="9"/>
      <c r="CV79" s="12" t="s">
        <v>25</v>
      </c>
      <c r="CW79" s="11">
        <f>-CW78*0.19</f>
        <v>-3955.6989200000007</v>
      </c>
      <c r="CX79" s="11">
        <f t="shared" ref="CX79:DG79" si="266">-CX78*0.19</f>
        <v>-4021.2705800000003</v>
      </c>
      <c r="CY79" s="11">
        <f t="shared" si="266"/>
        <v>-4217.985560000001</v>
      </c>
      <c r="CZ79" s="11">
        <f t="shared" si="266"/>
        <v>-4436.5577599999997</v>
      </c>
      <c r="DA79" s="11">
        <f t="shared" si="266"/>
        <v>-4676.987180000001</v>
      </c>
      <c r="DB79" s="11">
        <f t="shared" si="266"/>
        <v>-4895.5593800000006</v>
      </c>
      <c r="DC79" s="11">
        <f t="shared" si="266"/>
        <v>-5114.1315800000002</v>
      </c>
      <c r="DD79" s="11">
        <f t="shared" si="266"/>
        <v>-5332.7037800000007</v>
      </c>
      <c r="DE79" s="11">
        <f t="shared" si="266"/>
        <v>-5791.7053999999998</v>
      </c>
      <c r="DF79" s="11">
        <f t="shared" si="266"/>
        <v>-6010.2776000000013</v>
      </c>
      <c r="DG79" s="11">
        <f t="shared" si="266"/>
        <v>-6228.8498</v>
      </c>
      <c r="DI79" s="9"/>
      <c r="DJ79" s="12" t="s">
        <v>25</v>
      </c>
      <c r="DK79" s="11">
        <f>-DK78*0.19</f>
        <v>-4021.0026800000005</v>
      </c>
      <c r="DL79" s="11">
        <f t="shared" ref="DL79:DU79" si="267">-DL78*0.19</f>
        <v>-4087.5798200000004</v>
      </c>
      <c r="DM79" s="11">
        <f t="shared" si="267"/>
        <v>-4287.31124</v>
      </c>
      <c r="DN79" s="11">
        <f t="shared" si="267"/>
        <v>-4509.2350400000005</v>
      </c>
      <c r="DO79" s="11">
        <f t="shared" si="267"/>
        <v>-4753.3512200000005</v>
      </c>
      <c r="DP79" s="11">
        <f t="shared" si="267"/>
        <v>-4975.2750200000009</v>
      </c>
      <c r="DQ79" s="11">
        <f t="shared" si="267"/>
        <v>-5197.1988200000005</v>
      </c>
      <c r="DR79" s="11">
        <f t="shared" si="267"/>
        <v>-5419.1226200000001</v>
      </c>
      <c r="DS79" s="11">
        <f t="shared" si="267"/>
        <v>-5885.1626000000006</v>
      </c>
      <c r="DT79" s="11">
        <f t="shared" si="267"/>
        <v>-6107.0864000000001</v>
      </c>
      <c r="DU79" s="11">
        <f t="shared" si="267"/>
        <v>-6329.0102000000006</v>
      </c>
      <c r="DW79" s="9"/>
      <c r="DX79" s="12" t="s">
        <v>25</v>
      </c>
      <c r="DY79" s="11">
        <f>-DY78*0.19</f>
        <v>-4608.1741200000006</v>
      </c>
      <c r="DZ79" s="11">
        <f t="shared" ref="DZ79:EI79" si="268">-DZ78*0.19</f>
        <v>-4685.1343799999995</v>
      </c>
      <c r="EA79" s="11">
        <f t="shared" si="268"/>
        <v>-4916.0151599999999</v>
      </c>
      <c r="EB79" s="11">
        <f t="shared" si="268"/>
        <v>-5172.54936</v>
      </c>
      <c r="EC79" s="11">
        <f t="shared" si="268"/>
        <v>-5454.7369799999997</v>
      </c>
      <c r="ED79" s="11">
        <f t="shared" si="268"/>
        <v>-5711.2711799999997</v>
      </c>
      <c r="EE79" s="11">
        <f t="shared" si="268"/>
        <v>-5967.8053799999998</v>
      </c>
      <c r="EF79" s="11">
        <f t="shared" si="268"/>
        <v>-6224.3395799999998</v>
      </c>
      <c r="EG79" s="11">
        <f t="shared" si="268"/>
        <v>-6763.0613999999996</v>
      </c>
      <c r="EH79" s="11">
        <f t="shared" si="268"/>
        <v>-7019.5956000000015</v>
      </c>
      <c r="EI79" s="11">
        <f t="shared" si="268"/>
        <v>-7276.1298000000015</v>
      </c>
      <c r="EK79" s="9"/>
      <c r="EL79" s="12" t="s">
        <v>25</v>
      </c>
      <c r="EM79" s="11">
        <f>-EM78*0.19</f>
        <v>-5070.56268</v>
      </c>
      <c r="EN79" s="11">
        <f t="shared" ref="EN79:EW79" si="269">-EN78*0.19</f>
        <v>-5154.5818200000003</v>
      </c>
      <c r="EO79" s="11">
        <f t="shared" si="269"/>
        <v>-5406.6392399999995</v>
      </c>
      <c r="EP79" s="11">
        <f t="shared" si="269"/>
        <v>-5686.7030400000003</v>
      </c>
      <c r="EQ79" s="11">
        <f t="shared" si="269"/>
        <v>-5994.77322</v>
      </c>
      <c r="ER79" s="11">
        <f t="shared" si="269"/>
        <v>-6274.8370199999999</v>
      </c>
      <c r="ES79" s="11">
        <f t="shared" si="269"/>
        <v>-6554.9008199999989</v>
      </c>
      <c r="ET79" s="11">
        <f t="shared" si="269"/>
        <v>-6834.9646199999997</v>
      </c>
      <c r="EU79" s="11">
        <f t="shared" si="269"/>
        <v>-7423.0986000000003</v>
      </c>
      <c r="EV79" s="11">
        <f t="shared" si="269"/>
        <v>-7703.1624000000002</v>
      </c>
      <c r="EW79" s="11">
        <f t="shared" si="269"/>
        <v>-7983.2261999999992</v>
      </c>
      <c r="EY79" s="9"/>
      <c r="EZ79" s="12" t="s">
        <v>25</v>
      </c>
      <c r="FA79" s="11">
        <f>-FA78*0.19</f>
        <v>-5299.4192000000003</v>
      </c>
      <c r="FB79" s="11">
        <f t="shared" ref="FB79:FK79" si="270">-FB78*0.19</f>
        <v>-5388.7838000000002</v>
      </c>
      <c r="FC79" s="11">
        <f t="shared" si="270"/>
        <v>-5656.8775999999998</v>
      </c>
      <c r="FD79" s="11">
        <f t="shared" si="270"/>
        <v>-5954.7596000000003</v>
      </c>
      <c r="FE79" s="11">
        <f t="shared" si="270"/>
        <v>-6282.4298000000008</v>
      </c>
      <c r="FF79" s="11">
        <f t="shared" si="270"/>
        <v>-6580.3117999999986</v>
      </c>
      <c r="FG79" s="11">
        <f t="shared" si="270"/>
        <v>-6878.1937999999991</v>
      </c>
      <c r="FH79" s="11">
        <f t="shared" si="270"/>
        <v>-7176.0757999999996</v>
      </c>
      <c r="FI79" s="11">
        <f t="shared" si="270"/>
        <v>-7801.6279999999997</v>
      </c>
      <c r="FJ79" s="11">
        <f t="shared" si="270"/>
        <v>-8099.5099999999984</v>
      </c>
      <c r="FK79" s="11">
        <f t="shared" si="270"/>
        <v>-8397.3919999999998</v>
      </c>
      <c r="FM79" s="9"/>
      <c r="FN79" s="12" t="s">
        <v>25</v>
      </c>
      <c r="FO79" s="11">
        <f>-FO78*0.19</f>
        <v>-5630.6963600000008</v>
      </c>
      <c r="FP79" s="11">
        <f t="shared" ref="FP79:FY79" si="271">-FP78*0.19</f>
        <v>-5725.1191400000007</v>
      </c>
      <c r="FQ79" s="11">
        <f t="shared" si="271"/>
        <v>-6008.3874800000012</v>
      </c>
      <c r="FR79" s="11">
        <f t="shared" si="271"/>
        <v>-6323.1300799999999</v>
      </c>
      <c r="FS79" s="11">
        <f t="shared" si="271"/>
        <v>-6669.3469400000004</v>
      </c>
      <c r="FT79" s="11">
        <f t="shared" si="271"/>
        <v>-6984.0895400000009</v>
      </c>
      <c r="FU79" s="11">
        <f t="shared" si="271"/>
        <v>-7298.8321400000004</v>
      </c>
      <c r="FV79" s="11">
        <f t="shared" si="271"/>
        <v>-7613.5747400000009</v>
      </c>
      <c r="FW79" s="11">
        <f t="shared" si="271"/>
        <v>-8274.5342000000019</v>
      </c>
      <c r="FX79" s="11">
        <f t="shared" si="271"/>
        <v>-8589.2767999999996</v>
      </c>
      <c r="FY79" s="11">
        <f t="shared" si="271"/>
        <v>-8904.019400000001</v>
      </c>
      <c r="GA79" s="9"/>
      <c r="GB79" s="12" t="s">
        <v>25</v>
      </c>
      <c r="GC79" s="11">
        <f>-GC78*0.19</f>
        <v>-5967.0343600000006</v>
      </c>
      <c r="GD79" s="11">
        <f t="shared" ref="GD79:GM79" si="272">-GD78*0.19</f>
        <v>-6066.5871400000005</v>
      </c>
      <c r="GE79" s="11">
        <f t="shared" si="272"/>
        <v>-6365.2454800000005</v>
      </c>
      <c r="GF79" s="11">
        <f t="shared" si="272"/>
        <v>-6697.0880799999995</v>
      </c>
      <c r="GG79" s="11">
        <f t="shared" si="272"/>
        <v>-7062.1149399999995</v>
      </c>
      <c r="GH79" s="11">
        <f t="shared" si="272"/>
        <v>-7393.9575399999994</v>
      </c>
      <c r="GI79" s="11">
        <f t="shared" si="272"/>
        <v>-7725.8001400000003</v>
      </c>
      <c r="GJ79" s="11">
        <f t="shared" si="272"/>
        <v>-8057.6427400000002</v>
      </c>
      <c r="GK79" s="11">
        <f t="shared" si="272"/>
        <v>-8754.512200000001</v>
      </c>
      <c r="GL79" s="11">
        <f t="shared" si="272"/>
        <v>-9086.3547999999992</v>
      </c>
      <c r="GM79" s="11">
        <f t="shared" si="272"/>
        <v>-9418.1973999999991</v>
      </c>
      <c r="GO79" s="9"/>
      <c r="GP79" s="12" t="s">
        <v>25</v>
      </c>
      <c r="GQ79" s="11">
        <f>-GQ78*0.19</f>
        <v>-6668.9536400000006</v>
      </c>
      <c r="GR79" s="11">
        <f t="shared" ref="GR79:HA79" si="273">-GR78*0.19</f>
        <v>-6779.2178600000007</v>
      </c>
      <c r="GS79" s="11">
        <f t="shared" si="273"/>
        <v>-7110.0105199999998</v>
      </c>
      <c r="GT79" s="11">
        <f t="shared" si="273"/>
        <v>-7477.5579200000011</v>
      </c>
      <c r="GU79" s="11">
        <f t="shared" si="273"/>
        <v>-7881.8600600000018</v>
      </c>
      <c r="GV79" s="11">
        <f t="shared" si="273"/>
        <v>-8249.4074600000022</v>
      </c>
      <c r="GW79" s="11">
        <f t="shared" si="273"/>
        <v>-8616.9548600000016</v>
      </c>
      <c r="GX79" s="11">
        <f t="shared" si="273"/>
        <v>-8984.5022600000011</v>
      </c>
      <c r="GY79" s="11">
        <f t="shared" si="273"/>
        <v>-9756.3518000000022</v>
      </c>
      <c r="GZ79" s="11">
        <f t="shared" si="273"/>
        <v>-10123.8992</v>
      </c>
      <c r="HA79" s="11">
        <f t="shared" si="273"/>
        <v>-10491.446600000001</v>
      </c>
    </row>
    <row r="80" spans="1:209" ht="13.9" x14ac:dyDescent="0.25">
      <c r="A80" s="9"/>
      <c r="B80" s="12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O80" s="9"/>
      <c r="P80" s="12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C80" s="9"/>
      <c r="AD80" s="12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Q80" s="9"/>
      <c r="AR80" s="12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E80" s="9"/>
      <c r="BF80" s="12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S80" s="9"/>
      <c r="BT80" s="12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G80" s="9"/>
      <c r="CH80" s="12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U80" s="9"/>
      <c r="CV80" s="12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I80" s="9"/>
      <c r="DJ80" s="12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W80" s="9"/>
      <c r="DX80" s="12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K80" s="9"/>
      <c r="EL80" s="12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Y80" s="9"/>
      <c r="EZ80" s="12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M80" s="9"/>
      <c r="FN80" s="12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GA80" s="9"/>
      <c r="GB80" s="12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O80" s="9"/>
      <c r="GP80" s="12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</row>
    <row r="81" spans="1:209" ht="13.9" x14ac:dyDescent="0.25">
      <c r="A81" s="9"/>
      <c r="B81" s="14" t="s">
        <v>28</v>
      </c>
      <c r="C81" s="15">
        <f t="shared" ref="C81:M81" si="274">SUM(C78:C80)</f>
        <v>12686.194080000001</v>
      </c>
      <c r="D81" s="15">
        <f t="shared" si="274"/>
        <v>12901.21992</v>
      </c>
      <c r="E81" s="15">
        <f t="shared" si="274"/>
        <v>13546.29744</v>
      </c>
      <c r="F81" s="15">
        <f t="shared" si="274"/>
        <v>14263.05024</v>
      </c>
      <c r="G81" s="15">
        <f t="shared" si="274"/>
        <v>15051.47832</v>
      </c>
      <c r="H81" s="15">
        <f t="shared" si="274"/>
        <v>15768.231120000004</v>
      </c>
      <c r="I81" s="15">
        <f t="shared" si="274"/>
        <v>16484.983920000002</v>
      </c>
      <c r="J81" s="15">
        <f t="shared" si="274"/>
        <v>17201.736720000001</v>
      </c>
      <c r="K81" s="15">
        <f t="shared" si="274"/>
        <v>18706.917600000001</v>
      </c>
      <c r="L81" s="15">
        <f t="shared" si="274"/>
        <v>19423.670400000003</v>
      </c>
      <c r="M81" s="15">
        <f t="shared" si="274"/>
        <v>20140.423200000001</v>
      </c>
      <c r="O81" s="9"/>
      <c r="P81" s="14" t="s">
        <v>28</v>
      </c>
      <c r="Q81" s="15">
        <f t="shared" ref="Q81:AA81" si="275">SUM(Q78:Q80)</f>
        <v>13383.12456</v>
      </c>
      <c r="R81" s="15">
        <f t="shared" si="275"/>
        <v>13608.91044</v>
      </c>
      <c r="S81" s="15">
        <f t="shared" si="275"/>
        <v>14286.268080000002</v>
      </c>
      <c r="T81" s="15">
        <f t="shared" si="275"/>
        <v>15038.88768</v>
      </c>
      <c r="U81" s="15">
        <f t="shared" si="275"/>
        <v>15866.76924</v>
      </c>
      <c r="V81" s="15">
        <f t="shared" si="275"/>
        <v>16619.38884</v>
      </c>
      <c r="W81" s="15">
        <f t="shared" si="275"/>
        <v>17372.008439999998</v>
      </c>
      <c r="X81" s="15">
        <f t="shared" si="275"/>
        <v>18124.62804</v>
      </c>
      <c r="Y81" s="15">
        <f t="shared" si="275"/>
        <v>19705.129199999996</v>
      </c>
      <c r="Z81" s="15">
        <f t="shared" si="275"/>
        <v>20457.748800000001</v>
      </c>
      <c r="AA81" s="15">
        <f t="shared" si="275"/>
        <v>21210.368399999996</v>
      </c>
      <c r="AC81" s="9"/>
      <c r="AD81" s="14" t="s">
        <v>28</v>
      </c>
      <c r="AE81" s="15">
        <f t="shared" ref="AE81:AO81" si="276">SUM(AE78:AE80)</f>
        <v>13798.942920000003</v>
      </c>
      <c r="AF81" s="15">
        <f t="shared" si="276"/>
        <v>14031.158580000003</v>
      </c>
      <c r="AG81" s="15">
        <f t="shared" si="276"/>
        <v>14727.805560000003</v>
      </c>
      <c r="AH81" s="15">
        <f t="shared" si="276"/>
        <v>15501.857760000004</v>
      </c>
      <c r="AI81" s="15">
        <f t="shared" si="276"/>
        <v>16353.315180000005</v>
      </c>
      <c r="AJ81" s="15">
        <f t="shared" si="276"/>
        <v>17127.36738</v>
      </c>
      <c r="AK81" s="15">
        <f t="shared" si="276"/>
        <v>17901.419580000002</v>
      </c>
      <c r="AL81" s="15">
        <f t="shared" si="276"/>
        <v>18675.471780000007</v>
      </c>
      <c r="AM81" s="15">
        <f t="shared" si="276"/>
        <v>20300.981400000001</v>
      </c>
      <c r="AN81" s="15">
        <f t="shared" si="276"/>
        <v>21075.033600000002</v>
      </c>
      <c r="AO81" s="15">
        <f t="shared" si="276"/>
        <v>21849.085800000001</v>
      </c>
      <c r="AQ81" s="9"/>
      <c r="AR81" s="14" t="s">
        <v>28</v>
      </c>
      <c r="AS81" s="15">
        <f t="shared" ref="AS81:BC81" si="277">SUM(AS78:AS80)</f>
        <v>14079.40704</v>
      </c>
      <c r="AT81" s="15">
        <f t="shared" si="277"/>
        <v>14315.952959999999</v>
      </c>
      <c r="AU81" s="15">
        <f t="shared" si="277"/>
        <v>15025.59072</v>
      </c>
      <c r="AV81" s="15">
        <f t="shared" si="277"/>
        <v>15814.07712</v>
      </c>
      <c r="AW81" s="15">
        <f t="shared" si="277"/>
        <v>16681.41216</v>
      </c>
      <c r="AX81" s="15">
        <f t="shared" si="277"/>
        <v>17469.898560000001</v>
      </c>
      <c r="AY81" s="15">
        <f t="shared" si="277"/>
        <v>18258.384959999999</v>
      </c>
      <c r="AZ81" s="15">
        <f t="shared" si="277"/>
        <v>19046.871359999997</v>
      </c>
      <c r="BA81" s="15">
        <f t="shared" si="277"/>
        <v>20702.692800000001</v>
      </c>
      <c r="BB81" s="15">
        <f t="shared" si="277"/>
        <v>21491.179199999999</v>
      </c>
      <c r="BC81" s="15">
        <f t="shared" si="277"/>
        <v>22279.6656</v>
      </c>
      <c r="BE81" s="9"/>
      <c r="BF81" s="14" t="s">
        <v>28</v>
      </c>
      <c r="BG81" s="15">
        <f t="shared" ref="BG81:BQ81" si="278">SUM(BG78:BG80)</f>
        <v>14495.8734</v>
      </c>
      <c r="BH81" s="15">
        <f t="shared" si="278"/>
        <v>14738.849099999999</v>
      </c>
      <c r="BI81" s="15">
        <f t="shared" si="278"/>
        <v>15467.7762</v>
      </c>
      <c r="BJ81" s="15">
        <f t="shared" si="278"/>
        <v>16277.695199999998</v>
      </c>
      <c r="BK81" s="15">
        <f t="shared" si="278"/>
        <v>17168.606099999997</v>
      </c>
      <c r="BL81" s="15">
        <f t="shared" si="278"/>
        <v>17978.525099999999</v>
      </c>
      <c r="BM81" s="15">
        <f t="shared" si="278"/>
        <v>18788.444100000001</v>
      </c>
      <c r="BN81" s="15">
        <f t="shared" si="278"/>
        <v>19598.363099999999</v>
      </c>
      <c r="BO81" s="15">
        <f t="shared" si="278"/>
        <v>21299.192999999999</v>
      </c>
      <c r="BP81" s="15">
        <f t="shared" si="278"/>
        <v>22109.111999999997</v>
      </c>
      <c r="BQ81" s="15">
        <f t="shared" si="278"/>
        <v>22919.030999999999</v>
      </c>
      <c r="BS81" s="9"/>
      <c r="BT81" s="14" t="s">
        <v>28</v>
      </c>
      <c r="BU81" s="15">
        <f t="shared" ref="BU81:CE81" si="279">SUM(BU78:BU80)</f>
        <v>14774.273640000001</v>
      </c>
      <c r="BV81" s="15">
        <f t="shared" si="279"/>
        <v>15021.53586</v>
      </c>
      <c r="BW81" s="15">
        <f t="shared" si="279"/>
        <v>15763.32252</v>
      </c>
      <c r="BX81" s="15">
        <f t="shared" si="279"/>
        <v>16587.529920000001</v>
      </c>
      <c r="BY81" s="15">
        <f t="shared" si="279"/>
        <v>17494.158059999998</v>
      </c>
      <c r="BZ81" s="15">
        <f t="shared" si="279"/>
        <v>18318.365460000001</v>
      </c>
      <c r="CA81" s="15">
        <f t="shared" si="279"/>
        <v>19142.57286</v>
      </c>
      <c r="CB81" s="15">
        <f t="shared" si="279"/>
        <v>19966.78026</v>
      </c>
      <c r="CC81" s="15">
        <f t="shared" si="279"/>
        <v>21697.6158</v>
      </c>
      <c r="CD81" s="15">
        <f t="shared" si="279"/>
        <v>22521.823199999999</v>
      </c>
      <c r="CE81" s="15">
        <f t="shared" si="279"/>
        <v>23346.030600000002</v>
      </c>
      <c r="CG81" s="9"/>
      <c r="CH81" s="14" t="s">
        <v>28</v>
      </c>
      <c r="CI81" s="15">
        <f t="shared" ref="CI81:CS81" si="280">SUM(CI78:CI80)</f>
        <v>15331.68</v>
      </c>
      <c r="CJ81" s="15">
        <f t="shared" si="280"/>
        <v>15587.559000000001</v>
      </c>
      <c r="CK81" s="15">
        <f t="shared" si="280"/>
        <v>16355.196000000002</v>
      </c>
      <c r="CL81" s="15">
        <f t="shared" si="280"/>
        <v>17208.126</v>
      </c>
      <c r="CM81" s="15">
        <f t="shared" si="280"/>
        <v>18146.349000000002</v>
      </c>
      <c r="CN81" s="15">
        <f t="shared" si="280"/>
        <v>18999.279000000002</v>
      </c>
      <c r="CO81" s="15">
        <f t="shared" si="280"/>
        <v>19852.209000000003</v>
      </c>
      <c r="CP81" s="15">
        <f t="shared" si="280"/>
        <v>20705.138999999999</v>
      </c>
      <c r="CQ81" s="15">
        <f t="shared" si="280"/>
        <v>22496.292000000001</v>
      </c>
      <c r="CR81" s="15">
        <f t="shared" si="280"/>
        <v>23349.222000000002</v>
      </c>
      <c r="CS81" s="15">
        <f t="shared" si="280"/>
        <v>24202.152000000002</v>
      </c>
      <c r="CU81" s="9"/>
      <c r="CV81" s="14" t="s">
        <v>28</v>
      </c>
      <c r="CW81" s="15">
        <f t="shared" ref="CW81:DG81" si="281">SUM(CW78:CW80)</f>
        <v>16863.769080000005</v>
      </c>
      <c r="CX81" s="15">
        <f t="shared" si="281"/>
        <v>17143.311420000002</v>
      </c>
      <c r="CY81" s="15">
        <f t="shared" si="281"/>
        <v>17981.938440000002</v>
      </c>
      <c r="CZ81" s="15">
        <f t="shared" si="281"/>
        <v>18913.74624</v>
      </c>
      <c r="DA81" s="15">
        <f t="shared" si="281"/>
        <v>19938.734820000005</v>
      </c>
      <c r="DB81" s="15">
        <f t="shared" si="281"/>
        <v>20870.54262</v>
      </c>
      <c r="DC81" s="15">
        <f t="shared" si="281"/>
        <v>21802.350419999999</v>
      </c>
      <c r="DD81" s="15">
        <f t="shared" si="281"/>
        <v>22734.158220000005</v>
      </c>
      <c r="DE81" s="15">
        <f t="shared" si="281"/>
        <v>24690.954600000001</v>
      </c>
      <c r="DF81" s="15">
        <f t="shared" si="281"/>
        <v>25622.762400000003</v>
      </c>
      <c r="DG81" s="15">
        <f t="shared" si="281"/>
        <v>26554.570199999998</v>
      </c>
      <c r="DI81" s="9"/>
      <c r="DJ81" s="14" t="s">
        <v>28</v>
      </c>
      <c r="DK81" s="15">
        <f t="shared" ref="DK81:DU81" si="282">SUM(DK78:DK80)</f>
        <v>17142.169320000001</v>
      </c>
      <c r="DL81" s="15">
        <f t="shared" si="282"/>
        <v>17425.998180000002</v>
      </c>
      <c r="DM81" s="15">
        <f t="shared" si="282"/>
        <v>18277.484760000003</v>
      </c>
      <c r="DN81" s="15">
        <f t="shared" si="282"/>
        <v>19223.580960000003</v>
      </c>
      <c r="DO81" s="15">
        <f t="shared" si="282"/>
        <v>20264.286780000002</v>
      </c>
      <c r="DP81" s="15">
        <f t="shared" si="282"/>
        <v>21210.382980000002</v>
      </c>
      <c r="DQ81" s="15">
        <f t="shared" si="282"/>
        <v>22156.479180000002</v>
      </c>
      <c r="DR81" s="15">
        <f t="shared" si="282"/>
        <v>23102.575380000002</v>
      </c>
      <c r="DS81" s="15">
        <f t="shared" si="282"/>
        <v>25089.377400000005</v>
      </c>
      <c r="DT81" s="15">
        <f t="shared" si="282"/>
        <v>26035.473600000001</v>
      </c>
      <c r="DU81" s="15">
        <f t="shared" si="282"/>
        <v>26981.569800000001</v>
      </c>
      <c r="DW81" s="9"/>
      <c r="DX81" s="14" t="s">
        <v>28</v>
      </c>
      <c r="DY81" s="15">
        <f t="shared" ref="DY81:EI81" si="283">SUM(DY78:DY80)</f>
        <v>19645.373880000003</v>
      </c>
      <c r="DZ81" s="15">
        <f t="shared" si="283"/>
        <v>19973.467619999999</v>
      </c>
      <c r="EA81" s="15">
        <f t="shared" si="283"/>
        <v>20957.74884</v>
      </c>
      <c r="EB81" s="15">
        <f t="shared" si="283"/>
        <v>22051.394639999999</v>
      </c>
      <c r="EC81" s="15">
        <f t="shared" si="283"/>
        <v>23254.405019999998</v>
      </c>
      <c r="ED81" s="15">
        <f t="shared" si="283"/>
        <v>24348.05082</v>
      </c>
      <c r="EE81" s="15">
        <f t="shared" si="283"/>
        <v>25441.696620000002</v>
      </c>
      <c r="EF81" s="15">
        <f t="shared" si="283"/>
        <v>26535.342420000001</v>
      </c>
      <c r="EG81" s="15">
        <f t="shared" si="283"/>
        <v>28831.998599999999</v>
      </c>
      <c r="EH81" s="15">
        <f t="shared" si="283"/>
        <v>29925.644400000005</v>
      </c>
      <c r="EI81" s="15">
        <f t="shared" si="283"/>
        <v>31019.290200000003</v>
      </c>
      <c r="EK81" s="9"/>
      <c r="EL81" s="14" t="s">
        <v>28</v>
      </c>
      <c r="EM81" s="15">
        <f t="shared" ref="EM81:EW81" si="284">SUM(EM78:EM80)</f>
        <v>21616.60932</v>
      </c>
      <c r="EN81" s="15">
        <f t="shared" si="284"/>
        <v>21974.796180000001</v>
      </c>
      <c r="EO81" s="15">
        <f t="shared" si="284"/>
        <v>23049.356759999999</v>
      </c>
      <c r="EP81" s="15">
        <f t="shared" si="284"/>
        <v>24243.312959999999</v>
      </c>
      <c r="EQ81" s="15">
        <f t="shared" si="284"/>
        <v>25556.664780000003</v>
      </c>
      <c r="ER81" s="15">
        <f t="shared" si="284"/>
        <v>26750.62098</v>
      </c>
      <c r="ES81" s="15">
        <f t="shared" si="284"/>
        <v>27944.577179999997</v>
      </c>
      <c r="ET81" s="15">
        <f t="shared" si="284"/>
        <v>29138.533380000001</v>
      </c>
      <c r="EU81" s="15">
        <f t="shared" si="284"/>
        <v>31645.841400000001</v>
      </c>
      <c r="EV81" s="15">
        <f t="shared" si="284"/>
        <v>32839.797599999998</v>
      </c>
      <c r="EW81" s="15">
        <f t="shared" si="284"/>
        <v>34033.753799999999</v>
      </c>
      <c r="EY81" s="9"/>
      <c r="EZ81" s="14" t="s">
        <v>28</v>
      </c>
      <c r="FA81" s="15">
        <f t="shared" ref="FA81:FK81" si="285">SUM(FA78:FA80)</f>
        <v>22592.2608</v>
      </c>
      <c r="FB81" s="15">
        <f t="shared" si="285"/>
        <v>22973.236199999999</v>
      </c>
      <c r="FC81" s="15">
        <f t="shared" si="285"/>
        <v>24116.162400000001</v>
      </c>
      <c r="FD81" s="15">
        <f t="shared" si="285"/>
        <v>25386.080399999999</v>
      </c>
      <c r="FE81" s="15">
        <f t="shared" si="285"/>
        <v>26782.990200000004</v>
      </c>
      <c r="FF81" s="15">
        <f t="shared" si="285"/>
        <v>28052.908199999994</v>
      </c>
      <c r="FG81" s="15">
        <f t="shared" si="285"/>
        <v>29322.826199999996</v>
      </c>
      <c r="FH81" s="15">
        <f t="shared" si="285"/>
        <v>30592.744200000001</v>
      </c>
      <c r="FI81" s="15">
        <f t="shared" si="285"/>
        <v>33259.572</v>
      </c>
      <c r="FJ81" s="15">
        <f t="shared" si="285"/>
        <v>34529.489999999991</v>
      </c>
      <c r="FK81" s="15">
        <f t="shared" si="285"/>
        <v>35799.407999999996</v>
      </c>
      <c r="FM81" s="9"/>
      <c r="FN81" s="14" t="s">
        <v>28</v>
      </c>
      <c r="FO81" s="15">
        <f t="shared" ref="FO81:FY81" si="286">SUM(FO78:FO80)</f>
        <v>24004.547640000001</v>
      </c>
      <c r="FP81" s="15">
        <f t="shared" si="286"/>
        <v>24407.086860000003</v>
      </c>
      <c r="FQ81" s="15">
        <f t="shared" si="286"/>
        <v>25614.704520000003</v>
      </c>
      <c r="FR81" s="15">
        <f t="shared" si="286"/>
        <v>26956.501919999999</v>
      </c>
      <c r="FS81" s="15">
        <f t="shared" si="286"/>
        <v>28432.479060000001</v>
      </c>
      <c r="FT81" s="15">
        <f t="shared" si="286"/>
        <v>29774.276460000001</v>
      </c>
      <c r="FU81" s="15">
        <f t="shared" si="286"/>
        <v>31116.073860000004</v>
      </c>
      <c r="FV81" s="15">
        <f t="shared" si="286"/>
        <v>32457.871260000004</v>
      </c>
      <c r="FW81" s="15">
        <f t="shared" si="286"/>
        <v>35275.645800000006</v>
      </c>
      <c r="FX81" s="15">
        <f t="shared" si="286"/>
        <v>36617.443200000002</v>
      </c>
      <c r="FY81" s="15">
        <f t="shared" si="286"/>
        <v>37959.240600000005</v>
      </c>
      <c r="GA81" s="9"/>
      <c r="GB81" s="14" t="s">
        <v>28</v>
      </c>
      <c r="GC81" s="15">
        <f t="shared" ref="GC81:GM81" si="287">SUM(GC78:GC80)</f>
        <v>25438.409640000002</v>
      </c>
      <c r="GD81" s="15">
        <f t="shared" si="287"/>
        <v>25862.818860000003</v>
      </c>
      <c r="GE81" s="15">
        <f t="shared" si="287"/>
        <v>27136.04652</v>
      </c>
      <c r="GF81" s="15">
        <f t="shared" si="287"/>
        <v>28550.743919999994</v>
      </c>
      <c r="GG81" s="15">
        <f t="shared" si="287"/>
        <v>30106.911059999999</v>
      </c>
      <c r="GH81" s="15">
        <f t="shared" si="287"/>
        <v>31521.608459999999</v>
      </c>
      <c r="GI81" s="15">
        <f t="shared" si="287"/>
        <v>32936.30586</v>
      </c>
      <c r="GJ81" s="15">
        <f t="shared" si="287"/>
        <v>34351.003259999998</v>
      </c>
      <c r="GK81" s="15">
        <f t="shared" si="287"/>
        <v>37321.867800000007</v>
      </c>
      <c r="GL81" s="15">
        <f t="shared" si="287"/>
        <v>38736.565199999997</v>
      </c>
      <c r="GM81" s="15">
        <f t="shared" si="287"/>
        <v>40151.262600000002</v>
      </c>
      <c r="GO81" s="9"/>
      <c r="GP81" s="14" t="s">
        <v>28</v>
      </c>
      <c r="GQ81" s="15">
        <f t="shared" ref="GQ81:HA81" si="288">SUM(GQ78:GQ80)</f>
        <v>28430.802360000001</v>
      </c>
      <c r="GR81" s="15">
        <f t="shared" si="288"/>
        <v>28900.876140000004</v>
      </c>
      <c r="GS81" s="15">
        <f t="shared" si="288"/>
        <v>30311.09748</v>
      </c>
      <c r="GT81" s="15">
        <f t="shared" si="288"/>
        <v>31878.010080000007</v>
      </c>
      <c r="GU81" s="15">
        <f t="shared" si="288"/>
        <v>33601.61394000001</v>
      </c>
      <c r="GV81" s="15">
        <f t="shared" si="288"/>
        <v>35168.526540000006</v>
      </c>
      <c r="GW81" s="15">
        <f t="shared" si="288"/>
        <v>36735.439140000002</v>
      </c>
      <c r="GX81" s="15">
        <f t="shared" si="288"/>
        <v>38302.351740000006</v>
      </c>
      <c r="GY81" s="15">
        <f t="shared" si="288"/>
        <v>41592.868200000004</v>
      </c>
      <c r="GZ81" s="15">
        <f t="shared" si="288"/>
        <v>43159.7808</v>
      </c>
      <c r="HA81" s="15">
        <f t="shared" si="288"/>
        <v>44726.693400000004</v>
      </c>
    </row>
    <row r="82" spans="1:209" ht="13.9" x14ac:dyDescent="0.25">
      <c r="A82" s="9"/>
      <c r="B82" s="12" t="s">
        <v>29</v>
      </c>
      <c r="C82" s="11">
        <v>1210</v>
      </c>
      <c r="D82" s="11">
        <v>1210</v>
      </c>
      <c r="E82" s="11">
        <v>1210</v>
      </c>
      <c r="F82" s="11">
        <v>1210</v>
      </c>
      <c r="G82" s="11">
        <v>1210</v>
      </c>
      <c r="H82" s="11">
        <v>1210</v>
      </c>
      <c r="I82" s="11">
        <v>1210</v>
      </c>
      <c r="J82" s="11">
        <v>1210</v>
      </c>
      <c r="K82" s="11">
        <v>1210</v>
      </c>
      <c r="L82" s="11">
        <v>1210</v>
      </c>
      <c r="M82" s="11">
        <v>1210</v>
      </c>
      <c r="O82" s="9"/>
      <c r="P82" s="12" t="s">
        <v>29</v>
      </c>
      <c r="Q82" s="11">
        <v>1210</v>
      </c>
      <c r="R82" s="11">
        <v>1210</v>
      </c>
      <c r="S82" s="11">
        <v>1210</v>
      </c>
      <c r="T82" s="11">
        <v>1210</v>
      </c>
      <c r="U82" s="11">
        <v>1210</v>
      </c>
      <c r="V82" s="11">
        <v>1210</v>
      </c>
      <c r="W82" s="11">
        <v>1210</v>
      </c>
      <c r="X82" s="11">
        <v>1210</v>
      </c>
      <c r="Y82" s="11">
        <v>1210</v>
      </c>
      <c r="Z82" s="11">
        <v>1210</v>
      </c>
      <c r="AA82" s="11">
        <v>1210</v>
      </c>
      <c r="AC82" s="9"/>
      <c r="AD82" s="12" t="s">
        <v>29</v>
      </c>
      <c r="AE82" s="11">
        <v>1210</v>
      </c>
      <c r="AF82" s="11">
        <v>1210</v>
      </c>
      <c r="AG82" s="11">
        <v>1210</v>
      </c>
      <c r="AH82" s="11">
        <v>1210</v>
      </c>
      <c r="AI82" s="11">
        <v>1210</v>
      </c>
      <c r="AJ82" s="11">
        <v>1210</v>
      </c>
      <c r="AK82" s="11">
        <v>1210</v>
      </c>
      <c r="AL82" s="11">
        <v>1210</v>
      </c>
      <c r="AM82" s="11">
        <v>1210</v>
      </c>
      <c r="AN82" s="11">
        <v>1210</v>
      </c>
      <c r="AO82" s="11">
        <v>1210</v>
      </c>
      <c r="AQ82" s="9"/>
      <c r="AR82" s="12" t="s">
        <v>29</v>
      </c>
      <c r="AS82" s="11">
        <v>1210</v>
      </c>
      <c r="AT82" s="11">
        <v>1210</v>
      </c>
      <c r="AU82" s="11">
        <v>1210</v>
      </c>
      <c r="AV82" s="11">
        <v>1210</v>
      </c>
      <c r="AW82" s="11">
        <v>1210</v>
      </c>
      <c r="AX82" s="11">
        <v>1210</v>
      </c>
      <c r="AY82" s="11">
        <v>1210</v>
      </c>
      <c r="AZ82" s="11">
        <v>1210</v>
      </c>
      <c r="BA82" s="11">
        <v>1210</v>
      </c>
      <c r="BB82" s="11">
        <v>1210</v>
      </c>
      <c r="BC82" s="11">
        <v>1210</v>
      </c>
      <c r="BE82" s="9"/>
      <c r="BF82" s="12" t="s">
        <v>29</v>
      </c>
      <c r="BG82" s="11">
        <v>1210</v>
      </c>
      <c r="BH82" s="11">
        <v>1210</v>
      </c>
      <c r="BI82" s="11">
        <v>1210</v>
      </c>
      <c r="BJ82" s="11">
        <v>1210</v>
      </c>
      <c r="BK82" s="11">
        <v>1210</v>
      </c>
      <c r="BL82" s="11">
        <v>1210</v>
      </c>
      <c r="BM82" s="11">
        <v>1210</v>
      </c>
      <c r="BN82" s="11">
        <v>1210</v>
      </c>
      <c r="BO82" s="11">
        <v>1210</v>
      </c>
      <c r="BP82" s="11">
        <v>1210</v>
      </c>
      <c r="BQ82" s="11">
        <v>1210</v>
      </c>
      <c r="BS82" s="9"/>
      <c r="BT82" s="12" t="s">
        <v>29</v>
      </c>
      <c r="BU82" s="11">
        <v>1210</v>
      </c>
      <c r="BV82" s="11">
        <v>1210</v>
      </c>
      <c r="BW82" s="11">
        <v>1210</v>
      </c>
      <c r="BX82" s="11">
        <v>1210</v>
      </c>
      <c r="BY82" s="11">
        <v>1210</v>
      </c>
      <c r="BZ82" s="11">
        <v>1210</v>
      </c>
      <c r="CA82" s="11">
        <v>1210</v>
      </c>
      <c r="CB82" s="11">
        <v>1210</v>
      </c>
      <c r="CC82" s="11">
        <v>1210</v>
      </c>
      <c r="CD82" s="11">
        <v>1210</v>
      </c>
      <c r="CE82" s="11">
        <v>1210</v>
      </c>
      <c r="CG82" s="9"/>
      <c r="CH82" s="12" t="s">
        <v>29</v>
      </c>
      <c r="CI82" s="11">
        <v>1210</v>
      </c>
      <c r="CJ82" s="11">
        <v>1210</v>
      </c>
      <c r="CK82" s="11">
        <v>1210</v>
      </c>
      <c r="CL82" s="11">
        <v>1210</v>
      </c>
      <c r="CM82" s="11">
        <v>1210</v>
      </c>
      <c r="CN82" s="11">
        <v>1210</v>
      </c>
      <c r="CO82" s="11">
        <v>1210</v>
      </c>
      <c r="CP82" s="11">
        <v>1210</v>
      </c>
      <c r="CQ82" s="11">
        <v>1210</v>
      </c>
      <c r="CR82" s="11">
        <v>1210</v>
      </c>
      <c r="CS82" s="11">
        <v>1210</v>
      </c>
      <c r="CU82" s="9"/>
      <c r="CV82" s="12" t="s">
        <v>29</v>
      </c>
      <c r="CW82" s="11">
        <v>1210</v>
      </c>
      <c r="CX82" s="11">
        <v>1210</v>
      </c>
      <c r="CY82" s="11">
        <v>1210</v>
      </c>
      <c r="CZ82" s="11">
        <v>1210</v>
      </c>
      <c r="DA82" s="11">
        <v>1210</v>
      </c>
      <c r="DB82" s="11">
        <v>1210</v>
      </c>
      <c r="DC82" s="11">
        <v>1210</v>
      </c>
      <c r="DD82" s="11">
        <v>1210</v>
      </c>
      <c r="DE82" s="11">
        <v>1210</v>
      </c>
      <c r="DF82" s="11">
        <v>1210</v>
      </c>
      <c r="DG82" s="11">
        <v>1210</v>
      </c>
      <c r="DI82" s="9"/>
      <c r="DJ82" s="12" t="s">
        <v>29</v>
      </c>
      <c r="DK82" s="11">
        <v>1210</v>
      </c>
      <c r="DL82" s="11">
        <v>1210</v>
      </c>
      <c r="DM82" s="11">
        <v>1210</v>
      </c>
      <c r="DN82" s="11">
        <v>1210</v>
      </c>
      <c r="DO82" s="11">
        <v>1210</v>
      </c>
      <c r="DP82" s="11">
        <v>1210</v>
      </c>
      <c r="DQ82" s="11">
        <v>1210</v>
      </c>
      <c r="DR82" s="11">
        <v>1210</v>
      </c>
      <c r="DS82" s="11">
        <v>1210</v>
      </c>
      <c r="DT82" s="11">
        <v>1210</v>
      </c>
      <c r="DU82" s="11">
        <v>1210</v>
      </c>
      <c r="DW82" s="9"/>
      <c r="DX82" s="12" t="s">
        <v>29</v>
      </c>
      <c r="DY82" s="11">
        <v>1210</v>
      </c>
      <c r="DZ82" s="11">
        <v>1210</v>
      </c>
      <c r="EA82" s="11">
        <v>1210</v>
      </c>
      <c r="EB82" s="11">
        <v>1210</v>
      </c>
      <c r="EC82" s="11">
        <v>1210</v>
      </c>
      <c r="ED82" s="11">
        <v>1210</v>
      </c>
      <c r="EE82" s="11">
        <v>1210</v>
      </c>
      <c r="EF82" s="11">
        <v>1210</v>
      </c>
      <c r="EG82" s="11">
        <v>1210</v>
      </c>
      <c r="EH82" s="11">
        <v>1210</v>
      </c>
      <c r="EI82" s="11">
        <v>1210</v>
      </c>
      <c r="EK82" s="9"/>
      <c r="EL82" s="12" t="s">
        <v>29</v>
      </c>
      <c r="EM82" s="11">
        <v>1210</v>
      </c>
      <c r="EN82" s="11">
        <v>1210</v>
      </c>
      <c r="EO82" s="11">
        <v>1210</v>
      </c>
      <c r="EP82" s="11">
        <v>1210</v>
      </c>
      <c r="EQ82" s="11">
        <v>1210</v>
      </c>
      <c r="ER82" s="11">
        <v>1210</v>
      </c>
      <c r="ES82" s="11">
        <v>1210</v>
      </c>
      <c r="ET82" s="11">
        <v>1210</v>
      </c>
      <c r="EU82" s="11">
        <v>1210</v>
      </c>
      <c r="EV82" s="11">
        <v>1210</v>
      </c>
      <c r="EW82" s="11">
        <v>1210</v>
      </c>
      <c r="EY82" s="9"/>
      <c r="EZ82" s="12" t="s">
        <v>29</v>
      </c>
      <c r="FA82" s="11">
        <v>1210</v>
      </c>
      <c r="FB82" s="11">
        <v>1210</v>
      </c>
      <c r="FC82" s="11">
        <v>1210</v>
      </c>
      <c r="FD82" s="11">
        <v>1210</v>
      </c>
      <c r="FE82" s="11">
        <v>1210</v>
      </c>
      <c r="FF82" s="11">
        <v>1210</v>
      </c>
      <c r="FG82" s="11">
        <v>1210</v>
      </c>
      <c r="FH82" s="11">
        <v>1210</v>
      </c>
      <c r="FI82" s="11">
        <v>1210</v>
      </c>
      <c r="FJ82" s="11">
        <v>1210</v>
      </c>
      <c r="FK82" s="11">
        <v>1210</v>
      </c>
      <c r="FM82" s="9"/>
      <c r="FN82" s="12" t="s">
        <v>29</v>
      </c>
      <c r="FO82" s="11">
        <v>1210</v>
      </c>
      <c r="FP82" s="11">
        <v>1210</v>
      </c>
      <c r="FQ82" s="11">
        <v>1210</v>
      </c>
      <c r="FR82" s="11">
        <v>1210</v>
      </c>
      <c r="FS82" s="11">
        <v>1210</v>
      </c>
      <c r="FT82" s="11">
        <v>1210</v>
      </c>
      <c r="FU82" s="11">
        <v>1210</v>
      </c>
      <c r="FV82" s="11">
        <v>1210</v>
      </c>
      <c r="FW82" s="11">
        <v>1210</v>
      </c>
      <c r="FX82" s="11">
        <v>1210</v>
      </c>
      <c r="FY82" s="11">
        <v>1210</v>
      </c>
      <c r="GA82" s="9"/>
      <c r="GB82" s="12" t="s">
        <v>29</v>
      </c>
      <c r="GC82" s="11">
        <v>1210</v>
      </c>
      <c r="GD82" s="11">
        <v>1210</v>
      </c>
      <c r="GE82" s="11">
        <v>1210</v>
      </c>
      <c r="GF82" s="11">
        <v>1210</v>
      </c>
      <c r="GG82" s="11">
        <v>1210</v>
      </c>
      <c r="GH82" s="11">
        <v>1210</v>
      </c>
      <c r="GI82" s="11">
        <v>1210</v>
      </c>
      <c r="GJ82" s="11">
        <v>1210</v>
      </c>
      <c r="GK82" s="11">
        <v>1210</v>
      </c>
      <c r="GL82" s="11">
        <v>1210</v>
      </c>
      <c r="GM82" s="11">
        <v>1210</v>
      </c>
      <c r="GO82" s="9"/>
      <c r="GP82" s="12" t="s">
        <v>29</v>
      </c>
      <c r="GQ82" s="11">
        <v>1210</v>
      </c>
      <c r="GR82" s="11">
        <v>1210</v>
      </c>
      <c r="GS82" s="11">
        <v>1210</v>
      </c>
      <c r="GT82" s="11">
        <v>1210</v>
      </c>
      <c r="GU82" s="11">
        <v>1210</v>
      </c>
      <c r="GV82" s="11">
        <v>1210</v>
      </c>
      <c r="GW82" s="11">
        <v>1210</v>
      </c>
      <c r="GX82" s="11">
        <v>1210</v>
      </c>
      <c r="GY82" s="11">
        <v>1210</v>
      </c>
      <c r="GZ82" s="11">
        <v>1210</v>
      </c>
      <c r="HA82" s="11">
        <v>1210</v>
      </c>
    </row>
    <row r="83" spans="1:209" ht="13.9" x14ac:dyDescent="0.25">
      <c r="A83" s="9"/>
      <c r="B83" s="12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O83" s="9"/>
      <c r="P83" s="12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C83" s="9"/>
      <c r="AD83" s="12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Q83" s="9"/>
      <c r="AR83" s="12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E83" s="9"/>
      <c r="BF83" s="12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S83" s="9"/>
      <c r="BT83" s="12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G83" s="9"/>
      <c r="CH83" s="12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U83" s="9"/>
      <c r="CV83" s="12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I83" s="9"/>
      <c r="DJ83" s="12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W83" s="9"/>
      <c r="DX83" s="12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K83" s="9"/>
      <c r="EL83" s="12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Y83" s="9"/>
      <c r="EZ83" s="12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M83" s="9"/>
      <c r="FN83" s="12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GA83" s="9"/>
      <c r="GB83" s="12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O83" s="9"/>
      <c r="GP83" s="12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</row>
    <row r="84" spans="1:209" ht="13.9" x14ac:dyDescent="0.25">
      <c r="A84" s="20"/>
      <c r="B84" s="21" t="s">
        <v>31</v>
      </c>
      <c r="C84" s="22">
        <f>SUM(C81:C82)</f>
        <v>13896.194080000001</v>
      </c>
      <c r="D84" s="22">
        <f t="shared" ref="D84:M84" si="289">SUM(D81:D82)</f>
        <v>14111.21992</v>
      </c>
      <c r="E84" s="22">
        <f t="shared" si="289"/>
        <v>14756.29744</v>
      </c>
      <c r="F84" s="22">
        <f t="shared" si="289"/>
        <v>15473.05024</v>
      </c>
      <c r="G84" s="22">
        <f t="shared" si="289"/>
        <v>16261.47832</v>
      </c>
      <c r="H84" s="22">
        <f t="shared" si="289"/>
        <v>16978.231120000004</v>
      </c>
      <c r="I84" s="22">
        <f t="shared" si="289"/>
        <v>17694.983920000002</v>
      </c>
      <c r="J84" s="22">
        <f t="shared" si="289"/>
        <v>18411.736720000001</v>
      </c>
      <c r="K84" s="22">
        <f t="shared" si="289"/>
        <v>19916.917600000001</v>
      </c>
      <c r="L84" s="22">
        <f t="shared" si="289"/>
        <v>20633.670400000003</v>
      </c>
      <c r="M84" s="22">
        <f t="shared" si="289"/>
        <v>21350.423200000001</v>
      </c>
      <c r="O84" s="20"/>
      <c r="P84" s="21" t="s">
        <v>31</v>
      </c>
      <c r="Q84" s="22">
        <f>SUM(Q81:Q82)</f>
        <v>14593.12456</v>
      </c>
      <c r="R84" s="22">
        <f t="shared" ref="R84:AA84" si="290">SUM(R81:R82)</f>
        <v>14818.91044</v>
      </c>
      <c r="S84" s="22">
        <f t="shared" si="290"/>
        <v>15496.268080000002</v>
      </c>
      <c r="T84" s="22">
        <f t="shared" si="290"/>
        <v>16248.88768</v>
      </c>
      <c r="U84" s="22">
        <f t="shared" si="290"/>
        <v>17076.769240000001</v>
      </c>
      <c r="V84" s="22">
        <f t="shared" si="290"/>
        <v>17829.38884</v>
      </c>
      <c r="W84" s="22">
        <f t="shared" si="290"/>
        <v>18582.008439999998</v>
      </c>
      <c r="X84" s="22">
        <f t="shared" si="290"/>
        <v>19334.62804</v>
      </c>
      <c r="Y84" s="22">
        <f t="shared" si="290"/>
        <v>20915.129199999996</v>
      </c>
      <c r="Z84" s="22">
        <f t="shared" si="290"/>
        <v>21667.748800000001</v>
      </c>
      <c r="AA84" s="22">
        <f t="shared" si="290"/>
        <v>22420.368399999996</v>
      </c>
      <c r="AC84" s="20"/>
      <c r="AD84" s="21" t="s">
        <v>31</v>
      </c>
      <c r="AE84" s="22">
        <f>SUM(AE81:AE82)</f>
        <v>15008.942920000003</v>
      </c>
      <c r="AF84" s="22">
        <f t="shared" ref="AF84:AO84" si="291">SUM(AF81:AF82)</f>
        <v>15241.158580000003</v>
      </c>
      <c r="AG84" s="22">
        <f t="shared" si="291"/>
        <v>15937.805560000003</v>
      </c>
      <c r="AH84" s="22">
        <f t="shared" si="291"/>
        <v>16711.857760000006</v>
      </c>
      <c r="AI84" s="22">
        <f t="shared" si="291"/>
        <v>17563.315180000005</v>
      </c>
      <c r="AJ84" s="22">
        <f t="shared" si="291"/>
        <v>18337.36738</v>
      </c>
      <c r="AK84" s="22">
        <f t="shared" si="291"/>
        <v>19111.419580000002</v>
      </c>
      <c r="AL84" s="22">
        <f t="shared" si="291"/>
        <v>19885.471780000007</v>
      </c>
      <c r="AM84" s="22">
        <f t="shared" si="291"/>
        <v>21510.981400000001</v>
      </c>
      <c r="AN84" s="22">
        <f t="shared" si="291"/>
        <v>22285.033600000002</v>
      </c>
      <c r="AO84" s="22">
        <f t="shared" si="291"/>
        <v>23059.085800000001</v>
      </c>
      <c r="AQ84" s="20"/>
      <c r="AR84" s="21" t="s">
        <v>31</v>
      </c>
      <c r="AS84" s="22">
        <f>SUM(AS81:AS82)</f>
        <v>15289.40704</v>
      </c>
      <c r="AT84" s="22">
        <f t="shared" ref="AT84:BC84" si="292">SUM(AT81:AT82)</f>
        <v>15525.952959999999</v>
      </c>
      <c r="AU84" s="22">
        <f t="shared" si="292"/>
        <v>16235.59072</v>
      </c>
      <c r="AV84" s="22">
        <f t="shared" si="292"/>
        <v>17024.077120000002</v>
      </c>
      <c r="AW84" s="22">
        <f t="shared" si="292"/>
        <v>17891.41216</v>
      </c>
      <c r="AX84" s="22">
        <f t="shared" si="292"/>
        <v>18679.898560000001</v>
      </c>
      <c r="AY84" s="22">
        <f t="shared" si="292"/>
        <v>19468.384959999999</v>
      </c>
      <c r="AZ84" s="22">
        <f t="shared" si="292"/>
        <v>20256.871359999997</v>
      </c>
      <c r="BA84" s="22">
        <f t="shared" si="292"/>
        <v>21912.692800000001</v>
      </c>
      <c r="BB84" s="22">
        <f t="shared" si="292"/>
        <v>22701.179199999999</v>
      </c>
      <c r="BC84" s="22">
        <f t="shared" si="292"/>
        <v>23489.6656</v>
      </c>
      <c r="BE84" s="20"/>
      <c r="BF84" s="21" t="s">
        <v>31</v>
      </c>
      <c r="BG84" s="22">
        <f>SUM(BG81:BG82)</f>
        <v>15705.8734</v>
      </c>
      <c r="BH84" s="22">
        <f t="shared" ref="BH84:BQ84" si="293">SUM(BH81:BH82)</f>
        <v>15948.849099999999</v>
      </c>
      <c r="BI84" s="22">
        <f t="shared" si="293"/>
        <v>16677.7762</v>
      </c>
      <c r="BJ84" s="22">
        <f t="shared" si="293"/>
        <v>17487.695199999998</v>
      </c>
      <c r="BK84" s="22">
        <f t="shared" si="293"/>
        <v>18378.606099999997</v>
      </c>
      <c r="BL84" s="22">
        <f t="shared" si="293"/>
        <v>19188.525099999999</v>
      </c>
      <c r="BM84" s="22">
        <f t="shared" si="293"/>
        <v>19998.444100000001</v>
      </c>
      <c r="BN84" s="22">
        <f t="shared" si="293"/>
        <v>20808.363099999999</v>
      </c>
      <c r="BO84" s="22">
        <f t="shared" si="293"/>
        <v>22509.192999999999</v>
      </c>
      <c r="BP84" s="22">
        <f t="shared" si="293"/>
        <v>23319.111999999997</v>
      </c>
      <c r="BQ84" s="22">
        <f t="shared" si="293"/>
        <v>24129.030999999999</v>
      </c>
      <c r="BS84" s="20"/>
      <c r="BT84" s="21" t="s">
        <v>31</v>
      </c>
      <c r="BU84" s="22">
        <f>SUM(BU81:BU82)</f>
        <v>15984.273640000001</v>
      </c>
      <c r="BV84" s="22">
        <f t="shared" ref="BV84:CE84" si="294">SUM(BV81:BV82)</f>
        <v>16231.53586</v>
      </c>
      <c r="BW84" s="22">
        <f t="shared" si="294"/>
        <v>16973.322520000002</v>
      </c>
      <c r="BX84" s="22">
        <f t="shared" si="294"/>
        <v>17797.529920000001</v>
      </c>
      <c r="BY84" s="22">
        <f t="shared" si="294"/>
        <v>18704.158059999998</v>
      </c>
      <c r="BZ84" s="22">
        <f t="shared" si="294"/>
        <v>19528.365460000001</v>
      </c>
      <c r="CA84" s="22">
        <f t="shared" si="294"/>
        <v>20352.57286</v>
      </c>
      <c r="CB84" s="22">
        <f t="shared" si="294"/>
        <v>21176.78026</v>
      </c>
      <c r="CC84" s="22">
        <f t="shared" si="294"/>
        <v>22907.6158</v>
      </c>
      <c r="CD84" s="22">
        <f t="shared" si="294"/>
        <v>23731.823199999999</v>
      </c>
      <c r="CE84" s="22">
        <f t="shared" si="294"/>
        <v>24556.030600000002</v>
      </c>
      <c r="CG84" s="20"/>
      <c r="CH84" s="21" t="s">
        <v>31</v>
      </c>
      <c r="CI84" s="22">
        <f>SUM(CI81:CI82)</f>
        <v>16541.68</v>
      </c>
      <c r="CJ84" s="22">
        <f t="shared" ref="CJ84:CS84" si="295">SUM(CJ81:CJ82)</f>
        <v>16797.559000000001</v>
      </c>
      <c r="CK84" s="22">
        <f t="shared" si="295"/>
        <v>17565.196000000004</v>
      </c>
      <c r="CL84" s="22">
        <f t="shared" si="295"/>
        <v>18418.126</v>
      </c>
      <c r="CM84" s="22">
        <f t="shared" si="295"/>
        <v>19356.349000000002</v>
      </c>
      <c r="CN84" s="22">
        <f t="shared" si="295"/>
        <v>20209.279000000002</v>
      </c>
      <c r="CO84" s="22">
        <f t="shared" si="295"/>
        <v>21062.209000000003</v>
      </c>
      <c r="CP84" s="22">
        <f t="shared" si="295"/>
        <v>21915.138999999999</v>
      </c>
      <c r="CQ84" s="22">
        <f t="shared" si="295"/>
        <v>23706.292000000001</v>
      </c>
      <c r="CR84" s="22">
        <f t="shared" si="295"/>
        <v>24559.222000000002</v>
      </c>
      <c r="CS84" s="22">
        <f t="shared" si="295"/>
        <v>25412.152000000002</v>
      </c>
      <c r="CU84" s="20"/>
      <c r="CV84" s="21" t="s">
        <v>31</v>
      </c>
      <c r="CW84" s="22">
        <f>SUM(CW81:CW82)</f>
        <v>18073.769080000005</v>
      </c>
      <c r="CX84" s="22">
        <f t="shared" ref="CX84:DG84" si="296">SUM(CX81:CX82)</f>
        <v>18353.311420000002</v>
      </c>
      <c r="CY84" s="22">
        <f t="shared" si="296"/>
        <v>19191.938440000002</v>
      </c>
      <c r="CZ84" s="22">
        <f t="shared" si="296"/>
        <v>20123.74624</v>
      </c>
      <c r="DA84" s="22">
        <f t="shared" si="296"/>
        <v>21148.734820000005</v>
      </c>
      <c r="DB84" s="22">
        <f t="shared" si="296"/>
        <v>22080.54262</v>
      </c>
      <c r="DC84" s="22">
        <f t="shared" si="296"/>
        <v>23012.350419999999</v>
      </c>
      <c r="DD84" s="22">
        <f t="shared" si="296"/>
        <v>23944.158220000005</v>
      </c>
      <c r="DE84" s="22">
        <f t="shared" si="296"/>
        <v>25900.954600000001</v>
      </c>
      <c r="DF84" s="22">
        <f t="shared" si="296"/>
        <v>26832.762400000003</v>
      </c>
      <c r="DG84" s="22">
        <f t="shared" si="296"/>
        <v>27764.570199999998</v>
      </c>
      <c r="DI84" s="20"/>
      <c r="DJ84" s="21" t="s">
        <v>31</v>
      </c>
      <c r="DK84" s="22">
        <f>SUM(DK81:DK82)</f>
        <v>18352.169320000001</v>
      </c>
      <c r="DL84" s="22">
        <f t="shared" ref="DL84:DU84" si="297">SUM(DL81:DL82)</f>
        <v>18635.998180000002</v>
      </c>
      <c r="DM84" s="22">
        <f t="shared" si="297"/>
        <v>19487.484760000003</v>
      </c>
      <c r="DN84" s="22">
        <f t="shared" si="297"/>
        <v>20433.580960000003</v>
      </c>
      <c r="DO84" s="22">
        <f t="shared" si="297"/>
        <v>21474.286780000002</v>
      </c>
      <c r="DP84" s="22">
        <f t="shared" si="297"/>
        <v>22420.382980000002</v>
      </c>
      <c r="DQ84" s="22">
        <f t="shared" si="297"/>
        <v>23366.479180000002</v>
      </c>
      <c r="DR84" s="22">
        <f t="shared" si="297"/>
        <v>24312.575380000002</v>
      </c>
      <c r="DS84" s="22">
        <f t="shared" si="297"/>
        <v>26299.377400000005</v>
      </c>
      <c r="DT84" s="22">
        <f t="shared" si="297"/>
        <v>27245.473600000001</v>
      </c>
      <c r="DU84" s="22">
        <f t="shared" si="297"/>
        <v>28191.569800000001</v>
      </c>
      <c r="DW84" s="20"/>
      <c r="DX84" s="21" t="s">
        <v>31</v>
      </c>
      <c r="DY84" s="22">
        <f>SUM(DY81:DY82)</f>
        <v>20855.373880000003</v>
      </c>
      <c r="DZ84" s="22">
        <f t="shared" ref="DZ84:EI84" si="298">SUM(DZ81:DZ82)</f>
        <v>21183.467619999999</v>
      </c>
      <c r="EA84" s="22">
        <f t="shared" si="298"/>
        <v>22167.74884</v>
      </c>
      <c r="EB84" s="22">
        <f t="shared" si="298"/>
        <v>23261.394639999999</v>
      </c>
      <c r="EC84" s="22">
        <f t="shared" si="298"/>
        <v>24464.405019999998</v>
      </c>
      <c r="ED84" s="22">
        <f t="shared" si="298"/>
        <v>25558.05082</v>
      </c>
      <c r="EE84" s="22">
        <f t="shared" si="298"/>
        <v>26651.696620000002</v>
      </c>
      <c r="EF84" s="22">
        <f t="shared" si="298"/>
        <v>27745.342420000001</v>
      </c>
      <c r="EG84" s="22">
        <f t="shared" si="298"/>
        <v>30041.998599999999</v>
      </c>
      <c r="EH84" s="22">
        <f t="shared" si="298"/>
        <v>31135.644400000005</v>
      </c>
      <c r="EI84" s="22">
        <f t="shared" si="298"/>
        <v>32229.290200000003</v>
      </c>
      <c r="EK84" s="20"/>
      <c r="EL84" s="21" t="s">
        <v>31</v>
      </c>
      <c r="EM84" s="22">
        <f>SUM(EM81:EM82)</f>
        <v>22826.60932</v>
      </c>
      <c r="EN84" s="22">
        <f t="shared" ref="EN84:EW84" si="299">SUM(EN81:EN82)</f>
        <v>23184.796180000001</v>
      </c>
      <c r="EO84" s="22">
        <f t="shared" si="299"/>
        <v>24259.356759999999</v>
      </c>
      <c r="EP84" s="22">
        <f t="shared" si="299"/>
        <v>25453.312959999999</v>
      </c>
      <c r="EQ84" s="22">
        <f t="shared" si="299"/>
        <v>26766.664780000003</v>
      </c>
      <c r="ER84" s="22">
        <f t="shared" si="299"/>
        <v>27960.62098</v>
      </c>
      <c r="ES84" s="22">
        <f t="shared" si="299"/>
        <v>29154.577179999997</v>
      </c>
      <c r="ET84" s="22">
        <f t="shared" si="299"/>
        <v>30348.533380000001</v>
      </c>
      <c r="EU84" s="22">
        <f t="shared" si="299"/>
        <v>32855.841400000005</v>
      </c>
      <c r="EV84" s="22">
        <f t="shared" si="299"/>
        <v>34049.797599999998</v>
      </c>
      <c r="EW84" s="22">
        <f t="shared" si="299"/>
        <v>35243.753799999999</v>
      </c>
      <c r="EY84" s="20"/>
      <c r="EZ84" s="21" t="s">
        <v>31</v>
      </c>
      <c r="FA84" s="22">
        <f>SUM(FA81:FA82)</f>
        <v>23802.2608</v>
      </c>
      <c r="FB84" s="22">
        <f t="shared" ref="FB84:FK84" si="300">SUM(FB81:FB82)</f>
        <v>24183.236199999999</v>
      </c>
      <c r="FC84" s="22">
        <f t="shared" si="300"/>
        <v>25326.162400000001</v>
      </c>
      <c r="FD84" s="22">
        <f t="shared" si="300"/>
        <v>26596.080399999999</v>
      </c>
      <c r="FE84" s="22">
        <f t="shared" si="300"/>
        <v>27992.990200000004</v>
      </c>
      <c r="FF84" s="22">
        <f t="shared" si="300"/>
        <v>29262.908199999994</v>
      </c>
      <c r="FG84" s="22">
        <f t="shared" si="300"/>
        <v>30532.826199999996</v>
      </c>
      <c r="FH84" s="22">
        <f t="shared" si="300"/>
        <v>31802.744200000001</v>
      </c>
      <c r="FI84" s="22">
        <f t="shared" si="300"/>
        <v>34469.572</v>
      </c>
      <c r="FJ84" s="22">
        <f t="shared" si="300"/>
        <v>35739.489999999991</v>
      </c>
      <c r="FK84" s="22">
        <f t="shared" si="300"/>
        <v>37009.407999999996</v>
      </c>
      <c r="FM84" s="20"/>
      <c r="FN84" s="21" t="s">
        <v>31</v>
      </c>
      <c r="FO84" s="22">
        <f>SUM(FO81:FO82)</f>
        <v>25214.547640000001</v>
      </c>
      <c r="FP84" s="22">
        <f t="shared" ref="FP84:FY84" si="301">SUM(FP81:FP82)</f>
        <v>25617.086860000003</v>
      </c>
      <c r="FQ84" s="22">
        <f t="shared" si="301"/>
        <v>26824.704520000003</v>
      </c>
      <c r="FR84" s="22">
        <f t="shared" si="301"/>
        <v>28166.501919999999</v>
      </c>
      <c r="FS84" s="22">
        <f t="shared" si="301"/>
        <v>29642.479060000001</v>
      </c>
      <c r="FT84" s="22">
        <f t="shared" si="301"/>
        <v>30984.276460000001</v>
      </c>
      <c r="FU84" s="22">
        <f t="shared" si="301"/>
        <v>32326.073860000004</v>
      </c>
      <c r="FV84" s="22">
        <f t="shared" si="301"/>
        <v>33667.87126</v>
      </c>
      <c r="FW84" s="22">
        <f t="shared" si="301"/>
        <v>36485.645800000006</v>
      </c>
      <c r="FX84" s="22">
        <f t="shared" si="301"/>
        <v>37827.443200000002</v>
      </c>
      <c r="FY84" s="22">
        <f t="shared" si="301"/>
        <v>39169.240600000005</v>
      </c>
      <c r="GA84" s="20"/>
      <c r="GB84" s="21" t="s">
        <v>31</v>
      </c>
      <c r="GC84" s="22">
        <f>SUM(GC81:GC82)</f>
        <v>26648.409640000002</v>
      </c>
      <c r="GD84" s="22">
        <f t="shared" ref="GD84:GM84" si="302">SUM(GD81:GD82)</f>
        <v>27072.818860000003</v>
      </c>
      <c r="GE84" s="22">
        <f t="shared" si="302"/>
        <v>28346.04652</v>
      </c>
      <c r="GF84" s="22">
        <f t="shared" si="302"/>
        <v>29760.743919999994</v>
      </c>
      <c r="GG84" s="22">
        <f t="shared" si="302"/>
        <v>31316.911059999999</v>
      </c>
      <c r="GH84" s="22">
        <f t="shared" si="302"/>
        <v>32731.608459999999</v>
      </c>
      <c r="GI84" s="22">
        <f t="shared" si="302"/>
        <v>34146.30586</v>
      </c>
      <c r="GJ84" s="22">
        <f t="shared" si="302"/>
        <v>35561.003259999998</v>
      </c>
      <c r="GK84" s="22">
        <f t="shared" si="302"/>
        <v>38531.867800000007</v>
      </c>
      <c r="GL84" s="22">
        <f t="shared" si="302"/>
        <v>39946.565199999997</v>
      </c>
      <c r="GM84" s="22">
        <f t="shared" si="302"/>
        <v>41361.262600000002</v>
      </c>
      <c r="GO84" s="20"/>
      <c r="GP84" s="21" t="s">
        <v>31</v>
      </c>
      <c r="GQ84" s="22">
        <f>SUM(GQ81:GQ82)</f>
        <v>29640.802360000001</v>
      </c>
      <c r="GR84" s="22">
        <f t="shared" ref="GR84:HA84" si="303">SUM(GR81:GR82)</f>
        <v>30110.876140000004</v>
      </c>
      <c r="GS84" s="22">
        <f t="shared" si="303"/>
        <v>31521.09748</v>
      </c>
      <c r="GT84" s="22">
        <f t="shared" si="303"/>
        <v>33088.010080000007</v>
      </c>
      <c r="GU84" s="22">
        <f t="shared" si="303"/>
        <v>34811.61394000001</v>
      </c>
      <c r="GV84" s="22">
        <f t="shared" si="303"/>
        <v>36378.526540000006</v>
      </c>
      <c r="GW84" s="22">
        <f t="shared" si="303"/>
        <v>37945.439140000002</v>
      </c>
      <c r="GX84" s="22">
        <f t="shared" si="303"/>
        <v>39512.351740000006</v>
      </c>
      <c r="GY84" s="22">
        <f t="shared" si="303"/>
        <v>42802.868200000004</v>
      </c>
      <c r="GZ84" s="22">
        <f t="shared" si="303"/>
        <v>44369.7808</v>
      </c>
      <c r="HA84" s="22">
        <f t="shared" si="303"/>
        <v>45936.693400000004</v>
      </c>
    </row>
    <row r="85" spans="1:209" ht="15" x14ac:dyDescent="0.25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C85" s="141"/>
      <c r="AD85" s="141"/>
      <c r="AE85" s="141"/>
      <c r="AF85" s="141"/>
      <c r="AG85" s="141"/>
      <c r="AH85" s="141"/>
      <c r="AI85" s="141"/>
      <c r="AJ85" s="141"/>
      <c r="AK85" s="141"/>
      <c r="AL85" s="141"/>
      <c r="AM85" s="141"/>
      <c r="AN85" s="141"/>
      <c r="AO85" s="141"/>
      <c r="AQ85" s="141"/>
      <c r="AR85" s="141"/>
      <c r="AS85" s="141"/>
      <c r="AT85" s="141"/>
      <c r="AU85" s="141"/>
      <c r="AV85" s="141"/>
      <c r="AW85" s="141"/>
      <c r="AX85" s="141"/>
      <c r="AY85" s="141"/>
      <c r="AZ85" s="141"/>
      <c r="BA85" s="141"/>
      <c r="BB85" s="141"/>
      <c r="BC85" s="141"/>
      <c r="BE85" s="141"/>
      <c r="BF85" s="141"/>
      <c r="BG85" s="141"/>
      <c r="BH85" s="141"/>
      <c r="BI85" s="141"/>
      <c r="BJ85" s="141"/>
      <c r="BK85" s="141"/>
      <c r="BL85" s="141"/>
      <c r="BM85" s="141"/>
      <c r="BN85" s="141"/>
      <c r="BO85" s="141"/>
      <c r="BP85" s="141"/>
      <c r="BQ85" s="141"/>
      <c r="BS85" s="141"/>
      <c r="BT85" s="141"/>
      <c r="BU85" s="141"/>
      <c r="BV85" s="141"/>
      <c r="BW85" s="141"/>
      <c r="BX85" s="141"/>
      <c r="BY85" s="141"/>
      <c r="BZ85" s="141"/>
      <c r="CA85" s="141"/>
      <c r="CB85" s="141"/>
      <c r="CC85" s="141"/>
      <c r="CD85" s="141"/>
      <c r="CE85" s="141"/>
      <c r="CG85" s="129" t="s">
        <v>111</v>
      </c>
      <c r="CH85" s="129"/>
      <c r="CI85" s="129"/>
      <c r="CJ85" s="129"/>
      <c r="CK85" s="129"/>
      <c r="CL85" s="129"/>
      <c r="CM85" s="129"/>
      <c r="CN85" s="129"/>
      <c r="CO85" s="129"/>
      <c r="CP85" s="129"/>
      <c r="CQ85" s="129"/>
      <c r="CR85" s="129"/>
      <c r="CS85" s="129"/>
      <c r="CU85" s="129" t="s">
        <v>111</v>
      </c>
      <c r="CV85" s="129"/>
      <c r="CW85" s="129"/>
      <c r="CX85" s="129"/>
      <c r="CY85" s="129"/>
      <c r="CZ85" s="129"/>
      <c r="DA85" s="129"/>
      <c r="DB85" s="129"/>
      <c r="DC85" s="129"/>
      <c r="DD85" s="129"/>
      <c r="DE85" s="129"/>
      <c r="DF85" s="129"/>
      <c r="DG85" s="129"/>
      <c r="DI85" s="129" t="s">
        <v>111</v>
      </c>
      <c r="DJ85" s="129"/>
      <c r="DK85" s="129"/>
      <c r="DL85" s="129"/>
      <c r="DM85" s="129"/>
      <c r="DN85" s="129"/>
      <c r="DO85" s="129"/>
      <c r="DP85" s="129"/>
      <c r="DQ85" s="129"/>
      <c r="DR85" s="129"/>
      <c r="DS85" s="129"/>
      <c r="DT85" s="129"/>
      <c r="DU85" s="129"/>
      <c r="DW85" s="129" t="s">
        <v>130</v>
      </c>
      <c r="DX85" s="129"/>
      <c r="DY85" s="129"/>
      <c r="DZ85" s="129"/>
      <c r="EA85" s="129"/>
      <c r="EB85" s="129"/>
      <c r="EC85" s="129"/>
      <c r="ED85" s="129"/>
      <c r="EE85" s="129"/>
      <c r="EF85" s="129"/>
      <c r="EG85" s="129"/>
      <c r="EH85" s="129"/>
      <c r="EI85" s="129"/>
      <c r="EK85" s="129" t="s">
        <v>132</v>
      </c>
      <c r="EL85" s="129"/>
      <c r="EM85" s="129"/>
      <c r="EN85" s="129"/>
      <c r="EO85" s="129"/>
      <c r="EP85" s="129"/>
      <c r="EQ85" s="129"/>
      <c r="ER85" s="129"/>
      <c r="ES85" s="129"/>
      <c r="ET85" s="129"/>
      <c r="EU85" s="129"/>
      <c r="EV85" s="129"/>
      <c r="EW85" s="129"/>
      <c r="EY85" s="129" t="s">
        <v>132</v>
      </c>
      <c r="EZ85" s="129"/>
      <c r="FA85" s="129"/>
      <c r="FB85" s="129"/>
      <c r="FC85" s="129"/>
      <c r="FD85" s="129"/>
      <c r="FE85" s="129"/>
      <c r="FF85" s="129"/>
      <c r="FG85" s="129"/>
      <c r="FH85" s="129"/>
      <c r="FI85" s="129"/>
      <c r="FJ85" s="129"/>
      <c r="FK85" s="129"/>
      <c r="FM85" s="129" t="s">
        <v>132</v>
      </c>
      <c r="FN85" s="129"/>
      <c r="FO85" s="129"/>
      <c r="FP85" s="129"/>
      <c r="FQ85" s="129"/>
      <c r="FR85" s="129"/>
      <c r="FS85" s="129"/>
      <c r="FT85" s="129"/>
      <c r="FU85" s="129"/>
      <c r="FV85" s="129"/>
      <c r="FW85" s="129"/>
      <c r="FX85" s="129"/>
      <c r="FY85" s="129"/>
      <c r="GA85" s="129" t="s">
        <v>132</v>
      </c>
      <c r="GB85" s="129"/>
      <c r="GC85" s="129"/>
      <c r="GD85" s="129"/>
      <c r="GE85" s="129"/>
      <c r="GF85" s="129"/>
      <c r="GG85" s="129"/>
      <c r="GH85" s="129"/>
      <c r="GI85" s="129"/>
      <c r="GJ85" s="129"/>
      <c r="GK85" s="129"/>
      <c r="GL85" s="129"/>
      <c r="GM85" s="129"/>
      <c r="GO85" s="129" t="s">
        <v>132</v>
      </c>
      <c r="GP85" s="129"/>
      <c r="GQ85" s="129"/>
      <c r="GR85" s="129"/>
      <c r="GS85" s="129"/>
      <c r="GT85" s="129"/>
      <c r="GU85" s="129"/>
      <c r="GV85" s="129"/>
      <c r="GW85" s="129"/>
      <c r="GX85" s="129"/>
      <c r="GY85" s="129"/>
      <c r="GZ85" s="129"/>
      <c r="HA85" s="129"/>
    </row>
    <row r="86" spans="1:209" ht="13.9" x14ac:dyDescent="0.25"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I86" s="126"/>
      <c r="CJ86" s="126"/>
      <c r="CK86" s="126"/>
      <c r="CL86" s="126"/>
      <c r="CM86" s="126"/>
      <c r="CN86" s="126"/>
      <c r="CO86" s="126"/>
      <c r="CP86" s="126"/>
      <c r="CQ86" s="126"/>
      <c r="CR86" s="126"/>
      <c r="CS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126"/>
      <c r="DK86" s="126"/>
      <c r="DL86" s="126"/>
      <c r="DM86" s="126"/>
      <c r="DN86" s="126"/>
      <c r="DO86" s="126"/>
      <c r="DP86" s="126"/>
      <c r="DQ86" s="126"/>
      <c r="DR86" s="126"/>
      <c r="DS86" s="126"/>
      <c r="DT86" s="126"/>
      <c r="DU86" s="126"/>
      <c r="DY86" s="126"/>
      <c r="DZ86" s="126"/>
      <c r="EA86" s="126"/>
      <c r="EB86" s="126"/>
      <c r="EC86" s="126"/>
      <c r="ED86" s="126"/>
      <c r="EE86" s="126"/>
      <c r="EF86" s="126"/>
      <c r="EG86" s="126"/>
      <c r="EH86" s="126"/>
      <c r="EI86" s="126"/>
      <c r="EM86" s="126"/>
      <c r="EN86" s="126"/>
      <c r="EO86" s="126"/>
      <c r="EP86" s="126"/>
      <c r="EQ86" s="126"/>
      <c r="ER86" s="126"/>
      <c r="ES86" s="126"/>
      <c r="ET86" s="126"/>
      <c r="EU86" s="126"/>
      <c r="EV86" s="126"/>
      <c r="EW86" s="126"/>
      <c r="FA86" s="126"/>
      <c r="FB86" s="126"/>
      <c r="FC86" s="126"/>
      <c r="FD86" s="126"/>
      <c r="FE86" s="126"/>
      <c r="FF86" s="126"/>
      <c r="FG86" s="126"/>
      <c r="FH86" s="126"/>
      <c r="FI86" s="126"/>
      <c r="FJ86" s="126"/>
      <c r="FK86" s="126"/>
      <c r="FO86" s="126"/>
      <c r="FP86" s="126"/>
      <c r="FQ86" s="126"/>
      <c r="FR86" s="126"/>
      <c r="FS86" s="126"/>
      <c r="FT86" s="126"/>
      <c r="FU86" s="126"/>
      <c r="FV86" s="126"/>
      <c r="FW86" s="126"/>
      <c r="FX86" s="126"/>
      <c r="FY86" s="126"/>
      <c r="GC86" s="126"/>
      <c r="GD86" s="126"/>
      <c r="GE86" s="126"/>
      <c r="GF86" s="126"/>
      <c r="GG86" s="126"/>
      <c r="GH86" s="126"/>
      <c r="GI86" s="126"/>
      <c r="GJ86" s="126"/>
      <c r="GK86" s="126"/>
      <c r="GL86" s="126"/>
      <c r="GM86" s="126"/>
      <c r="GQ86" s="126"/>
      <c r="GR86" s="126"/>
      <c r="GS86" s="126"/>
      <c r="GT86" s="126"/>
      <c r="GU86" s="126"/>
      <c r="GV86" s="126"/>
      <c r="GW86" s="126"/>
      <c r="GX86" s="126"/>
      <c r="GY86" s="126"/>
      <c r="GZ86" s="126"/>
      <c r="HA86" s="126"/>
    </row>
    <row r="87" spans="1:209" ht="22.15" x14ac:dyDescent="0.35">
      <c r="A87" s="133" t="s">
        <v>45</v>
      </c>
      <c r="B87" s="133"/>
      <c r="C87" s="133"/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O87" s="133" t="s">
        <v>45</v>
      </c>
      <c r="P87" s="133"/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C87" s="133" t="s">
        <v>45</v>
      </c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Q87" s="133" t="s">
        <v>45</v>
      </c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E87" s="133" t="s">
        <v>45</v>
      </c>
      <c r="BF87" s="133"/>
      <c r="BG87" s="133"/>
      <c r="BH87" s="133"/>
      <c r="BI87" s="133"/>
      <c r="BJ87" s="133"/>
      <c r="BK87" s="133"/>
      <c r="BL87" s="133"/>
      <c r="BM87" s="133"/>
      <c r="BN87" s="133"/>
      <c r="BO87" s="133"/>
      <c r="BP87" s="133"/>
      <c r="BQ87" s="133"/>
      <c r="BS87" s="133" t="s">
        <v>45</v>
      </c>
      <c r="BT87" s="133"/>
      <c r="BU87" s="133"/>
      <c r="BV87" s="133"/>
      <c r="BW87" s="133"/>
      <c r="BX87" s="133"/>
      <c r="BY87" s="133"/>
      <c r="BZ87" s="133"/>
      <c r="CA87" s="133"/>
      <c r="CB87" s="133"/>
      <c r="CC87" s="133"/>
      <c r="CD87" s="133"/>
      <c r="CE87" s="133"/>
      <c r="CG87" s="133" t="s">
        <v>45</v>
      </c>
      <c r="CH87" s="133"/>
      <c r="CI87" s="133"/>
      <c r="CJ87" s="133"/>
      <c r="CK87" s="133"/>
      <c r="CL87" s="133"/>
      <c r="CM87" s="133"/>
      <c r="CN87" s="133"/>
      <c r="CO87" s="133"/>
      <c r="CP87" s="133"/>
      <c r="CQ87" s="133"/>
      <c r="CR87" s="133"/>
      <c r="CS87" s="133"/>
      <c r="CU87" s="133" t="s">
        <v>45</v>
      </c>
      <c r="CV87" s="133"/>
      <c r="CW87" s="133"/>
      <c r="CX87" s="133"/>
      <c r="CY87" s="133"/>
      <c r="CZ87" s="133"/>
      <c r="DA87" s="133"/>
      <c r="DB87" s="133"/>
      <c r="DC87" s="133"/>
      <c r="DD87" s="133"/>
      <c r="DE87" s="133"/>
      <c r="DF87" s="133"/>
      <c r="DG87" s="133"/>
      <c r="DI87" s="133" t="s">
        <v>45</v>
      </c>
      <c r="DJ87" s="133"/>
      <c r="DK87" s="133"/>
      <c r="DL87" s="133"/>
      <c r="DM87" s="133"/>
      <c r="DN87" s="133"/>
      <c r="DO87" s="133"/>
      <c r="DP87" s="133"/>
      <c r="DQ87" s="133"/>
      <c r="DR87" s="133"/>
      <c r="DS87" s="133"/>
      <c r="DT87" s="133"/>
      <c r="DU87" s="133"/>
      <c r="DW87" s="133" t="s">
        <v>45</v>
      </c>
      <c r="DX87" s="133"/>
      <c r="DY87" s="133"/>
      <c r="DZ87" s="133"/>
      <c r="EA87" s="133"/>
      <c r="EB87" s="133"/>
      <c r="EC87" s="133"/>
      <c r="ED87" s="133"/>
      <c r="EE87" s="133"/>
      <c r="EF87" s="133"/>
      <c r="EG87" s="133"/>
      <c r="EH87" s="133"/>
      <c r="EI87" s="133"/>
      <c r="EK87" s="133" t="s">
        <v>45</v>
      </c>
      <c r="EL87" s="133"/>
      <c r="EM87" s="133"/>
      <c r="EN87" s="133"/>
      <c r="EO87" s="133"/>
      <c r="EP87" s="133"/>
      <c r="EQ87" s="133"/>
      <c r="ER87" s="133"/>
      <c r="ES87" s="133"/>
      <c r="ET87" s="133"/>
      <c r="EU87" s="133"/>
      <c r="EV87" s="133"/>
      <c r="EW87" s="133"/>
      <c r="EY87" s="133" t="s">
        <v>45</v>
      </c>
      <c r="EZ87" s="133"/>
      <c r="FA87" s="133"/>
      <c r="FB87" s="133"/>
      <c r="FC87" s="133"/>
      <c r="FD87" s="133"/>
      <c r="FE87" s="133"/>
      <c r="FF87" s="133"/>
      <c r="FG87" s="133"/>
      <c r="FH87" s="133"/>
      <c r="FI87" s="133"/>
      <c r="FJ87" s="133"/>
      <c r="FK87" s="133"/>
      <c r="FM87" s="133" t="s">
        <v>45</v>
      </c>
      <c r="FN87" s="133"/>
      <c r="FO87" s="133"/>
      <c r="FP87" s="133"/>
      <c r="FQ87" s="133"/>
      <c r="FR87" s="133"/>
      <c r="FS87" s="133"/>
      <c r="FT87" s="133"/>
      <c r="FU87" s="133"/>
      <c r="FV87" s="133"/>
      <c r="FW87" s="133"/>
      <c r="FX87" s="133"/>
      <c r="FY87" s="133"/>
      <c r="GA87" s="133" t="s">
        <v>45</v>
      </c>
      <c r="GB87" s="133"/>
      <c r="GC87" s="133"/>
      <c r="GD87" s="133"/>
      <c r="GE87" s="133"/>
      <c r="GF87" s="133"/>
      <c r="GG87" s="133"/>
      <c r="GH87" s="133"/>
      <c r="GI87" s="133"/>
      <c r="GJ87" s="133"/>
      <c r="GK87" s="133"/>
      <c r="GL87" s="133"/>
      <c r="GM87" s="133"/>
      <c r="GO87" s="133" t="s">
        <v>45</v>
      </c>
      <c r="GP87" s="133"/>
      <c r="GQ87" s="133"/>
      <c r="GR87" s="133"/>
      <c r="GS87" s="133"/>
      <c r="GT87" s="133"/>
      <c r="GU87" s="133"/>
      <c r="GV87" s="133"/>
      <c r="GW87" s="133"/>
      <c r="GX87" s="133"/>
      <c r="GY87" s="133"/>
      <c r="GZ87" s="133"/>
      <c r="HA87" s="133"/>
    </row>
    <row r="89" spans="1:209" ht="17.45" x14ac:dyDescent="0.3">
      <c r="A89" s="134" t="s">
        <v>46</v>
      </c>
      <c r="B89" s="134"/>
      <c r="C89" s="134"/>
      <c r="D89" s="134"/>
      <c r="E89" s="134"/>
      <c r="F89" s="134"/>
      <c r="G89" s="134"/>
      <c r="H89" s="134"/>
      <c r="I89" s="134"/>
      <c r="J89" s="134"/>
      <c r="K89" s="134"/>
      <c r="L89" s="134"/>
      <c r="M89" s="134"/>
      <c r="O89" s="134" t="s">
        <v>46</v>
      </c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34"/>
      <c r="AC89" s="134" t="s">
        <v>46</v>
      </c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Q89" s="134" t="s">
        <v>46</v>
      </c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E89" s="134" t="s">
        <v>46</v>
      </c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4"/>
      <c r="BS89" s="134" t="s">
        <v>46</v>
      </c>
      <c r="BT89" s="134"/>
      <c r="BU89" s="134"/>
      <c r="BV89" s="134"/>
      <c r="BW89" s="134"/>
      <c r="BX89" s="134"/>
      <c r="BY89" s="134"/>
      <c r="BZ89" s="134"/>
      <c r="CA89" s="134"/>
      <c r="CB89" s="134"/>
      <c r="CC89" s="134"/>
      <c r="CD89" s="134"/>
      <c r="CE89" s="134"/>
      <c r="CG89" s="134" t="s">
        <v>46</v>
      </c>
      <c r="CH89" s="134"/>
      <c r="CI89" s="134"/>
      <c r="CJ89" s="134"/>
      <c r="CK89" s="134"/>
      <c r="CL89" s="134"/>
      <c r="CM89" s="134"/>
      <c r="CN89" s="134"/>
      <c r="CO89" s="134"/>
      <c r="CP89" s="134"/>
      <c r="CQ89" s="134"/>
      <c r="CR89" s="134"/>
      <c r="CS89" s="134"/>
      <c r="CU89" s="134" t="s">
        <v>46</v>
      </c>
      <c r="CV89" s="134"/>
      <c r="CW89" s="134"/>
      <c r="CX89" s="134"/>
      <c r="CY89" s="134"/>
      <c r="CZ89" s="134"/>
      <c r="DA89" s="134"/>
      <c r="DB89" s="134"/>
      <c r="DC89" s="134"/>
      <c r="DD89" s="134"/>
      <c r="DE89" s="134"/>
      <c r="DF89" s="134"/>
      <c r="DG89" s="134"/>
      <c r="DI89" s="134" t="s">
        <v>46</v>
      </c>
      <c r="DJ89" s="134"/>
      <c r="DK89" s="134"/>
      <c r="DL89" s="134"/>
      <c r="DM89" s="134"/>
      <c r="DN89" s="134"/>
      <c r="DO89" s="134"/>
      <c r="DP89" s="134"/>
      <c r="DQ89" s="134"/>
      <c r="DR89" s="134"/>
      <c r="DS89" s="134"/>
      <c r="DT89" s="134"/>
      <c r="DU89" s="134"/>
      <c r="DW89" s="134" t="s">
        <v>46</v>
      </c>
      <c r="DX89" s="134"/>
      <c r="DY89" s="134"/>
      <c r="DZ89" s="134"/>
      <c r="EA89" s="134"/>
      <c r="EB89" s="134"/>
      <c r="EC89" s="134"/>
      <c r="ED89" s="134"/>
      <c r="EE89" s="134"/>
      <c r="EF89" s="134"/>
      <c r="EG89" s="134"/>
      <c r="EH89" s="134"/>
      <c r="EI89" s="134"/>
      <c r="EK89" s="134" t="s">
        <v>46</v>
      </c>
      <c r="EL89" s="134"/>
      <c r="EM89" s="134"/>
      <c r="EN89" s="134"/>
      <c r="EO89" s="134"/>
      <c r="EP89" s="134"/>
      <c r="EQ89" s="134"/>
      <c r="ER89" s="134"/>
      <c r="ES89" s="134"/>
      <c r="ET89" s="134"/>
      <c r="EU89" s="134"/>
      <c r="EV89" s="134"/>
      <c r="EW89" s="134"/>
      <c r="EY89" s="134" t="s">
        <v>46</v>
      </c>
      <c r="EZ89" s="134"/>
      <c r="FA89" s="134"/>
      <c r="FB89" s="134"/>
      <c r="FC89" s="134"/>
      <c r="FD89" s="134"/>
      <c r="FE89" s="134"/>
      <c r="FF89" s="134"/>
      <c r="FG89" s="134"/>
      <c r="FH89" s="134"/>
      <c r="FI89" s="134"/>
      <c r="FJ89" s="134"/>
      <c r="FK89" s="134"/>
      <c r="FM89" s="134" t="s">
        <v>46</v>
      </c>
      <c r="FN89" s="134"/>
      <c r="FO89" s="134"/>
      <c r="FP89" s="134"/>
      <c r="FQ89" s="134"/>
      <c r="FR89" s="134"/>
      <c r="FS89" s="134"/>
      <c r="FT89" s="134"/>
      <c r="FU89" s="134"/>
      <c r="FV89" s="134"/>
      <c r="FW89" s="134"/>
      <c r="FX89" s="134"/>
      <c r="FY89" s="134"/>
      <c r="GA89" s="134" t="s">
        <v>46</v>
      </c>
      <c r="GB89" s="134"/>
      <c r="GC89" s="134"/>
      <c r="GD89" s="134"/>
      <c r="GE89" s="134"/>
      <c r="GF89" s="134"/>
      <c r="GG89" s="134"/>
      <c r="GH89" s="134"/>
      <c r="GI89" s="134"/>
      <c r="GJ89" s="134"/>
      <c r="GK89" s="134"/>
      <c r="GL89" s="134"/>
      <c r="GM89" s="134"/>
      <c r="GO89" s="134" t="s">
        <v>46</v>
      </c>
      <c r="GP89" s="134"/>
      <c r="GQ89" s="134"/>
      <c r="GR89" s="134"/>
      <c r="GS89" s="134"/>
      <c r="GT89" s="134"/>
      <c r="GU89" s="134"/>
      <c r="GV89" s="134"/>
      <c r="GW89" s="134"/>
      <c r="GX89" s="134"/>
      <c r="GY89" s="134"/>
      <c r="GZ89" s="134"/>
      <c r="HA89" s="134"/>
    </row>
    <row r="91" spans="1:209" ht="18" x14ac:dyDescent="0.25">
      <c r="A91" s="134" t="s">
        <v>47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O91" s="134" t="s">
        <v>47</v>
      </c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C91" s="134" t="s">
        <v>47</v>
      </c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Q91" s="134" t="s">
        <v>47</v>
      </c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E91" s="134" t="s">
        <v>47</v>
      </c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S91" s="134" t="s">
        <v>47</v>
      </c>
      <c r="BT91" s="134"/>
      <c r="BU91" s="134"/>
      <c r="BV91" s="134"/>
      <c r="BW91" s="134"/>
      <c r="BX91" s="134"/>
      <c r="BY91" s="134"/>
      <c r="BZ91" s="134"/>
      <c r="CA91" s="134"/>
      <c r="CB91" s="134"/>
      <c r="CC91" s="134"/>
      <c r="CD91" s="134"/>
      <c r="CE91" s="134"/>
      <c r="CG91" s="134" t="s">
        <v>47</v>
      </c>
      <c r="CH91" s="134"/>
      <c r="CI91" s="134"/>
      <c r="CJ91" s="134"/>
      <c r="CK91" s="134"/>
      <c r="CL91" s="134"/>
      <c r="CM91" s="134"/>
      <c r="CN91" s="134"/>
      <c r="CO91" s="134"/>
      <c r="CP91" s="134"/>
      <c r="CQ91" s="134"/>
      <c r="CR91" s="134"/>
      <c r="CS91" s="134"/>
      <c r="CU91" s="134" t="s">
        <v>47</v>
      </c>
      <c r="CV91" s="134"/>
      <c r="CW91" s="134"/>
      <c r="CX91" s="134"/>
      <c r="CY91" s="134"/>
      <c r="CZ91" s="134"/>
      <c r="DA91" s="134"/>
      <c r="DB91" s="134"/>
      <c r="DC91" s="134"/>
      <c r="DD91" s="134"/>
      <c r="DE91" s="134"/>
      <c r="DF91" s="134"/>
      <c r="DG91" s="134"/>
      <c r="DI91" s="134" t="s">
        <v>47</v>
      </c>
      <c r="DJ91" s="134"/>
      <c r="DK91" s="134"/>
      <c r="DL91" s="134"/>
      <c r="DM91" s="134"/>
      <c r="DN91" s="134"/>
      <c r="DO91" s="134"/>
      <c r="DP91" s="134"/>
      <c r="DQ91" s="134"/>
      <c r="DR91" s="134"/>
      <c r="DS91" s="134"/>
      <c r="DT91" s="134"/>
      <c r="DU91" s="134"/>
      <c r="DW91" s="134" t="s">
        <v>47</v>
      </c>
      <c r="DX91" s="134"/>
      <c r="DY91" s="134"/>
      <c r="DZ91" s="134"/>
      <c r="EA91" s="134"/>
      <c r="EB91" s="134"/>
      <c r="EC91" s="134"/>
      <c r="ED91" s="134"/>
      <c r="EE91" s="134"/>
      <c r="EF91" s="134"/>
      <c r="EG91" s="134"/>
      <c r="EH91" s="134"/>
      <c r="EI91" s="134"/>
      <c r="EK91" s="134" t="s">
        <v>47</v>
      </c>
      <c r="EL91" s="134"/>
      <c r="EM91" s="134"/>
      <c r="EN91" s="134"/>
      <c r="EO91" s="134"/>
      <c r="EP91" s="134"/>
      <c r="EQ91" s="134"/>
      <c r="ER91" s="134"/>
      <c r="ES91" s="134"/>
      <c r="ET91" s="134"/>
      <c r="EU91" s="134"/>
      <c r="EV91" s="134"/>
      <c r="EW91" s="134"/>
      <c r="EY91" s="134" t="s">
        <v>47</v>
      </c>
      <c r="EZ91" s="134"/>
      <c r="FA91" s="134"/>
      <c r="FB91" s="134"/>
      <c r="FC91" s="134"/>
      <c r="FD91" s="134"/>
      <c r="FE91" s="134"/>
      <c r="FF91" s="134"/>
      <c r="FG91" s="134"/>
      <c r="FH91" s="134"/>
      <c r="FI91" s="134"/>
      <c r="FJ91" s="134"/>
      <c r="FK91" s="134"/>
      <c r="FM91" s="134" t="s">
        <v>47</v>
      </c>
      <c r="FN91" s="134"/>
      <c r="FO91" s="134"/>
      <c r="FP91" s="134"/>
      <c r="FQ91" s="134"/>
      <c r="FR91" s="134"/>
      <c r="FS91" s="134"/>
      <c r="FT91" s="134"/>
      <c r="FU91" s="134"/>
      <c r="FV91" s="134"/>
      <c r="FW91" s="134"/>
      <c r="FX91" s="134"/>
      <c r="FY91" s="134"/>
      <c r="GA91" s="134" t="s">
        <v>47</v>
      </c>
      <c r="GB91" s="134"/>
      <c r="GC91" s="134"/>
      <c r="GD91" s="134"/>
      <c r="GE91" s="134"/>
      <c r="GF91" s="134"/>
      <c r="GG91" s="134"/>
      <c r="GH91" s="134"/>
      <c r="GI91" s="134"/>
      <c r="GJ91" s="134"/>
      <c r="GK91" s="134"/>
      <c r="GL91" s="134"/>
      <c r="GM91" s="134"/>
      <c r="GO91" s="134" t="s">
        <v>47</v>
      </c>
      <c r="GP91" s="134"/>
      <c r="GQ91" s="134"/>
      <c r="GR91" s="134"/>
      <c r="GS91" s="134"/>
      <c r="GT91" s="134"/>
      <c r="GU91" s="134"/>
      <c r="GV91" s="134"/>
      <c r="GW91" s="134"/>
      <c r="GX91" s="134"/>
      <c r="GY91" s="134"/>
      <c r="GZ91" s="134"/>
      <c r="HA91" s="134"/>
    </row>
  </sheetData>
  <mergeCells count="195">
    <mergeCell ref="DW48:EI48"/>
    <mergeCell ref="DW53:EG53"/>
    <mergeCell ref="DW68:EI68"/>
    <mergeCell ref="DW70:EG70"/>
    <mergeCell ref="CU87:DG87"/>
    <mergeCell ref="CU89:DG89"/>
    <mergeCell ref="CU91:DG91"/>
    <mergeCell ref="CU48:DG48"/>
    <mergeCell ref="CU53:DE53"/>
    <mergeCell ref="CU68:DG68"/>
    <mergeCell ref="CU70:DE70"/>
    <mergeCell ref="CU85:DG85"/>
    <mergeCell ref="CU1:DG1"/>
    <mergeCell ref="CU2:DG2"/>
    <mergeCell ref="CU14:DE14"/>
    <mergeCell ref="CU29:DG29"/>
    <mergeCell ref="CU32:DE32"/>
    <mergeCell ref="A1:M1"/>
    <mergeCell ref="A2:M2"/>
    <mergeCell ref="A14:M14"/>
    <mergeCell ref="CG91:CS91"/>
    <mergeCell ref="A48:M48"/>
    <mergeCell ref="A53:M53"/>
    <mergeCell ref="A68:M68"/>
    <mergeCell ref="A70:M70"/>
    <mergeCell ref="A85:M85"/>
    <mergeCell ref="O53:Y53"/>
    <mergeCell ref="A29:M29"/>
    <mergeCell ref="A32:M32"/>
    <mergeCell ref="BE87:BQ87"/>
    <mergeCell ref="BE89:BQ89"/>
    <mergeCell ref="BE91:BQ91"/>
    <mergeCell ref="BE48:BQ48"/>
    <mergeCell ref="BE85:BQ85"/>
    <mergeCell ref="A87:M87"/>
    <mergeCell ref="A89:M89"/>
    <mergeCell ref="A91:M91"/>
    <mergeCell ref="AQ87:BC87"/>
    <mergeCell ref="AQ89:BC89"/>
    <mergeCell ref="AQ91:BC91"/>
    <mergeCell ref="AC85:AO85"/>
    <mergeCell ref="AC91:AO91"/>
    <mergeCell ref="O89:AA89"/>
    <mergeCell ref="O91:AA91"/>
    <mergeCell ref="AC89:AO89"/>
    <mergeCell ref="AQ1:BC1"/>
    <mergeCell ref="AQ2:BC2"/>
    <mergeCell ref="AQ68:BC68"/>
    <mergeCell ref="AQ85:BC85"/>
    <mergeCell ref="AQ14:BA14"/>
    <mergeCell ref="AQ32:BA32"/>
    <mergeCell ref="AQ53:BA53"/>
    <mergeCell ref="AQ70:BA70"/>
    <mergeCell ref="AQ29:BC29"/>
    <mergeCell ref="AQ48:BC48"/>
    <mergeCell ref="O1:AA1"/>
    <mergeCell ref="O2:AA2"/>
    <mergeCell ref="AC1:AO1"/>
    <mergeCell ref="AC2:AO2"/>
    <mergeCell ref="O87:AA87"/>
    <mergeCell ref="AC87:AO87"/>
    <mergeCell ref="O29:AA29"/>
    <mergeCell ref="O48:AA48"/>
    <mergeCell ref="O68:AA68"/>
    <mergeCell ref="O85:AA85"/>
    <mergeCell ref="O14:Y14"/>
    <mergeCell ref="O70:Y70"/>
    <mergeCell ref="AC14:AM14"/>
    <mergeCell ref="AC29:AO29"/>
    <mergeCell ref="AC32:AM32"/>
    <mergeCell ref="AC48:AO48"/>
    <mergeCell ref="AC53:AM53"/>
    <mergeCell ref="AC68:AO68"/>
    <mergeCell ref="AC70:AM70"/>
    <mergeCell ref="O32:Y32"/>
    <mergeCell ref="BE53:BO53"/>
    <mergeCell ref="BE70:BO70"/>
    <mergeCell ref="BE68:BQ68"/>
    <mergeCell ref="BS48:CE48"/>
    <mergeCell ref="BS53:CC53"/>
    <mergeCell ref="BS68:CE68"/>
    <mergeCell ref="BS70:CC70"/>
    <mergeCell ref="BE1:BQ1"/>
    <mergeCell ref="BE2:BQ2"/>
    <mergeCell ref="BE29:BQ29"/>
    <mergeCell ref="BE14:BO14"/>
    <mergeCell ref="BE32:BO32"/>
    <mergeCell ref="BS1:CE1"/>
    <mergeCell ref="BS2:CE2"/>
    <mergeCell ref="BS14:CC14"/>
    <mergeCell ref="BS29:CE29"/>
    <mergeCell ref="BS32:CC32"/>
    <mergeCell ref="BS85:CE85"/>
    <mergeCell ref="BS87:CE87"/>
    <mergeCell ref="BS89:CE89"/>
    <mergeCell ref="BS91:CE91"/>
    <mergeCell ref="CG1:CS1"/>
    <mergeCell ref="CG2:CS2"/>
    <mergeCell ref="CG14:CQ14"/>
    <mergeCell ref="CG29:CS29"/>
    <mergeCell ref="CG32:CQ32"/>
    <mergeCell ref="CG48:CS48"/>
    <mergeCell ref="CG53:CQ53"/>
    <mergeCell ref="CG68:CS68"/>
    <mergeCell ref="CG70:CQ70"/>
    <mergeCell ref="CG85:CS85"/>
    <mergeCell ref="CG87:CS87"/>
    <mergeCell ref="CG89:CS89"/>
    <mergeCell ref="EK68:EW68"/>
    <mergeCell ref="EK70:EU70"/>
    <mergeCell ref="DI85:DU85"/>
    <mergeCell ref="DI87:DU87"/>
    <mergeCell ref="DI89:DU89"/>
    <mergeCell ref="DI91:DU91"/>
    <mergeCell ref="DI1:DU1"/>
    <mergeCell ref="DI2:DU2"/>
    <mergeCell ref="DI14:DS14"/>
    <mergeCell ref="DI29:DU29"/>
    <mergeCell ref="DI32:DS32"/>
    <mergeCell ref="DI48:DU48"/>
    <mergeCell ref="DI53:DS53"/>
    <mergeCell ref="DI68:DU68"/>
    <mergeCell ref="DI70:DS70"/>
    <mergeCell ref="DW85:EI85"/>
    <mergeCell ref="DW87:EI87"/>
    <mergeCell ref="DW89:EI89"/>
    <mergeCell ref="DW91:EI91"/>
    <mergeCell ref="DW1:EI1"/>
    <mergeCell ref="DW2:EI2"/>
    <mergeCell ref="DW14:EG14"/>
    <mergeCell ref="DW29:EI29"/>
    <mergeCell ref="DW32:EG32"/>
    <mergeCell ref="EK85:EW85"/>
    <mergeCell ref="EK87:EW87"/>
    <mergeCell ref="EK89:EW89"/>
    <mergeCell ref="EK91:EW91"/>
    <mergeCell ref="EY1:FK1"/>
    <mergeCell ref="EY2:FK2"/>
    <mergeCell ref="EY14:FI14"/>
    <mergeCell ref="EY29:FK29"/>
    <mergeCell ref="EY32:FI32"/>
    <mergeCell ref="EY48:FK48"/>
    <mergeCell ref="EY53:FI53"/>
    <mergeCell ref="EY68:FK68"/>
    <mergeCell ref="EY70:FI70"/>
    <mergeCell ref="EY85:FK85"/>
    <mergeCell ref="EY87:FK87"/>
    <mergeCell ref="EY89:FK89"/>
    <mergeCell ref="EY91:FK91"/>
    <mergeCell ref="EK1:EW1"/>
    <mergeCell ref="EK2:EW2"/>
    <mergeCell ref="EK14:EU14"/>
    <mergeCell ref="EK29:EW29"/>
    <mergeCell ref="EK32:EU32"/>
    <mergeCell ref="EK48:EW48"/>
    <mergeCell ref="EK53:EU53"/>
    <mergeCell ref="FM85:FY85"/>
    <mergeCell ref="FM87:FY87"/>
    <mergeCell ref="FM89:FY89"/>
    <mergeCell ref="FM91:FY91"/>
    <mergeCell ref="FM1:FY1"/>
    <mergeCell ref="FM2:FY2"/>
    <mergeCell ref="FM14:FW14"/>
    <mergeCell ref="FM29:FY29"/>
    <mergeCell ref="FM32:FW32"/>
    <mergeCell ref="FM48:FY48"/>
    <mergeCell ref="FM53:FW53"/>
    <mergeCell ref="FM68:FY68"/>
    <mergeCell ref="FM70:FW70"/>
    <mergeCell ref="GA85:GM85"/>
    <mergeCell ref="GA87:GM87"/>
    <mergeCell ref="GA89:GM89"/>
    <mergeCell ref="GA91:GM91"/>
    <mergeCell ref="GA1:GM1"/>
    <mergeCell ref="GA2:GM2"/>
    <mergeCell ref="GA14:GK14"/>
    <mergeCell ref="GA29:GM29"/>
    <mergeCell ref="GA32:GK32"/>
    <mergeCell ref="GA48:GM48"/>
    <mergeCell ref="GA53:GK53"/>
    <mergeCell ref="GA68:GM68"/>
    <mergeCell ref="GA70:GK70"/>
    <mergeCell ref="GO85:HA85"/>
    <mergeCell ref="GO87:HA87"/>
    <mergeCell ref="GO89:HA89"/>
    <mergeCell ref="GO91:HA91"/>
    <mergeCell ref="GO1:HA1"/>
    <mergeCell ref="GO2:HA2"/>
    <mergeCell ref="GO14:GY14"/>
    <mergeCell ref="GO29:HA29"/>
    <mergeCell ref="GO32:GY32"/>
    <mergeCell ref="GO48:HA48"/>
    <mergeCell ref="GO53:GY53"/>
    <mergeCell ref="GO68:HA68"/>
    <mergeCell ref="GO70:GY70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26"/>
  <sheetViews>
    <sheetView topLeftCell="GM1" zoomScale="85" zoomScaleNormal="85" workbookViewId="0">
      <selection activeCell="GO2" sqref="GO2:HA2"/>
    </sheetView>
  </sheetViews>
  <sheetFormatPr baseColWidth="10" defaultColWidth="11.42578125" defaultRowHeight="14.25" x14ac:dyDescent="0.2"/>
  <cols>
    <col min="1" max="1" width="0" style="1" hidden="1" customWidth="1"/>
    <col min="2" max="2" width="25.7109375" style="1" hidden="1" customWidth="1"/>
    <col min="3" max="13" width="0" style="1" hidden="1" customWidth="1"/>
    <col min="14" max="14" width="3.85546875" style="1" hidden="1" customWidth="1"/>
    <col min="15" max="15" width="0" style="1" hidden="1" customWidth="1"/>
    <col min="16" max="16" width="25" style="1" hidden="1" customWidth="1"/>
    <col min="17" max="29" width="0" style="1" hidden="1" customWidth="1"/>
    <col min="30" max="30" width="25.7109375" style="1" hidden="1" customWidth="1"/>
    <col min="31" max="43" width="0" style="1" hidden="1" customWidth="1"/>
    <col min="44" max="44" width="25.7109375" style="1" hidden="1" customWidth="1"/>
    <col min="45" max="57" width="0" style="1" hidden="1" customWidth="1"/>
    <col min="58" max="58" width="25.7109375" style="1" hidden="1" customWidth="1"/>
    <col min="59" max="71" width="0" style="1" hidden="1" customWidth="1"/>
    <col min="72" max="72" width="25.7109375" style="1" hidden="1" customWidth="1"/>
    <col min="73" max="85" width="0" style="1" hidden="1" customWidth="1"/>
    <col min="86" max="86" width="25.7109375" style="1" hidden="1" customWidth="1"/>
    <col min="87" max="99" width="0" style="1" hidden="1" customWidth="1"/>
    <col min="100" max="100" width="25.7109375" style="1" hidden="1" customWidth="1"/>
    <col min="101" max="112" width="0" style="1" hidden="1" customWidth="1"/>
    <col min="113" max="113" width="11.42578125" style="1"/>
    <col min="114" max="114" width="27.140625" style="1" customWidth="1"/>
    <col min="115" max="127" width="11.42578125" style="1"/>
    <col min="128" max="128" width="25.5703125" style="1" bestFit="1" customWidth="1"/>
    <col min="129" max="141" width="11.42578125" style="1"/>
    <col min="142" max="142" width="25.5703125" style="1" bestFit="1" customWidth="1"/>
    <col min="143" max="155" width="11.42578125" style="1"/>
    <col min="156" max="156" width="27.140625" style="1" bestFit="1" customWidth="1"/>
    <col min="157" max="169" width="11.42578125" style="1"/>
    <col min="170" max="170" width="26" style="1" bestFit="1" customWidth="1"/>
    <col min="171" max="183" width="11.42578125" style="1"/>
    <col min="184" max="184" width="25.5703125" style="1" bestFit="1" customWidth="1"/>
    <col min="185" max="197" width="11.42578125" style="1"/>
    <col min="198" max="198" width="26" style="1" bestFit="1" customWidth="1"/>
    <col min="199" max="16384" width="11.42578125" style="1"/>
  </cols>
  <sheetData>
    <row r="1" spans="1:209" ht="29.45" x14ac:dyDescent="0.4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O1" s="135" t="s">
        <v>0</v>
      </c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C1" s="135" t="s">
        <v>0</v>
      </c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Q1" s="135" t="s">
        <v>0</v>
      </c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E1" s="135" t="s">
        <v>0</v>
      </c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S1" s="135" t="s">
        <v>0</v>
      </c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G1" s="135" t="s">
        <v>0</v>
      </c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U1" s="135" t="s">
        <v>0</v>
      </c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I1" s="135" t="s">
        <v>0</v>
      </c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W1" s="135" t="s">
        <v>0</v>
      </c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K1" s="135" t="s">
        <v>0</v>
      </c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Y1" s="135" t="s">
        <v>0</v>
      </c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M1" s="135" t="s">
        <v>0</v>
      </c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GA1" s="135" t="s">
        <v>0</v>
      </c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O1" s="135" t="s">
        <v>0</v>
      </c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</row>
    <row r="2" spans="1:209" ht="22.15" x14ac:dyDescent="0.35">
      <c r="A2" s="136" t="s">
        <v>92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O2" s="136" t="s">
        <v>95</v>
      </c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C2" s="136" t="s">
        <v>96</v>
      </c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Q2" s="136" t="s">
        <v>99</v>
      </c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E2" s="136" t="s">
        <v>102</v>
      </c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S2" s="136" t="s">
        <v>104</v>
      </c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G2" s="136" t="s">
        <v>108</v>
      </c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U2" s="136" t="s">
        <v>112</v>
      </c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I2" s="136" t="s">
        <v>115</v>
      </c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W2" s="136" t="s">
        <v>126</v>
      </c>
      <c r="DX2" s="136"/>
      <c r="DY2" s="136"/>
      <c r="DZ2" s="136"/>
      <c r="EA2" s="136"/>
      <c r="EB2" s="136"/>
      <c r="EC2" s="136"/>
      <c r="ED2" s="136"/>
      <c r="EE2" s="136"/>
      <c r="EF2" s="136"/>
      <c r="EG2" s="136"/>
      <c r="EH2" s="136"/>
      <c r="EI2" s="136"/>
      <c r="EK2" s="136" t="s">
        <v>131</v>
      </c>
      <c r="EL2" s="136"/>
      <c r="EM2" s="136"/>
      <c r="EN2" s="136"/>
      <c r="EO2" s="136"/>
      <c r="EP2" s="136"/>
      <c r="EQ2" s="136"/>
      <c r="ER2" s="136"/>
      <c r="ES2" s="136"/>
      <c r="ET2" s="136"/>
      <c r="EU2" s="136"/>
      <c r="EV2" s="136"/>
      <c r="EW2" s="136"/>
      <c r="EY2" s="136" t="s">
        <v>135</v>
      </c>
      <c r="EZ2" s="136"/>
      <c r="FA2" s="136"/>
      <c r="FB2" s="136"/>
      <c r="FC2" s="136"/>
      <c r="FD2" s="136"/>
      <c r="FE2" s="136"/>
      <c r="FF2" s="136"/>
      <c r="FG2" s="136"/>
      <c r="FH2" s="136"/>
      <c r="FI2" s="136"/>
      <c r="FJ2" s="136"/>
      <c r="FK2" s="136"/>
      <c r="FM2" s="136" t="s">
        <v>146</v>
      </c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GA2" s="136" t="s">
        <v>148</v>
      </c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O2" s="136" t="s">
        <v>149</v>
      </c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</row>
    <row r="3" spans="1:209" ht="22.15" x14ac:dyDescent="0.3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I3" s="78"/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K3" s="78"/>
      <c r="EL3" s="78"/>
      <c r="EM3" s="78"/>
      <c r="EN3" s="78"/>
      <c r="EO3" s="78"/>
      <c r="EP3" s="78"/>
      <c r="EQ3" s="78"/>
      <c r="ER3" s="78"/>
      <c r="ES3" s="78"/>
      <c r="ET3" s="78"/>
      <c r="EU3" s="78"/>
      <c r="EV3" s="78"/>
      <c r="EW3" s="78"/>
      <c r="EY3" s="78"/>
      <c r="EZ3" s="78"/>
      <c r="FA3" s="78"/>
      <c r="FB3" s="78"/>
      <c r="FC3" s="78"/>
      <c r="FD3" s="78"/>
      <c r="FE3" s="78"/>
      <c r="FF3" s="78"/>
      <c r="FG3" s="78"/>
      <c r="FH3" s="78"/>
      <c r="FI3" s="78"/>
      <c r="FJ3" s="78"/>
      <c r="FK3" s="78"/>
      <c r="FM3" s="78"/>
      <c r="FN3" s="78"/>
      <c r="FO3" s="78"/>
      <c r="FP3" s="78"/>
      <c r="FQ3" s="78"/>
      <c r="FR3" s="78"/>
      <c r="FS3" s="78"/>
      <c r="FT3" s="78"/>
      <c r="FU3" s="78"/>
      <c r="FV3" s="78"/>
      <c r="FW3" s="78"/>
      <c r="FX3" s="78"/>
      <c r="FY3" s="78"/>
      <c r="GA3" s="78"/>
      <c r="GB3" s="78"/>
      <c r="GC3" s="78"/>
      <c r="GD3" s="78"/>
      <c r="GE3" s="78"/>
      <c r="GF3" s="78"/>
      <c r="GG3" s="78"/>
      <c r="GH3" s="78"/>
      <c r="GI3" s="78"/>
      <c r="GJ3" s="78"/>
      <c r="GK3" s="78"/>
      <c r="GL3" s="78"/>
      <c r="GM3" s="78"/>
      <c r="GO3" s="78"/>
      <c r="GP3" s="78"/>
      <c r="GQ3" s="78"/>
      <c r="GR3" s="78"/>
      <c r="GS3" s="78"/>
      <c r="GT3" s="78"/>
      <c r="GU3" s="78"/>
      <c r="GV3" s="78"/>
      <c r="GW3" s="78"/>
      <c r="GX3" s="78"/>
      <c r="GY3" s="78"/>
      <c r="GZ3" s="78"/>
      <c r="HA3" s="78"/>
    </row>
    <row r="4" spans="1:209" ht="15" x14ac:dyDescent="0.25">
      <c r="A4" s="153" t="s">
        <v>66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66</v>
      </c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5"/>
      <c r="AC4" s="153" t="s">
        <v>66</v>
      </c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5"/>
      <c r="AQ4" s="153" t="s">
        <v>66</v>
      </c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5"/>
      <c r="BE4" s="153" t="s">
        <v>66</v>
      </c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5"/>
      <c r="BS4" s="153" t="s">
        <v>66</v>
      </c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5"/>
      <c r="CG4" s="153" t="s">
        <v>66</v>
      </c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5"/>
      <c r="CU4" s="153" t="s">
        <v>66</v>
      </c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5"/>
      <c r="DI4" s="153" t="s">
        <v>66</v>
      </c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5"/>
      <c r="DW4" s="150" t="s">
        <v>66</v>
      </c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2"/>
      <c r="EK4" s="150" t="s">
        <v>66</v>
      </c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2"/>
      <c r="EY4" s="150" t="s">
        <v>66</v>
      </c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2"/>
      <c r="FM4" s="150" t="s">
        <v>66</v>
      </c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2"/>
      <c r="GA4" s="150" t="s">
        <v>66</v>
      </c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2"/>
      <c r="GO4" s="150" t="s">
        <v>66</v>
      </c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2"/>
    </row>
    <row r="5" spans="1:209" x14ac:dyDescent="0.2">
      <c r="A5" s="75"/>
      <c r="B5" s="73"/>
      <c r="C5" s="73" t="s">
        <v>2</v>
      </c>
      <c r="D5" s="76" t="s">
        <v>3</v>
      </c>
      <c r="E5" s="73" t="s">
        <v>4</v>
      </c>
      <c r="F5" s="76" t="s">
        <v>5</v>
      </c>
      <c r="G5" s="73" t="s">
        <v>6</v>
      </c>
      <c r="H5" s="76" t="s">
        <v>7</v>
      </c>
      <c r="I5" s="73" t="s">
        <v>8</v>
      </c>
      <c r="J5" s="76" t="s">
        <v>9</v>
      </c>
      <c r="K5" s="73" t="s">
        <v>10</v>
      </c>
      <c r="L5" s="76" t="s">
        <v>11</v>
      </c>
      <c r="M5" s="73" t="s">
        <v>12</v>
      </c>
      <c r="O5" s="75"/>
      <c r="P5" s="73"/>
      <c r="Q5" s="73" t="s">
        <v>2</v>
      </c>
      <c r="R5" s="76" t="s">
        <v>3</v>
      </c>
      <c r="S5" s="73" t="s">
        <v>4</v>
      </c>
      <c r="T5" s="76" t="s">
        <v>5</v>
      </c>
      <c r="U5" s="73" t="s">
        <v>6</v>
      </c>
      <c r="V5" s="76" t="s">
        <v>7</v>
      </c>
      <c r="W5" s="73" t="s">
        <v>8</v>
      </c>
      <c r="X5" s="76" t="s">
        <v>9</v>
      </c>
      <c r="Y5" s="73" t="s">
        <v>10</v>
      </c>
      <c r="Z5" s="76" t="s">
        <v>11</v>
      </c>
      <c r="AA5" s="73" t="s">
        <v>12</v>
      </c>
      <c r="AC5" s="75"/>
      <c r="AD5" s="73"/>
      <c r="AE5" s="73" t="s">
        <v>2</v>
      </c>
      <c r="AF5" s="76" t="s">
        <v>3</v>
      </c>
      <c r="AG5" s="73" t="s">
        <v>4</v>
      </c>
      <c r="AH5" s="76" t="s">
        <v>5</v>
      </c>
      <c r="AI5" s="73" t="s">
        <v>6</v>
      </c>
      <c r="AJ5" s="76" t="s">
        <v>7</v>
      </c>
      <c r="AK5" s="73" t="s">
        <v>8</v>
      </c>
      <c r="AL5" s="76" t="s">
        <v>9</v>
      </c>
      <c r="AM5" s="73" t="s">
        <v>10</v>
      </c>
      <c r="AN5" s="76" t="s">
        <v>11</v>
      </c>
      <c r="AO5" s="73" t="s">
        <v>12</v>
      </c>
      <c r="AQ5" s="75"/>
      <c r="AR5" s="73"/>
      <c r="AS5" s="73" t="s">
        <v>2</v>
      </c>
      <c r="AT5" s="76" t="s">
        <v>3</v>
      </c>
      <c r="AU5" s="73" t="s">
        <v>4</v>
      </c>
      <c r="AV5" s="76" t="s">
        <v>5</v>
      </c>
      <c r="AW5" s="73" t="s">
        <v>6</v>
      </c>
      <c r="AX5" s="76" t="s">
        <v>7</v>
      </c>
      <c r="AY5" s="73" t="s">
        <v>8</v>
      </c>
      <c r="AZ5" s="76" t="s">
        <v>9</v>
      </c>
      <c r="BA5" s="73" t="s">
        <v>10</v>
      </c>
      <c r="BB5" s="76" t="s">
        <v>11</v>
      </c>
      <c r="BC5" s="73" t="s">
        <v>12</v>
      </c>
      <c r="BE5" s="75"/>
      <c r="BF5" s="73"/>
      <c r="BG5" s="73" t="s">
        <v>2</v>
      </c>
      <c r="BH5" s="76" t="s">
        <v>3</v>
      </c>
      <c r="BI5" s="73" t="s">
        <v>4</v>
      </c>
      <c r="BJ5" s="76" t="s">
        <v>5</v>
      </c>
      <c r="BK5" s="73" t="s">
        <v>6</v>
      </c>
      <c r="BL5" s="76" t="s">
        <v>7</v>
      </c>
      <c r="BM5" s="73" t="s">
        <v>8</v>
      </c>
      <c r="BN5" s="76" t="s">
        <v>9</v>
      </c>
      <c r="BO5" s="73" t="s">
        <v>10</v>
      </c>
      <c r="BP5" s="76" t="s">
        <v>11</v>
      </c>
      <c r="BQ5" s="73" t="s">
        <v>12</v>
      </c>
      <c r="BS5" s="75"/>
      <c r="BT5" s="73"/>
      <c r="BU5" s="73" t="s">
        <v>2</v>
      </c>
      <c r="BV5" s="76" t="s">
        <v>3</v>
      </c>
      <c r="BW5" s="73" t="s">
        <v>4</v>
      </c>
      <c r="BX5" s="76" t="s">
        <v>5</v>
      </c>
      <c r="BY5" s="73" t="s">
        <v>6</v>
      </c>
      <c r="BZ5" s="76" t="s">
        <v>7</v>
      </c>
      <c r="CA5" s="73" t="s">
        <v>8</v>
      </c>
      <c r="CB5" s="76" t="s">
        <v>9</v>
      </c>
      <c r="CC5" s="73" t="s">
        <v>10</v>
      </c>
      <c r="CD5" s="76" t="s">
        <v>11</v>
      </c>
      <c r="CE5" s="73" t="s">
        <v>12</v>
      </c>
      <c r="CG5" s="75"/>
      <c r="CH5" s="73"/>
      <c r="CI5" s="73" t="s">
        <v>2</v>
      </c>
      <c r="CJ5" s="76" t="s">
        <v>3</v>
      </c>
      <c r="CK5" s="73" t="s">
        <v>4</v>
      </c>
      <c r="CL5" s="76" t="s">
        <v>5</v>
      </c>
      <c r="CM5" s="73" t="s">
        <v>6</v>
      </c>
      <c r="CN5" s="76" t="s">
        <v>7</v>
      </c>
      <c r="CO5" s="73" t="s">
        <v>8</v>
      </c>
      <c r="CP5" s="76" t="s">
        <v>9</v>
      </c>
      <c r="CQ5" s="73" t="s">
        <v>10</v>
      </c>
      <c r="CR5" s="76" t="s">
        <v>11</v>
      </c>
      <c r="CS5" s="73" t="s">
        <v>12</v>
      </c>
      <c r="CU5" s="75"/>
      <c r="CV5" s="73"/>
      <c r="CW5" s="73" t="s">
        <v>2</v>
      </c>
      <c r="CX5" s="76" t="s">
        <v>3</v>
      </c>
      <c r="CY5" s="73" t="s">
        <v>4</v>
      </c>
      <c r="CZ5" s="76" t="s">
        <v>5</v>
      </c>
      <c r="DA5" s="73" t="s">
        <v>6</v>
      </c>
      <c r="DB5" s="76" t="s">
        <v>7</v>
      </c>
      <c r="DC5" s="73" t="s">
        <v>8</v>
      </c>
      <c r="DD5" s="76" t="s">
        <v>9</v>
      </c>
      <c r="DE5" s="73" t="s">
        <v>10</v>
      </c>
      <c r="DF5" s="76" t="s">
        <v>11</v>
      </c>
      <c r="DG5" s="73" t="s">
        <v>12</v>
      </c>
      <c r="DI5" s="75"/>
      <c r="DJ5" s="73"/>
      <c r="DK5" s="73" t="s">
        <v>2</v>
      </c>
      <c r="DL5" s="76" t="s">
        <v>3</v>
      </c>
      <c r="DM5" s="73" t="s">
        <v>4</v>
      </c>
      <c r="DN5" s="76" t="s">
        <v>5</v>
      </c>
      <c r="DO5" s="73" t="s">
        <v>6</v>
      </c>
      <c r="DP5" s="76" t="s">
        <v>7</v>
      </c>
      <c r="DQ5" s="73" t="s">
        <v>8</v>
      </c>
      <c r="DR5" s="76" t="s">
        <v>9</v>
      </c>
      <c r="DS5" s="73" t="s">
        <v>10</v>
      </c>
      <c r="DT5" s="76" t="s">
        <v>11</v>
      </c>
      <c r="DU5" s="73" t="s">
        <v>12</v>
      </c>
      <c r="DW5" s="75"/>
      <c r="DX5" s="73"/>
      <c r="DY5" s="73" t="s">
        <v>2</v>
      </c>
      <c r="DZ5" s="76" t="s">
        <v>3</v>
      </c>
      <c r="EA5" s="73" t="s">
        <v>4</v>
      </c>
      <c r="EB5" s="76" t="s">
        <v>5</v>
      </c>
      <c r="EC5" s="73" t="s">
        <v>6</v>
      </c>
      <c r="ED5" s="76" t="s">
        <v>7</v>
      </c>
      <c r="EE5" s="73" t="s">
        <v>8</v>
      </c>
      <c r="EF5" s="76" t="s">
        <v>9</v>
      </c>
      <c r="EG5" s="73" t="s">
        <v>10</v>
      </c>
      <c r="EH5" s="76" t="s">
        <v>11</v>
      </c>
      <c r="EI5" s="73" t="s">
        <v>12</v>
      </c>
      <c r="EK5" s="75"/>
      <c r="EL5" s="73"/>
      <c r="EM5" s="73" t="s">
        <v>2</v>
      </c>
      <c r="EN5" s="76" t="s">
        <v>3</v>
      </c>
      <c r="EO5" s="73" t="s">
        <v>4</v>
      </c>
      <c r="EP5" s="76" t="s">
        <v>5</v>
      </c>
      <c r="EQ5" s="73" t="s">
        <v>6</v>
      </c>
      <c r="ER5" s="76" t="s">
        <v>7</v>
      </c>
      <c r="ES5" s="73" t="s">
        <v>8</v>
      </c>
      <c r="ET5" s="76" t="s">
        <v>9</v>
      </c>
      <c r="EU5" s="73" t="s">
        <v>10</v>
      </c>
      <c r="EV5" s="76" t="s">
        <v>11</v>
      </c>
      <c r="EW5" s="73" t="s">
        <v>12</v>
      </c>
      <c r="EY5" s="75"/>
      <c r="EZ5" s="73"/>
      <c r="FA5" s="73" t="s">
        <v>2</v>
      </c>
      <c r="FB5" s="76" t="s">
        <v>3</v>
      </c>
      <c r="FC5" s="73" t="s">
        <v>4</v>
      </c>
      <c r="FD5" s="76" t="s">
        <v>5</v>
      </c>
      <c r="FE5" s="73" t="s">
        <v>6</v>
      </c>
      <c r="FF5" s="76" t="s">
        <v>7</v>
      </c>
      <c r="FG5" s="73" t="s">
        <v>8</v>
      </c>
      <c r="FH5" s="76" t="s">
        <v>9</v>
      </c>
      <c r="FI5" s="73" t="s">
        <v>10</v>
      </c>
      <c r="FJ5" s="76" t="s">
        <v>11</v>
      </c>
      <c r="FK5" s="73" t="s">
        <v>12</v>
      </c>
      <c r="FM5" s="75"/>
      <c r="FN5" s="73"/>
      <c r="FO5" s="73" t="s">
        <v>2</v>
      </c>
      <c r="FP5" s="76" t="s">
        <v>3</v>
      </c>
      <c r="FQ5" s="73" t="s">
        <v>4</v>
      </c>
      <c r="FR5" s="76" t="s">
        <v>5</v>
      </c>
      <c r="FS5" s="73" t="s">
        <v>6</v>
      </c>
      <c r="FT5" s="76" t="s">
        <v>7</v>
      </c>
      <c r="FU5" s="73" t="s">
        <v>8</v>
      </c>
      <c r="FV5" s="76" t="s">
        <v>9</v>
      </c>
      <c r="FW5" s="73" t="s">
        <v>10</v>
      </c>
      <c r="FX5" s="76" t="s">
        <v>11</v>
      </c>
      <c r="FY5" s="73" t="s">
        <v>12</v>
      </c>
      <c r="GA5" s="75"/>
      <c r="GB5" s="73"/>
      <c r="GC5" s="73" t="s">
        <v>2</v>
      </c>
      <c r="GD5" s="76" t="s">
        <v>3</v>
      </c>
      <c r="GE5" s="73" t="s">
        <v>4</v>
      </c>
      <c r="GF5" s="76" t="s">
        <v>5</v>
      </c>
      <c r="GG5" s="73" t="s">
        <v>6</v>
      </c>
      <c r="GH5" s="76" t="s">
        <v>7</v>
      </c>
      <c r="GI5" s="73" t="s">
        <v>8</v>
      </c>
      <c r="GJ5" s="76" t="s">
        <v>9</v>
      </c>
      <c r="GK5" s="73" t="s">
        <v>10</v>
      </c>
      <c r="GL5" s="76" t="s">
        <v>11</v>
      </c>
      <c r="GM5" s="73" t="s">
        <v>12</v>
      </c>
      <c r="GO5" s="75"/>
      <c r="GP5" s="73"/>
      <c r="GQ5" s="73" t="s">
        <v>2</v>
      </c>
      <c r="GR5" s="76" t="s">
        <v>3</v>
      </c>
      <c r="GS5" s="73" t="s">
        <v>4</v>
      </c>
      <c r="GT5" s="76" t="s">
        <v>5</v>
      </c>
      <c r="GU5" s="73" t="s">
        <v>6</v>
      </c>
      <c r="GV5" s="76" t="s">
        <v>7</v>
      </c>
      <c r="GW5" s="73" t="s">
        <v>8</v>
      </c>
      <c r="GX5" s="76" t="s">
        <v>9</v>
      </c>
      <c r="GY5" s="73" t="s">
        <v>10</v>
      </c>
      <c r="GZ5" s="76" t="s">
        <v>11</v>
      </c>
      <c r="HA5" s="73" t="s">
        <v>12</v>
      </c>
    </row>
    <row r="6" spans="1:209" ht="13.9" x14ac:dyDescent="0.25">
      <c r="A6" s="75" t="s">
        <v>13</v>
      </c>
      <c r="B6" s="73" t="s">
        <v>14</v>
      </c>
      <c r="C6" s="74">
        <v>0.21</v>
      </c>
      <c r="D6" s="77">
        <v>0.24</v>
      </c>
      <c r="E6" s="74">
        <v>0.33</v>
      </c>
      <c r="F6" s="77">
        <v>0.43</v>
      </c>
      <c r="G6" s="74">
        <v>0.54</v>
      </c>
      <c r="H6" s="77">
        <v>0.64</v>
      </c>
      <c r="I6" s="74">
        <v>0.74</v>
      </c>
      <c r="J6" s="77">
        <v>0.84</v>
      </c>
      <c r="K6" s="74">
        <v>1.05</v>
      </c>
      <c r="L6" s="77">
        <v>1.1499999999999999</v>
      </c>
      <c r="M6" s="74">
        <v>1.25</v>
      </c>
      <c r="O6" s="75" t="s">
        <v>13</v>
      </c>
      <c r="P6" s="73" t="s">
        <v>14</v>
      </c>
      <c r="Q6" s="74">
        <v>0.21</v>
      </c>
      <c r="R6" s="77">
        <v>0.24</v>
      </c>
      <c r="S6" s="74">
        <v>0.33</v>
      </c>
      <c r="T6" s="77">
        <v>0.43</v>
      </c>
      <c r="U6" s="74">
        <v>0.54</v>
      </c>
      <c r="V6" s="77">
        <v>0.64</v>
      </c>
      <c r="W6" s="74">
        <v>0.74</v>
      </c>
      <c r="X6" s="77">
        <v>0.84</v>
      </c>
      <c r="Y6" s="74">
        <v>1.05</v>
      </c>
      <c r="Z6" s="77">
        <v>1.1499999999999999</v>
      </c>
      <c r="AA6" s="74">
        <v>1.25</v>
      </c>
      <c r="AC6" s="75" t="s">
        <v>13</v>
      </c>
      <c r="AD6" s="73" t="s">
        <v>14</v>
      </c>
      <c r="AE6" s="74">
        <v>0.21</v>
      </c>
      <c r="AF6" s="77">
        <v>0.24</v>
      </c>
      <c r="AG6" s="74">
        <v>0.33</v>
      </c>
      <c r="AH6" s="77">
        <v>0.43</v>
      </c>
      <c r="AI6" s="74">
        <v>0.54</v>
      </c>
      <c r="AJ6" s="77">
        <v>0.64</v>
      </c>
      <c r="AK6" s="74">
        <v>0.74</v>
      </c>
      <c r="AL6" s="77">
        <v>0.84</v>
      </c>
      <c r="AM6" s="74">
        <v>1.05</v>
      </c>
      <c r="AN6" s="77">
        <v>1.1499999999999999</v>
      </c>
      <c r="AO6" s="74">
        <v>1.25</v>
      </c>
      <c r="AQ6" s="75" t="s">
        <v>13</v>
      </c>
      <c r="AR6" s="73" t="s">
        <v>14</v>
      </c>
      <c r="AS6" s="74">
        <v>0.21</v>
      </c>
      <c r="AT6" s="77">
        <v>0.24</v>
      </c>
      <c r="AU6" s="74">
        <v>0.33</v>
      </c>
      <c r="AV6" s="77">
        <v>0.43</v>
      </c>
      <c r="AW6" s="74">
        <v>0.54</v>
      </c>
      <c r="AX6" s="77">
        <v>0.64</v>
      </c>
      <c r="AY6" s="74">
        <v>0.74</v>
      </c>
      <c r="AZ6" s="77">
        <v>0.84</v>
      </c>
      <c r="BA6" s="74">
        <v>1.05</v>
      </c>
      <c r="BB6" s="77">
        <v>1.1499999999999999</v>
      </c>
      <c r="BC6" s="74">
        <v>1.25</v>
      </c>
      <c r="BE6" s="75" t="s">
        <v>13</v>
      </c>
      <c r="BF6" s="73" t="s">
        <v>14</v>
      </c>
      <c r="BG6" s="74">
        <v>0.21</v>
      </c>
      <c r="BH6" s="77">
        <v>0.24</v>
      </c>
      <c r="BI6" s="74">
        <v>0.33</v>
      </c>
      <c r="BJ6" s="77">
        <v>0.43</v>
      </c>
      <c r="BK6" s="74">
        <v>0.54</v>
      </c>
      <c r="BL6" s="77">
        <v>0.64</v>
      </c>
      <c r="BM6" s="74">
        <v>0.74</v>
      </c>
      <c r="BN6" s="77">
        <v>0.84</v>
      </c>
      <c r="BO6" s="74">
        <v>1.05</v>
      </c>
      <c r="BP6" s="77">
        <v>1.1499999999999999</v>
      </c>
      <c r="BQ6" s="74">
        <v>1.25</v>
      </c>
      <c r="BS6" s="75" t="s">
        <v>13</v>
      </c>
      <c r="BT6" s="73" t="s">
        <v>14</v>
      </c>
      <c r="BU6" s="74">
        <v>0.21</v>
      </c>
      <c r="BV6" s="77">
        <v>0.24</v>
      </c>
      <c r="BW6" s="74">
        <v>0.33</v>
      </c>
      <c r="BX6" s="77">
        <v>0.43</v>
      </c>
      <c r="BY6" s="74">
        <v>0.54</v>
      </c>
      <c r="BZ6" s="77">
        <v>0.64</v>
      </c>
      <c r="CA6" s="74">
        <v>0.74</v>
      </c>
      <c r="CB6" s="77">
        <v>0.84</v>
      </c>
      <c r="CC6" s="74">
        <v>1.05</v>
      </c>
      <c r="CD6" s="77">
        <v>1.1499999999999999</v>
      </c>
      <c r="CE6" s="74">
        <v>1.25</v>
      </c>
      <c r="CG6" s="75" t="s">
        <v>13</v>
      </c>
      <c r="CH6" s="73" t="s">
        <v>14</v>
      </c>
      <c r="CI6" s="74">
        <v>0.21</v>
      </c>
      <c r="CJ6" s="77">
        <v>0.24</v>
      </c>
      <c r="CK6" s="74">
        <v>0.33</v>
      </c>
      <c r="CL6" s="77">
        <v>0.43</v>
      </c>
      <c r="CM6" s="74">
        <v>0.54</v>
      </c>
      <c r="CN6" s="77">
        <v>0.64</v>
      </c>
      <c r="CO6" s="74">
        <v>0.74</v>
      </c>
      <c r="CP6" s="77">
        <v>0.84</v>
      </c>
      <c r="CQ6" s="74">
        <v>1.05</v>
      </c>
      <c r="CR6" s="77">
        <v>1.1499999999999999</v>
      </c>
      <c r="CS6" s="74">
        <v>1.25</v>
      </c>
      <c r="CU6" s="75" t="s">
        <v>13</v>
      </c>
      <c r="CV6" s="73" t="s">
        <v>14</v>
      </c>
      <c r="CW6" s="74">
        <v>0.21</v>
      </c>
      <c r="CX6" s="77">
        <v>0.24</v>
      </c>
      <c r="CY6" s="74">
        <v>0.33</v>
      </c>
      <c r="CZ6" s="77">
        <v>0.43</v>
      </c>
      <c r="DA6" s="74">
        <v>0.54</v>
      </c>
      <c r="DB6" s="77">
        <v>0.64</v>
      </c>
      <c r="DC6" s="74">
        <v>0.74</v>
      </c>
      <c r="DD6" s="77">
        <v>0.84</v>
      </c>
      <c r="DE6" s="74">
        <v>1.05</v>
      </c>
      <c r="DF6" s="77">
        <v>1.1499999999999999</v>
      </c>
      <c r="DG6" s="74">
        <v>1.25</v>
      </c>
      <c r="DI6" s="75" t="s">
        <v>13</v>
      </c>
      <c r="DJ6" s="73" t="s">
        <v>14</v>
      </c>
      <c r="DK6" s="74">
        <v>0.21</v>
      </c>
      <c r="DL6" s="77">
        <v>0.24</v>
      </c>
      <c r="DM6" s="74">
        <v>0.33</v>
      </c>
      <c r="DN6" s="77">
        <v>0.43</v>
      </c>
      <c r="DO6" s="74">
        <v>0.54</v>
      </c>
      <c r="DP6" s="77">
        <v>0.64</v>
      </c>
      <c r="DQ6" s="74">
        <v>0.74</v>
      </c>
      <c r="DR6" s="77">
        <v>0.84</v>
      </c>
      <c r="DS6" s="74">
        <v>1.05</v>
      </c>
      <c r="DT6" s="77">
        <v>1.1499999999999999</v>
      </c>
      <c r="DU6" s="74">
        <v>1.25</v>
      </c>
      <c r="DW6" s="75" t="s">
        <v>13</v>
      </c>
      <c r="DX6" s="73" t="s">
        <v>14</v>
      </c>
      <c r="DY6" s="74">
        <v>0.21</v>
      </c>
      <c r="DZ6" s="77">
        <v>0.24</v>
      </c>
      <c r="EA6" s="74">
        <v>0.33</v>
      </c>
      <c r="EB6" s="77">
        <v>0.43</v>
      </c>
      <c r="EC6" s="74">
        <v>0.54</v>
      </c>
      <c r="ED6" s="77">
        <v>0.64</v>
      </c>
      <c r="EE6" s="74">
        <v>0.74</v>
      </c>
      <c r="EF6" s="77">
        <v>0.84</v>
      </c>
      <c r="EG6" s="74">
        <v>1.05</v>
      </c>
      <c r="EH6" s="77">
        <v>1.1499999999999999</v>
      </c>
      <c r="EI6" s="74">
        <v>1.25</v>
      </c>
      <c r="EK6" s="75" t="s">
        <v>13</v>
      </c>
      <c r="EL6" s="73" t="s">
        <v>14</v>
      </c>
      <c r="EM6" s="74">
        <v>0.21</v>
      </c>
      <c r="EN6" s="77">
        <v>0.24</v>
      </c>
      <c r="EO6" s="74">
        <v>0.33</v>
      </c>
      <c r="EP6" s="77">
        <v>0.43</v>
      </c>
      <c r="EQ6" s="74">
        <v>0.54</v>
      </c>
      <c r="ER6" s="77">
        <v>0.64</v>
      </c>
      <c r="ES6" s="74">
        <v>0.74</v>
      </c>
      <c r="ET6" s="77">
        <v>0.84</v>
      </c>
      <c r="EU6" s="74">
        <v>1.05</v>
      </c>
      <c r="EV6" s="77">
        <v>1.1499999999999999</v>
      </c>
      <c r="EW6" s="74">
        <v>1.25</v>
      </c>
      <c r="EY6" s="75" t="s">
        <v>13</v>
      </c>
      <c r="EZ6" s="73" t="s">
        <v>14</v>
      </c>
      <c r="FA6" s="74">
        <v>0.21</v>
      </c>
      <c r="FB6" s="77">
        <v>0.24</v>
      </c>
      <c r="FC6" s="74">
        <v>0.33</v>
      </c>
      <c r="FD6" s="77">
        <v>0.43</v>
      </c>
      <c r="FE6" s="74">
        <v>0.54</v>
      </c>
      <c r="FF6" s="77">
        <v>0.64</v>
      </c>
      <c r="FG6" s="74">
        <v>0.74</v>
      </c>
      <c r="FH6" s="77">
        <v>0.84</v>
      </c>
      <c r="FI6" s="74">
        <v>1.05</v>
      </c>
      <c r="FJ6" s="77">
        <v>1.1499999999999999</v>
      </c>
      <c r="FK6" s="74">
        <v>1.25</v>
      </c>
      <c r="FM6" s="75" t="s">
        <v>13</v>
      </c>
      <c r="FN6" s="73" t="s">
        <v>14</v>
      </c>
      <c r="FO6" s="74">
        <v>0.21</v>
      </c>
      <c r="FP6" s="77">
        <v>0.24</v>
      </c>
      <c r="FQ6" s="74">
        <v>0.33</v>
      </c>
      <c r="FR6" s="77">
        <v>0.43</v>
      </c>
      <c r="FS6" s="74">
        <v>0.54</v>
      </c>
      <c r="FT6" s="77">
        <v>0.64</v>
      </c>
      <c r="FU6" s="74">
        <v>0.74</v>
      </c>
      <c r="FV6" s="77">
        <v>0.84</v>
      </c>
      <c r="FW6" s="74">
        <v>1.05</v>
      </c>
      <c r="FX6" s="77">
        <v>1.1499999999999999</v>
      </c>
      <c r="FY6" s="74">
        <v>1.25</v>
      </c>
      <c r="GA6" s="75" t="s">
        <v>13</v>
      </c>
      <c r="GB6" s="73" t="s">
        <v>14</v>
      </c>
      <c r="GC6" s="74">
        <v>0.21</v>
      </c>
      <c r="GD6" s="77">
        <v>0.24</v>
      </c>
      <c r="GE6" s="74">
        <v>0.33</v>
      </c>
      <c r="GF6" s="77">
        <v>0.43</v>
      </c>
      <c r="GG6" s="74">
        <v>0.54</v>
      </c>
      <c r="GH6" s="77">
        <v>0.64</v>
      </c>
      <c r="GI6" s="74">
        <v>0.74</v>
      </c>
      <c r="GJ6" s="77">
        <v>0.84</v>
      </c>
      <c r="GK6" s="74">
        <v>1.05</v>
      </c>
      <c r="GL6" s="77">
        <v>1.1499999999999999</v>
      </c>
      <c r="GM6" s="74">
        <v>1.25</v>
      </c>
      <c r="GO6" s="75" t="s">
        <v>13</v>
      </c>
      <c r="GP6" s="73" t="s">
        <v>14</v>
      </c>
      <c r="GQ6" s="74">
        <v>0.21</v>
      </c>
      <c r="GR6" s="77">
        <v>0.24</v>
      </c>
      <c r="GS6" s="74">
        <v>0.33</v>
      </c>
      <c r="GT6" s="77">
        <v>0.43</v>
      </c>
      <c r="GU6" s="74">
        <v>0.54</v>
      </c>
      <c r="GV6" s="77">
        <v>0.64</v>
      </c>
      <c r="GW6" s="74">
        <v>0.74</v>
      </c>
      <c r="GX6" s="77">
        <v>0.84</v>
      </c>
      <c r="GY6" s="74">
        <v>1.05</v>
      </c>
      <c r="GZ6" s="77">
        <v>1.1499999999999999</v>
      </c>
      <c r="HA6" s="74">
        <v>1.25</v>
      </c>
    </row>
    <row r="7" spans="1:209" ht="13.9" x14ac:dyDescent="0.25">
      <c r="A7" s="79" t="s">
        <v>15</v>
      </c>
      <c r="B7" s="80" t="s">
        <v>16</v>
      </c>
      <c r="C7" s="81">
        <f>+Docentes!C6*1.2</f>
        <v>5899.2</v>
      </c>
      <c r="D7" s="81">
        <f>+Docentes!D6*1.2</f>
        <v>5899.2</v>
      </c>
      <c r="E7" s="81">
        <f>+Docentes!E6*1.2</f>
        <v>5899.2</v>
      </c>
      <c r="F7" s="81">
        <f>+Docentes!F6*1.2</f>
        <v>5899.2</v>
      </c>
      <c r="G7" s="81">
        <f>+Docentes!G6*1.2</f>
        <v>5899.2</v>
      </c>
      <c r="H7" s="81">
        <f>+Docentes!H6*1.2</f>
        <v>5899.2</v>
      </c>
      <c r="I7" s="81">
        <f>+Docentes!I6*1.2</f>
        <v>5899.2</v>
      </c>
      <c r="J7" s="81">
        <f>+Docentes!J6*1.2</f>
        <v>5899.2</v>
      </c>
      <c r="K7" s="81">
        <f>+Docentes!K6*1.2</f>
        <v>5899.2</v>
      </c>
      <c r="L7" s="81">
        <f>+Docentes!L6*1.2</f>
        <v>5899.2</v>
      </c>
      <c r="M7" s="81">
        <f>+Docentes!M6*1.2</f>
        <v>5899.2</v>
      </c>
      <c r="O7" s="79" t="s">
        <v>15</v>
      </c>
      <c r="P7" s="80" t="s">
        <v>16</v>
      </c>
      <c r="Q7" s="81">
        <f>+Docentes!Q6*1.2</f>
        <v>6194.4</v>
      </c>
      <c r="R7" s="81">
        <f>+Docentes!R6*1.2</f>
        <v>6194.4</v>
      </c>
      <c r="S7" s="81">
        <f>+Docentes!S6*1.2</f>
        <v>6194.4</v>
      </c>
      <c r="T7" s="81">
        <f>+Docentes!T6*1.2</f>
        <v>6194.4</v>
      </c>
      <c r="U7" s="81">
        <f>+Docentes!U6*1.2</f>
        <v>6194.4</v>
      </c>
      <c r="V7" s="81">
        <f>+Docentes!V6*1.2</f>
        <v>6194.4</v>
      </c>
      <c r="W7" s="81">
        <f>+Docentes!W6*1.2</f>
        <v>6194.4</v>
      </c>
      <c r="X7" s="81">
        <f>+Docentes!X6*1.2</f>
        <v>6194.4</v>
      </c>
      <c r="Y7" s="81">
        <f>+Docentes!Y6*1.2</f>
        <v>6194.4</v>
      </c>
      <c r="Z7" s="81">
        <f>+Docentes!Z6*1.2</f>
        <v>6194.4</v>
      </c>
      <c r="AA7" s="81">
        <f>+Docentes!AA6*1.2</f>
        <v>6194.4</v>
      </c>
      <c r="AC7" s="79" t="s">
        <v>15</v>
      </c>
      <c r="AD7" s="80" t="s">
        <v>16</v>
      </c>
      <c r="AE7" s="81">
        <f>+Docentes!AE6*1.2</f>
        <v>6370.8</v>
      </c>
      <c r="AF7" s="81">
        <f>+Docentes!AF6*1.2</f>
        <v>6370.8</v>
      </c>
      <c r="AG7" s="81">
        <f>+Docentes!AG6*1.2</f>
        <v>6370.8</v>
      </c>
      <c r="AH7" s="81">
        <f>+Docentes!AH6*1.2</f>
        <v>6370.8</v>
      </c>
      <c r="AI7" s="81">
        <f>+Docentes!AI6*1.2</f>
        <v>6370.8</v>
      </c>
      <c r="AJ7" s="81">
        <f>+Docentes!AJ6*1.2</f>
        <v>6370.8</v>
      </c>
      <c r="AK7" s="81">
        <f>+Docentes!AK6*1.2</f>
        <v>6370.8</v>
      </c>
      <c r="AL7" s="81">
        <f>+Docentes!AL6*1.2</f>
        <v>6370.8</v>
      </c>
      <c r="AM7" s="81">
        <f>+Docentes!AM6*1.2</f>
        <v>6370.8</v>
      </c>
      <c r="AN7" s="81">
        <f>+Docentes!AN6*1.2</f>
        <v>6370.8</v>
      </c>
      <c r="AO7" s="81">
        <f>+Docentes!AO6*1.2</f>
        <v>6370.8</v>
      </c>
      <c r="AQ7" s="79" t="s">
        <v>15</v>
      </c>
      <c r="AR7" s="80" t="s">
        <v>16</v>
      </c>
      <c r="AS7" s="81">
        <f>+Docentes!AS6*1.2</f>
        <v>6489.5999999999995</v>
      </c>
      <c r="AT7" s="81">
        <f>+Docentes!AT6*1.2</f>
        <v>6489.5999999999995</v>
      </c>
      <c r="AU7" s="81">
        <f>+Docentes!AU6*1.2</f>
        <v>6489.5999999999995</v>
      </c>
      <c r="AV7" s="81">
        <f>+Docentes!AV6*1.2</f>
        <v>6489.5999999999995</v>
      </c>
      <c r="AW7" s="81">
        <f>+Docentes!AW6*1.2</f>
        <v>6489.5999999999995</v>
      </c>
      <c r="AX7" s="81">
        <f>+Docentes!AX6*1.2</f>
        <v>6489.5999999999995</v>
      </c>
      <c r="AY7" s="81">
        <f>+Docentes!AY6*1.2</f>
        <v>6489.5999999999995</v>
      </c>
      <c r="AZ7" s="81">
        <f>+Docentes!AZ6*1.2</f>
        <v>6489.5999999999995</v>
      </c>
      <c r="BA7" s="81">
        <f>+Docentes!BA6*1.2</f>
        <v>6489.5999999999995</v>
      </c>
      <c r="BB7" s="81">
        <f>+Docentes!BB6*1.2</f>
        <v>6489.5999999999995</v>
      </c>
      <c r="BC7" s="81">
        <f>+Docentes!BC6*1.2</f>
        <v>6489.5999999999995</v>
      </c>
      <c r="BE7" s="79" t="s">
        <v>15</v>
      </c>
      <c r="BF7" s="80" t="s">
        <v>16</v>
      </c>
      <c r="BG7" s="81">
        <f>+Docentes!BG6*1.2</f>
        <v>6666</v>
      </c>
      <c r="BH7" s="81">
        <f>+Docentes!BH6*1.2</f>
        <v>6666</v>
      </c>
      <c r="BI7" s="81">
        <f>+Docentes!BI6*1.2</f>
        <v>6666</v>
      </c>
      <c r="BJ7" s="81">
        <f>+Docentes!BJ6*1.2</f>
        <v>6666</v>
      </c>
      <c r="BK7" s="81">
        <f>+Docentes!BK6*1.2</f>
        <v>6666</v>
      </c>
      <c r="BL7" s="81">
        <f>+Docentes!BL6*1.2</f>
        <v>6666</v>
      </c>
      <c r="BM7" s="81">
        <f>+Docentes!BM6*1.2</f>
        <v>6666</v>
      </c>
      <c r="BN7" s="81">
        <f>+Docentes!BN6*1.2</f>
        <v>6666</v>
      </c>
      <c r="BO7" s="81">
        <f>+Docentes!BO6*1.2</f>
        <v>6666</v>
      </c>
      <c r="BP7" s="81">
        <f>+Docentes!BP6*1.2</f>
        <v>6666</v>
      </c>
      <c r="BQ7" s="81">
        <f>+Docentes!BQ6*1.2</f>
        <v>6666</v>
      </c>
      <c r="BS7" s="79" t="s">
        <v>15</v>
      </c>
      <c r="BT7" s="80" t="s">
        <v>16</v>
      </c>
      <c r="BU7" s="81">
        <f>+Docentes!BU6*1.2</f>
        <v>6783.5999999999995</v>
      </c>
      <c r="BV7" s="81">
        <f>+Docentes!BV6*1.2</f>
        <v>6783.5999999999995</v>
      </c>
      <c r="BW7" s="81">
        <f>+Docentes!BW6*1.2</f>
        <v>6783.5999999999995</v>
      </c>
      <c r="BX7" s="81">
        <f>+Docentes!BX6*1.2</f>
        <v>6783.5999999999995</v>
      </c>
      <c r="BY7" s="81">
        <f>+Docentes!BY6*1.2</f>
        <v>6783.5999999999995</v>
      </c>
      <c r="BZ7" s="81">
        <f>+Docentes!BZ6*1.2</f>
        <v>6783.5999999999995</v>
      </c>
      <c r="CA7" s="81">
        <f>+Docentes!CA6*1.2</f>
        <v>6783.5999999999995</v>
      </c>
      <c r="CB7" s="81">
        <f>+Docentes!CB6*1.2</f>
        <v>6783.5999999999995</v>
      </c>
      <c r="CC7" s="81">
        <f>+Docentes!CC6*1.2</f>
        <v>6783.5999999999995</v>
      </c>
      <c r="CD7" s="81">
        <f>+Docentes!CD6*1.2</f>
        <v>6783.5999999999995</v>
      </c>
      <c r="CE7" s="81">
        <f>+Docentes!CE6*1.2</f>
        <v>6783.5999999999995</v>
      </c>
      <c r="CG7" s="79" t="s">
        <v>15</v>
      </c>
      <c r="CH7" s="80" t="s">
        <v>16</v>
      </c>
      <c r="CI7" s="81">
        <f>+Docentes!CI6*1.2</f>
        <v>7020</v>
      </c>
      <c r="CJ7" s="81">
        <f>+Docentes!CJ6*1.2</f>
        <v>7020</v>
      </c>
      <c r="CK7" s="81">
        <f>+Docentes!CK6*1.2</f>
        <v>7020</v>
      </c>
      <c r="CL7" s="81">
        <f>+Docentes!CL6*1.2</f>
        <v>7020</v>
      </c>
      <c r="CM7" s="81">
        <f>+Docentes!CM6*1.2</f>
        <v>7020</v>
      </c>
      <c r="CN7" s="81">
        <f>+Docentes!CN6*1.2</f>
        <v>7020</v>
      </c>
      <c r="CO7" s="81">
        <f>+Docentes!CO6*1.2</f>
        <v>7020</v>
      </c>
      <c r="CP7" s="81">
        <f>+Docentes!CP6*1.2</f>
        <v>7020</v>
      </c>
      <c r="CQ7" s="81">
        <f>+Docentes!CQ6*1.2</f>
        <v>7020</v>
      </c>
      <c r="CR7" s="81">
        <f>+Docentes!CR6*1.2</f>
        <v>7020</v>
      </c>
      <c r="CS7" s="81">
        <f>+Docentes!CS6*1.2</f>
        <v>7020</v>
      </c>
      <c r="CU7" s="79" t="s">
        <v>15</v>
      </c>
      <c r="CV7" s="80" t="s">
        <v>16</v>
      </c>
      <c r="CW7" s="81">
        <f>+Docentes!CW6*1.2</f>
        <v>7669.2</v>
      </c>
      <c r="CX7" s="81">
        <f>+Docentes!CX6*1.2</f>
        <v>7669.2</v>
      </c>
      <c r="CY7" s="81">
        <f>+Docentes!CY6*1.2</f>
        <v>7669.2</v>
      </c>
      <c r="CZ7" s="81">
        <f>+Docentes!CZ6*1.2</f>
        <v>7669.2</v>
      </c>
      <c r="DA7" s="81">
        <f>+Docentes!DA6*1.2</f>
        <v>7669.2</v>
      </c>
      <c r="DB7" s="81">
        <f>+Docentes!DB6*1.2</f>
        <v>7669.2</v>
      </c>
      <c r="DC7" s="81">
        <f>+Docentes!DC6*1.2</f>
        <v>7669.2</v>
      </c>
      <c r="DD7" s="81">
        <f>+Docentes!DD6*1.2</f>
        <v>7669.2</v>
      </c>
      <c r="DE7" s="81">
        <f>+Docentes!DE6*1.2</f>
        <v>7669.2</v>
      </c>
      <c r="DF7" s="81">
        <f>+Docentes!DF6*1.2</f>
        <v>7669.2</v>
      </c>
      <c r="DG7" s="81">
        <f>+Docentes!DG6*1.2</f>
        <v>7669.2</v>
      </c>
      <c r="DI7" s="79" t="s">
        <v>15</v>
      </c>
      <c r="DJ7" s="80" t="s">
        <v>16</v>
      </c>
      <c r="DK7" s="81">
        <f>+Docentes!DK6*1.2</f>
        <v>7786.7999999999993</v>
      </c>
      <c r="DL7" s="81">
        <f>+Docentes!DL6*1.2</f>
        <v>7786.7999999999993</v>
      </c>
      <c r="DM7" s="81">
        <f>+Docentes!DM6*1.2</f>
        <v>7786.7999999999993</v>
      </c>
      <c r="DN7" s="81">
        <f>+Docentes!DN6*1.2</f>
        <v>7786.7999999999993</v>
      </c>
      <c r="DO7" s="81">
        <f>+Docentes!DO6*1.2</f>
        <v>7786.7999999999993</v>
      </c>
      <c r="DP7" s="81">
        <f>+Docentes!DP6*1.2</f>
        <v>7786.7999999999993</v>
      </c>
      <c r="DQ7" s="81">
        <f>+Docentes!DQ6*1.2</f>
        <v>7786.7999999999993</v>
      </c>
      <c r="DR7" s="81">
        <f>+Docentes!DR6*1.2</f>
        <v>7786.7999999999993</v>
      </c>
      <c r="DS7" s="81">
        <f>+Docentes!DS6*1.2</f>
        <v>7786.7999999999993</v>
      </c>
      <c r="DT7" s="81">
        <f>+Docentes!DT6*1.2</f>
        <v>7786.7999999999993</v>
      </c>
      <c r="DU7" s="81">
        <f>+Docentes!DU6*1.2</f>
        <v>7786.7999999999993</v>
      </c>
      <c r="DW7" s="79" t="s">
        <v>15</v>
      </c>
      <c r="DX7" s="80" t="s">
        <v>16</v>
      </c>
      <c r="DY7" s="81">
        <f>+Docentes!DY6*1.2</f>
        <v>9001.1999999999989</v>
      </c>
      <c r="DZ7" s="81">
        <f>+Docentes!DZ6*1.2</f>
        <v>9001.1999999999989</v>
      </c>
      <c r="EA7" s="81">
        <f>+Docentes!EA6*1.2</f>
        <v>9001.1999999999989</v>
      </c>
      <c r="EB7" s="81">
        <f>+Docentes!EB6*1.2</f>
        <v>9001.1999999999989</v>
      </c>
      <c r="EC7" s="81">
        <f>+Docentes!EC6*1.2</f>
        <v>9001.1999999999989</v>
      </c>
      <c r="ED7" s="81">
        <f>+Docentes!ED6*1.2</f>
        <v>9001.1999999999989</v>
      </c>
      <c r="EE7" s="81">
        <f>+Docentes!EE6*1.2</f>
        <v>9001.1999999999989</v>
      </c>
      <c r="EF7" s="81">
        <f>+Docentes!EF6*1.2</f>
        <v>9001.1999999999989</v>
      </c>
      <c r="EG7" s="81">
        <f>+Docentes!EG6*1.2</f>
        <v>9001.1999999999989</v>
      </c>
      <c r="EH7" s="81">
        <f>+Docentes!EH6*1.2</f>
        <v>9001.1999999999989</v>
      </c>
      <c r="EI7" s="81">
        <f>+Docentes!EI6*1.2</f>
        <v>9001.1999999999989</v>
      </c>
      <c r="EK7" s="79" t="s">
        <v>15</v>
      </c>
      <c r="EL7" s="80" t="s">
        <v>16</v>
      </c>
      <c r="EM7" s="81">
        <f>+Docentes!EM6*1.2</f>
        <v>9826.7999999999993</v>
      </c>
      <c r="EN7" s="81">
        <f>+Docentes!EN6*1.2</f>
        <v>9826.7999999999993</v>
      </c>
      <c r="EO7" s="81">
        <f>+Docentes!EO6*1.2</f>
        <v>9826.7999999999993</v>
      </c>
      <c r="EP7" s="81">
        <f>+Docentes!EP6*1.2</f>
        <v>9826.7999999999993</v>
      </c>
      <c r="EQ7" s="81">
        <f>+Docentes!EQ6*1.2</f>
        <v>9826.7999999999993</v>
      </c>
      <c r="ER7" s="81">
        <f>+Docentes!ER6*1.2</f>
        <v>9826.7999999999993</v>
      </c>
      <c r="ES7" s="81">
        <f>+Docentes!ES6*1.2</f>
        <v>9826.7999999999993</v>
      </c>
      <c r="ET7" s="81">
        <f>+Docentes!ET6*1.2</f>
        <v>9826.7999999999993</v>
      </c>
      <c r="EU7" s="81">
        <f>+Docentes!EU6*1.2</f>
        <v>9826.7999999999993</v>
      </c>
      <c r="EV7" s="81">
        <f>+Docentes!EV6*1.2</f>
        <v>9826.7999999999993</v>
      </c>
      <c r="EW7" s="81">
        <f>+Docentes!EW6*1.2</f>
        <v>9826.7999999999993</v>
      </c>
      <c r="EY7" s="79" t="s">
        <v>15</v>
      </c>
      <c r="EZ7" s="80" t="s">
        <v>16</v>
      </c>
      <c r="FA7" s="81">
        <f>+Docentes!FA6*1.2</f>
        <v>10452</v>
      </c>
      <c r="FB7" s="81">
        <f>+Docentes!FB6*1.2</f>
        <v>10452</v>
      </c>
      <c r="FC7" s="81">
        <f>+Docentes!FC6*1.2</f>
        <v>10452</v>
      </c>
      <c r="FD7" s="81">
        <f>+Docentes!FD6*1.2</f>
        <v>10452</v>
      </c>
      <c r="FE7" s="81">
        <f>+Docentes!FE6*1.2</f>
        <v>10452</v>
      </c>
      <c r="FF7" s="81">
        <f>+Docentes!FF6*1.2</f>
        <v>10452</v>
      </c>
      <c r="FG7" s="81">
        <f>+Docentes!FG6*1.2</f>
        <v>10452</v>
      </c>
      <c r="FH7" s="81">
        <f>+Docentes!FH6*1.2</f>
        <v>10452</v>
      </c>
      <c r="FI7" s="81">
        <f>+Docentes!FI6*1.2</f>
        <v>10452</v>
      </c>
      <c r="FJ7" s="81">
        <f>+Docentes!FJ6*1.2</f>
        <v>10452</v>
      </c>
      <c r="FK7" s="81">
        <f>+Docentes!FK6*1.2</f>
        <v>10452</v>
      </c>
      <c r="FM7" s="79" t="s">
        <v>15</v>
      </c>
      <c r="FN7" s="80" t="s">
        <v>16</v>
      </c>
      <c r="FO7" s="81">
        <f>+Docentes!FO6*1.2</f>
        <v>11043.6</v>
      </c>
      <c r="FP7" s="81">
        <f>+Docentes!FP6*1.2</f>
        <v>11043.6</v>
      </c>
      <c r="FQ7" s="81">
        <f>+Docentes!FQ6*1.2</f>
        <v>11043.6</v>
      </c>
      <c r="FR7" s="81">
        <f>+Docentes!FR6*1.2</f>
        <v>11043.6</v>
      </c>
      <c r="FS7" s="81">
        <f>+Docentes!FS6*1.2</f>
        <v>11043.6</v>
      </c>
      <c r="FT7" s="81">
        <f>+Docentes!FT6*1.2</f>
        <v>11043.6</v>
      </c>
      <c r="FU7" s="81">
        <f>+Docentes!FU6*1.2</f>
        <v>11043.6</v>
      </c>
      <c r="FV7" s="81">
        <f>+Docentes!FV6*1.2</f>
        <v>11043.6</v>
      </c>
      <c r="FW7" s="81">
        <f>+Docentes!FW6*1.2</f>
        <v>11043.6</v>
      </c>
      <c r="FX7" s="81">
        <f>+Docentes!FX6*1.2</f>
        <v>11043.6</v>
      </c>
      <c r="FY7" s="81">
        <f>+Docentes!FY6*1.2</f>
        <v>11043.6</v>
      </c>
      <c r="GA7" s="79" t="s">
        <v>15</v>
      </c>
      <c r="GB7" s="80" t="s">
        <v>16</v>
      </c>
      <c r="GC7" s="81">
        <f>+Docentes!GC6*1.2</f>
        <v>11643.6</v>
      </c>
      <c r="GD7" s="81">
        <f>+Docentes!GD6*1.2</f>
        <v>11643.6</v>
      </c>
      <c r="GE7" s="81">
        <f>+Docentes!GE6*1.2</f>
        <v>11643.6</v>
      </c>
      <c r="GF7" s="81">
        <f>+Docentes!GF6*1.2</f>
        <v>11643.6</v>
      </c>
      <c r="GG7" s="81">
        <f>+Docentes!GG6*1.2</f>
        <v>11643.6</v>
      </c>
      <c r="GH7" s="81">
        <f>+Docentes!GH6*1.2</f>
        <v>11643.6</v>
      </c>
      <c r="GI7" s="81">
        <f>+Docentes!GI6*1.2</f>
        <v>11643.6</v>
      </c>
      <c r="GJ7" s="81">
        <f>+Docentes!GJ6*1.2</f>
        <v>11643.6</v>
      </c>
      <c r="GK7" s="81">
        <f>+Docentes!GK6*1.2</f>
        <v>11643.6</v>
      </c>
      <c r="GL7" s="81">
        <f>+Docentes!GL6*1.2</f>
        <v>11643.6</v>
      </c>
      <c r="GM7" s="81">
        <f>+Docentes!GM6*1.2</f>
        <v>11643.6</v>
      </c>
      <c r="GO7" s="79" t="s">
        <v>15</v>
      </c>
      <c r="GP7" s="80" t="s">
        <v>16</v>
      </c>
      <c r="GQ7" s="81">
        <f>+Docentes!GQ6*1.2</f>
        <v>12896.4</v>
      </c>
      <c r="GR7" s="81">
        <f>+Docentes!GR6*1.2</f>
        <v>12896.4</v>
      </c>
      <c r="GS7" s="81">
        <f>+Docentes!GS6*1.2</f>
        <v>12896.4</v>
      </c>
      <c r="GT7" s="81">
        <f>+Docentes!GT6*1.2</f>
        <v>12896.4</v>
      </c>
      <c r="GU7" s="81">
        <f>+Docentes!GU6*1.2</f>
        <v>12896.4</v>
      </c>
      <c r="GV7" s="81">
        <f>+Docentes!GV6*1.2</f>
        <v>12896.4</v>
      </c>
      <c r="GW7" s="81">
        <f>+Docentes!GW6*1.2</f>
        <v>12896.4</v>
      </c>
      <c r="GX7" s="81">
        <f>+Docentes!GX6*1.2</f>
        <v>12896.4</v>
      </c>
      <c r="GY7" s="81">
        <f>+Docentes!GY6*1.2</f>
        <v>12896.4</v>
      </c>
      <c r="GZ7" s="81">
        <f>+Docentes!GZ6*1.2</f>
        <v>12896.4</v>
      </c>
      <c r="HA7" s="81">
        <f>+Docentes!HA6*1.2</f>
        <v>12896.4</v>
      </c>
    </row>
    <row r="8" spans="1:209" x14ac:dyDescent="0.2">
      <c r="A8" s="79" t="s">
        <v>17</v>
      </c>
      <c r="B8" s="19" t="s">
        <v>18</v>
      </c>
      <c r="C8" s="81">
        <f>+C7*C6</f>
        <v>1238.8319999999999</v>
      </c>
      <c r="D8" s="82">
        <f t="shared" ref="D8:M8" si="0">+D7*D6</f>
        <v>1415.808</v>
      </c>
      <c r="E8" s="81">
        <f t="shared" si="0"/>
        <v>1946.7360000000001</v>
      </c>
      <c r="F8" s="82">
        <f t="shared" si="0"/>
        <v>2536.6559999999999</v>
      </c>
      <c r="G8" s="81">
        <f t="shared" si="0"/>
        <v>3185.5680000000002</v>
      </c>
      <c r="H8" s="82">
        <f t="shared" si="0"/>
        <v>3775.4879999999998</v>
      </c>
      <c r="I8" s="81">
        <f t="shared" si="0"/>
        <v>4365.4079999999994</v>
      </c>
      <c r="J8" s="82">
        <f t="shared" si="0"/>
        <v>4955.3279999999995</v>
      </c>
      <c r="K8" s="81">
        <f t="shared" si="0"/>
        <v>6194.16</v>
      </c>
      <c r="L8" s="82">
        <f t="shared" si="0"/>
        <v>6784.079999999999</v>
      </c>
      <c r="M8" s="81">
        <f t="shared" si="0"/>
        <v>7374</v>
      </c>
      <c r="O8" s="79" t="s">
        <v>17</v>
      </c>
      <c r="P8" s="19" t="s">
        <v>18</v>
      </c>
      <c r="Q8" s="81">
        <f>+Q7*Q6</f>
        <v>1300.8239999999998</v>
      </c>
      <c r="R8" s="82">
        <f t="shared" ref="R8:AA8" si="1">+R7*R6</f>
        <v>1486.6559999999999</v>
      </c>
      <c r="S8" s="81">
        <f t="shared" si="1"/>
        <v>2044.152</v>
      </c>
      <c r="T8" s="82">
        <f t="shared" si="1"/>
        <v>2663.5919999999996</v>
      </c>
      <c r="U8" s="81">
        <f t="shared" si="1"/>
        <v>3344.9760000000001</v>
      </c>
      <c r="V8" s="82">
        <f t="shared" si="1"/>
        <v>3964.4159999999997</v>
      </c>
      <c r="W8" s="81">
        <f t="shared" si="1"/>
        <v>4583.8559999999998</v>
      </c>
      <c r="X8" s="82">
        <f t="shared" si="1"/>
        <v>5203.2959999999994</v>
      </c>
      <c r="Y8" s="81">
        <f t="shared" si="1"/>
        <v>6504.12</v>
      </c>
      <c r="Z8" s="82">
        <f t="shared" si="1"/>
        <v>7123.5599999999986</v>
      </c>
      <c r="AA8" s="81">
        <f t="shared" si="1"/>
        <v>7743</v>
      </c>
      <c r="AC8" s="79" t="s">
        <v>17</v>
      </c>
      <c r="AD8" s="19" t="s">
        <v>18</v>
      </c>
      <c r="AE8" s="81">
        <f>+AE7*AE6</f>
        <v>1337.8679999999999</v>
      </c>
      <c r="AF8" s="82">
        <f t="shared" ref="AF8:AO8" si="2">+AF7*AF6</f>
        <v>1528.992</v>
      </c>
      <c r="AG8" s="81">
        <f t="shared" si="2"/>
        <v>2102.364</v>
      </c>
      <c r="AH8" s="82">
        <f t="shared" si="2"/>
        <v>2739.444</v>
      </c>
      <c r="AI8" s="81">
        <f t="shared" si="2"/>
        <v>3440.2320000000004</v>
      </c>
      <c r="AJ8" s="82">
        <f t="shared" si="2"/>
        <v>4077.3120000000004</v>
      </c>
      <c r="AK8" s="81">
        <f t="shared" si="2"/>
        <v>4714.3919999999998</v>
      </c>
      <c r="AL8" s="82">
        <f t="shared" si="2"/>
        <v>5351.4719999999998</v>
      </c>
      <c r="AM8" s="81">
        <f t="shared" si="2"/>
        <v>6689.34</v>
      </c>
      <c r="AN8" s="82">
        <f t="shared" si="2"/>
        <v>7326.42</v>
      </c>
      <c r="AO8" s="81">
        <f t="shared" si="2"/>
        <v>7963.5</v>
      </c>
      <c r="AQ8" s="79" t="s">
        <v>17</v>
      </c>
      <c r="AR8" s="19" t="s">
        <v>18</v>
      </c>
      <c r="AS8" s="81">
        <f>+AS7*AS6</f>
        <v>1362.8159999999998</v>
      </c>
      <c r="AT8" s="82">
        <f t="shared" ref="AT8:BC8" si="3">+AT7*AT6</f>
        <v>1557.5039999999999</v>
      </c>
      <c r="AU8" s="81">
        <f t="shared" si="3"/>
        <v>2141.5679999999998</v>
      </c>
      <c r="AV8" s="82">
        <f t="shared" si="3"/>
        <v>2790.5279999999998</v>
      </c>
      <c r="AW8" s="81">
        <f t="shared" si="3"/>
        <v>3504.384</v>
      </c>
      <c r="AX8" s="82">
        <f t="shared" si="3"/>
        <v>4153.3440000000001</v>
      </c>
      <c r="AY8" s="81">
        <f t="shared" si="3"/>
        <v>4802.3039999999992</v>
      </c>
      <c r="AZ8" s="82">
        <f t="shared" si="3"/>
        <v>5451.2639999999992</v>
      </c>
      <c r="BA8" s="81">
        <f t="shared" si="3"/>
        <v>6814.08</v>
      </c>
      <c r="BB8" s="82">
        <f t="shared" si="3"/>
        <v>7463.0399999999991</v>
      </c>
      <c r="BC8" s="81">
        <f t="shared" si="3"/>
        <v>8111.9999999999991</v>
      </c>
      <c r="BE8" s="79" t="s">
        <v>17</v>
      </c>
      <c r="BF8" s="19" t="s">
        <v>18</v>
      </c>
      <c r="BG8" s="81">
        <f>+BG7*BG6</f>
        <v>1399.86</v>
      </c>
      <c r="BH8" s="82">
        <f t="shared" ref="BH8:BQ8" si="4">+BH7*BH6</f>
        <v>1599.84</v>
      </c>
      <c r="BI8" s="81">
        <f t="shared" si="4"/>
        <v>2199.7800000000002</v>
      </c>
      <c r="BJ8" s="82">
        <f t="shared" si="4"/>
        <v>2866.38</v>
      </c>
      <c r="BK8" s="81">
        <f t="shared" si="4"/>
        <v>3599.6400000000003</v>
      </c>
      <c r="BL8" s="82">
        <f t="shared" si="4"/>
        <v>4266.24</v>
      </c>
      <c r="BM8" s="81">
        <f t="shared" si="4"/>
        <v>4932.84</v>
      </c>
      <c r="BN8" s="82">
        <f t="shared" si="4"/>
        <v>5599.44</v>
      </c>
      <c r="BO8" s="81">
        <f t="shared" si="4"/>
        <v>6999.3</v>
      </c>
      <c r="BP8" s="82">
        <f t="shared" si="4"/>
        <v>7665.9</v>
      </c>
      <c r="BQ8" s="81">
        <f t="shared" si="4"/>
        <v>8332.5</v>
      </c>
      <c r="BS8" s="79" t="s">
        <v>17</v>
      </c>
      <c r="BT8" s="19" t="s">
        <v>18</v>
      </c>
      <c r="BU8" s="81">
        <f>+BU7*BU6</f>
        <v>1424.5559999999998</v>
      </c>
      <c r="BV8" s="82">
        <f t="shared" ref="BV8:CE8" si="5">+BV7*BV6</f>
        <v>1628.0639999999999</v>
      </c>
      <c r="BW8" s="81">
        <f t="shared" si="5"/>
        <v>2238.5879999999997</v>
      </c>
      <c r="BX8" s="82">
        <f t="shared" si="5"/>
        <v>2916.9479999999999</v>
      </c>
      <c r="BY8" s="81">
        <f t="shared" si="5"/>
        <v>3663.1439999999998</v>
      </c>
      <c r="BZ8" s="82">
        <f t="shared" si="5"/>
        <v>4341.5039999999999</v>
      </c>
      <c r="CA8" s="81">
        <f t="shared" si="5"/>
        <v>5019.8639999999996</v>
      </c>
      <c r="CB8" s="82">
        <f t="shared" si="5"/>
        <v>5698.2239999999993</v>
      </c>
      <c r="CC8" s="81">
        <f t="shared" si="5"/>
        <v>7122.78</v>
      </c>
      <c r="CD8" s="82">
        <f t="shared" si="5"/>
        <v>7801.1399999999985</v>
      </c>
      <c r="CE8" s="81">
        <f t="shared" si="5"/>
        <v>8479.5</v>
      </c>
      <c r="CG8" s="79" t="s">
        <v>17</v>
      </c>
      <c r="CH8" s="19" t="s">
        <v>18</v>
      </c>
      <c r="CI8" s="81">
        <f>+CI7*CI6</f>
        <v>1474.2</v>
      </c>
      <c r="CJ8" s="82">
        <f t="shared" ref="CJ8:CS8" si="6">+CJ7*CJ6</f>
        <v>1684.8</v>
      </c>
      <c r="CK8" s="81">
        <f t="shared" si="6"/>
        <v>2316.6</v>
      </c>
      <c r="CL8" s="82">
        <f t="shared" si="6"/>
        <v>3018.6</v>
      </c>
      <c r="CM8" s="81">
        <f t="shared" si="6"/>
        <v>3790.8</v>
      </c>
      <c r="CN8" s="82">
        <f t="shared" si="6"/>
        <v>4492.8</v>
      </c>
      <c r="CO8" s="81">
        <f t="shared" si="6"/>
        <v>5194.8</v>
      </c>
      <c r="CP8" s="82">
        <f t="shared" si="6"/>
        <v>5896.8</v>
      </c>
      <c r="CQ8" s="81">
        <f t="shared" si="6"/>
        <v>7371</v>
      </c>
      <c r="CR8" s="82">
        <f t="shared" si="6"/>
        <v>8072.9999999999991</v>
      </c>
      <c r="CS8" s="81">
        <f t="shared" si="6"/>
        <v>8775</v>
      </c>
      <c r="CU8" s="79" t="s">
        <v>17</v>
      </c>
      <c r="CV8" s="19" t="s">
        <v>18</v>
      </c>
      <c r="CW8" s="81">
        <f>+CW7*CW6</f>
        <v>1610.5319999999999</v>
      </c>
      <c r="CX8" s="82">
        <f t="shared" ref="CX8:DG8" si="7">+CX7*CX6</f>
        <v>1840.6079999999999</v>
      </c>
      <c r="CY8" s="81">
        <f t="shared" si="7"/>
        <v>2530.8360000000002</v>
      </c>
      <c r="CZ8" s="82">
        <f t="shared" si="7"/>
        <v>3297.7559999999999</v>
      </c>
      <c r="DA8" s="81">
        <f t="shared" si="7"/>
        <v>4141.3680000000004</v>
      </c>
      <c r="DB8" s="82">
        <f t="shared" si="7"/>
        <v>4908.2879999999996</v>
      </c>
      <c r="DC8" s="81">
        <f t="shared" si="7"/>
        <v>5675.2079999999996</v>
      </c>
      <c r="DD8" s="82">
        <f t="shared" si="7"/>
        <v>6442.1279999999997</v>
      </c>
      <c r="DE8" s="81">
        <f t="shared" si="7"/>
        <v>8052.66</v>
      </c>
      <c r="DF8" s="82">
        <f t="shared" si="7"/>
        <v>8819.58</v>
      </c>
      <c r="DG8" s="81">
        <f t="shared" si="7"/>
        <v>9586.5</v>
      </c>
      <c r="DI8" s="79" t="s">
        <v>17</v>
      </c>
      <c r="DJ8" s="19" t="s">
        <v>18</v>
      </c>
      <c r="DK8" s="81">
        <f>+DK7*DK6</f>
        <v>1635.2279999999998</v>
      </c>
      <c r="DL8" s="82">
        <f t="shared" ref="DL8:DU8" si="8">+DL7*DL6</f>
        <v>1868.8319999999997</v>
      </c>
      <c r="DM8" s="81">
        <f t="shared" si="8"/>
        <v>2569.6439999999998</v>
      </c>
      <c r="DN8" s="82">
        <f t="shared" si="8"/>
        <v>3348.3239999999996</v>
      </c>
      <c r="DO8" s="81">
        <f t="shared" si="8"/>
        <v>4204.8720000000003</v>
      </c>
      <c r="DP8" s="82">
        <f t="shared" si="8"/>
        <v>4983.5519999999997</v>
      </c>
      <c r="DQ8" s="81">
        <f t="shared" si="8"/>
        <v>5762.2319999999991</v>
      </c>
      <c r="DR8" s="82">
        <f t="shared" si="8"/>
        <v>6540.9119999999994</v>
      </c>
      <c r="DS8" s="81">
        <f t="shared" si="8"/>
        <v>8176.1399999999994</v>
      </c>
      <c r="DT8" s="82">
        <f t="shared" si="8"/>
        <v>8954.8199999999979</v>
      </c>
      <c r="DU8" s="81">
        <f t="shared" si="8"/>
        <v>9733.5</v>
      </c>
      <c r="DW8" s="79" t="s">
        <v>17</v>
      </c>
      <c r="DX8" s="19" t="s">
        <v>18</v>
      </c>
      <c r="DY8" s="81">
        <f>+DY7*DY6</f>
        <v>1890.2519999999997</v>
      </c>
      <c r="DZ8" s="82">
        <f t="shared" ref="DZ8:EI8" si="9">+DZ7*DZ6</f>
        <v>2160.2879999999996</v>
      </c>
      <c r="EA8" s="81">
        <f t="shared" si="9"/>
        <v>2970.3959999999997</v>
      </c>
      <c r="EB8" s="82">
        <f t="shared" si="9"/>
        <v>3870.5159999999996</v>
      </c>
      <c r="EC8" s="81">
        <f t="shared" si="9"/>
        <v>4860.6480000000001</v>
      </c>
      <c r="ED8" s="82">
        <f t="shared" si="9"/>
        <v>5760.7679999999991</v>
      </c>
      <c r="EE8" s="81">
        <f t="shared" si="9"/>
        <v>6660.887999999999</v>
      </c>
      <c r="EF8" s="82">
        <f t="shared" si="9"/>
        <v>7561.0079999999989</v>
      </c>
      <c r="EG8" s="81">
        <f t="shared" si="9"/>
        <v>9451.2599999999984</v>
      </c>
      <c r="EH8" s="82">
        <f t="shared" si="9"/>
        <v>10351.379999999997</v>
      </c>
      <c r="EI8" s="81">
        <f t="shared" si="9"/>
        <v>11251.499999999998</v>
      </c>
      <c r="EK8" s="79" t="s">
        <v>17</v>
      </c>
      <c r="EL8" s="19" t="s">
        <v>18</v>
      </c>
      <c r="EM8" s="81">
        <f>+EM7*EM6</f>
        <v>2063.6279999999997</v>
      </c>
      <c r="EN8" s="82">
        <f t="shared" ref="EN8:EW8" si="10">+EN7*EN6</f>
        <v>2358.4319999999998</v>
      </c>
      <c r="EO8" s="81">
        <f t="shared" si="10"/>
        <v>3242.8440000000001</v>
      </c>
      <c r="EP8" s="82">
        <f t="shared" si="10"/>
        <v>4225.5239999999994</v>
      </c>
      <c r="EQ8" s="81">
        <f t="shared" si="10"/>
        <v>5306.4719999999998</v>
      </c>
      <c r="ER8" s="82">
        <f t="shared" si="10"/>
        <v>6289.152</v>
      </c>
      <c r="ES8" s="81">
        <f t="shared" si="10"/>
        <v>7271.8319999999994</v>
      </c>
      <c r="ET8" s="82">
        <f t="shared" si="10"/>
        <v>8254.5119999999988</v>
      </c>
      <c r="EU8" s="81">
        <f t="shared" si="10"/>
        <v>10318.14</v>
      </c>
      <c r="EV8" s="82">
        <f t="shared" si="10"/>
        <v>11300.819999999998</v>
      </c>
      <c r="EW8" s="81">
        <f t="shared" si="10"/>
        <v>12283.5</v>
      </c>
      <c r="EY8" s="79" t="s">
        <v>17</v>
      </c>
      <c r="EZ8" s="19" t="s">
        <v>18</v>
      </c>
      <c r="FA8" s="81">
        <f>+FA7*FA6</f>
        <v>2194.92</v>
      </c>
      <c r="FB8" s="82">
        <f t="shared" ref="FB8:FK8" si="11">+FB7*FB6</f>
        <v>2508.48</v>
      </c>
      <c r="FC8" s="81">
        <f t="shared" si="11"/>
        <v>3449.1600000000003</v>
      </c>
      <c r="FD8" s="82">
        <f t="shared" si="11"/>
        <v>4494.3599999999997</v>
      </c>
      <c r="FE8" s="81">
        <f t="shared" si="11"/>
        <v>5644.08</v>
      </c>
      <c r="FF8" s="82">
        <f t="shared" si="11"/>
        <v>6689.28</v>
      </c>
      <c r="FG8" s="81">
        <f t="shared" si="11"/>
        <v>7734.48</v>
      </c>
      <c r="FH8" s="82">
        <f t="shared" si="11"/>
        <v>8779.68</v>
      </c>
      <c r="FI8" s="81">
        <f t="shared" si="11"/>
        <v>10974.6</v>
      </c>
      <c r="FJ8" s="82">
        <f t="shared" si="11"/>
        <v>12019.8</v>
      </c>
      <c r="FK8" s="81">
        <f t="shared" si="11"/>
        <v>13065</v>
      </c>
      <c r="FM8" s="79" t="s">
        <v>17</v>
      </c>
      <c r="FN8" s="19" t="s">
        <v>18</v>
      </c>
      <c r="FO8" s="81">
        <f>+FO7*FO6</f>
        <v>2319.1559999999999</v>
      </c>
      <c r="FP8" s="82">
        <f t="shared" ref="FP8:FY8" si="12">+FP7*FP6</f>
        <v>2650.4639999999999</v>
      </c>
      <c r="FQ8" s="81">
        <f t="shared" si="12"/>
        <v>3644.3880000000004</v>
      </c>
      <c r="FR8" s="82">
        <f t="shared" si="12"/>
        <v>4748.7480000000005</v>
      </c>
      <c r="FS8" s="81">
        <f t="shared" si="12"/>
        <v>5963.5440000000008</v>
      </c>
      <c r="FT8" s="82">
        <f t="shared" si="12"/>
        <v>7067.9040000000005</v>
      </c>
      <c r="FU8" s="81">
        <f t="shared" si="12"/>
        <v>8172.2640000000001</v>
      </c>
      <c r="FV8" s="82">
        <f t="shared" si="12"/>
        <v>9276.6239999999998</v>
      </c>
      <c r="FW8" s="81">
        <f t="shared" si="12"/>
        <v>11595.78</v>
      </c>
      <c r="FX8" s="82">
        <f t="shared" si="12"/>
        <v>12700.14</v>
      </c>
      <c r="FY8" s="81">
        <f t="shared" si="12"/>
        <v>13804.5</v>
      </c>
      <c r="GA8" s="79" t="s">
        <v>17</v>
      </c>
      <c r="GB8" s="19" t="s">
        <v>18</v>
      </c>
      <c r="GC8" s="81">
        <f>+GC7*GC6</f>
        <v>2445.1559999999999</v>
      </c>
      <c r="GD8" s="82">
        <f t="shared" ref="GD8:GM8" si="13">+GD7*GD6</f>
        <v>2794.4639999999999</v>
      </c>
      <c r="GE8" s="81">
        <f t="shared" si="13"/>
        <v>3842.3880000000004</v>
      </c>
      <c r="GF8" s="82">
        <f t="shared" si="13"/>
        <v>5006.7480000000005</v>
      </c>
      <c r="GG8" s="81">
        <f t="shared" si="13"/>
        <v>6287.5440000000008</v>
      </c>
      <c r="GH8" s="82">
        <f t="shared" si="13"/>
        <v>7451.9040000000005</v>
      </c>
      <c r="GI8" s="81">
        <f t="shared" si="13"/>
        <v>8616.264000000001</v>
      </c>
      <c r="GJ8" s="82">
        <f t="shared" si="13"/>
        <v>9780.6239999999998</v>
      </c>
      <c r="GK8" s="81">
        <f t="shared" si="13"/>
        <v>12225.78</v>
      </c>
      <c r="GL8" s="82">
        <f t="shared" si="13"/>
        <v>13390.14</v>
      </c>
      <c r="GM8" s="81">
        <f t="shared" si="13"/>
        <v>14554.5</v>
      </c>
      <c r="GO8" s="79" t="s">
        <v>17</v>
      </c>
      <c r="GP8" s="19" t="s">
        <v>18</v>
      </c>
      <c r="GQ8" s="81">
        <f>+GQ7*GQ6</f>
        <v>2708.2439999999997</v>
      </c>
      <c r="GR8" s="82">
        <f t="shared" ref="GR8:HA8" si="14">+GR7*GR6</f>
        <v>3095.136</v>
      </c>
      <c r="GS8" s="81">
        <f t="shared" si="14"/>
        <v>4255.8119999999999</v>
      </c>
      <c r="GT8" s="82">
        <f t="shared" si="14"/>
        <v>5545.4519999999993</v>
      </c>
      <c r="GU8" s="81">
        <f t="shared" si="14"/>
        <v>6964.0560000000005</v>
      </c>
      <c r="GV8" s="82">
        <f t="shared" si="14"/>
        <v>8253.6959999999999</v>
      </c>
      <c r="GW8" s="81">
        <f t="shared" si="14"/>
        <v>9543.3359999999993</v>
      </c>
      <c r="GX8" s="82">
        <f t="shared" si="14"/>
        <v>10832.975999999999</v>
      </c>
      <c r="GY8" s="81">
        <f t="shared" si="14"/>
        <v>13541.22</v>
      </c>
      <c r="GZ8" s="82">
        <f t="shared" si="14"/>
        <v>14830.859999999999</v>
      </c>
      <c r="HA8" s="81">
        <f t="shared" si="14"/>
        <v>16120.5</v>
      </c>
    </row>
    <row r="9" spans="1:209" ht="13.9" x14ac:dyDescent="0.25">
      <c r="A9" s="79" t="s">
        <v>73</v>
      </c>
      <c r="B9" s="19" t="s">
        <v>74</v>
      </c>
      <c r="C9" s="81">
        <f>+Docentes!C6*0.54</f>
        <v>2654.6400000000003</v>
      </c>
      <c r="D9" s="81">
        <f>+Docentes!D6*0.54</f>
        <v>2654.6400000000003</v>
      </c>
      <c r="E9" s="81">
        <f>+Docentes!E6*0.54</f>
        <v>2654.6400000000003</v>
      </c>
      <c r="F9" s="81">
        <f>+Docentes!F6*0.54</f>
        <v>2654.6400000000003</v>
      </c>
      <c r="G9" s="81">
        <f>+Docentes!G6*0.54</f>
        <v>2654.6400000000003</v>
      </c>
      <c r="H9" s="81">
        <f>+Docentes!H6*0.54</f>
        <v>2654.6400000000003</v>
      </c>
      <c r="I9" s="81">
        <f>+Docentes!I6*0.54</f>
        <v>2654.6400000000003</v>
      </c>
      <c r="J9" s="81">
        <f>+Docentes!J6*0.54</f>
        <v>2654.6400000000003</v>
      </c>
      <c r="K9" s="81">
        <f>+Docentes!K6*0.54</f>
        <v>2654.6400000000003</v>
      </c>
      <c r="L9" s="81">
        <f>+Docentes!L6*0.54</f>
        <v>2654.6400000000003</v>
      </c>
      <c r="M9" s="81">
        <f>+Docentes!M6*0.54</f>
        <v>2654.6400000000003</v>
      </c>
      <c r="O9" s="79" t="s">
        <v>73</v>
      </c>
      <c r="P9" s="19" t="s">
        <v>74</v>
      </c>
      <c r="Q9" s="81">
        <f>+Docentes!Q6*0.54</f>
        <v>2787.48</v>
      </c>
      <c r="R9" s="81">
        <f>+Docentes!R6*0.54</f>
        <v>2787.48</v>
      </c>
      <c r="S9" s="81">
        <f>+Docentes!S6*0.54</f>
        <v>2787.48</v>
      </c>
      <c r="T9" s="81">
        <f>+Docentes!T6*0.54</f>
        <v>2787.48</v>
      </c>
      <c r="U9" s="81">
        <f>+Docentes!U6*0.54</f>
        <v>2787.48</v>
      </c>
      <c r="V9" s="81">
        <f>+Docentes!V6*0.54</f>
        <v>2787.48</v>
      </c>
      <c r="W9" s="81">
        <f>+Docentes!W6*0.54</f>
        <v>2787.48</v>
      </c>
      <c r="X9" s="81">
        <f>+Docentes!X6*0.54</f>
        <v>2787.48</v>
      </c>
      <c r="Y9" s="81">
        <f>+Docentes!Y6*0.54</f>
        <v>2787.48</v>
      </c>
      <c r="Z9" s="81">
        <f>+Docentes!Z6*0.54</f>
        <v>2787.48</v>
      </c>
      <c r="AA9" s="81">
        <f>+Docentes!AA6*0.54</f>
        <v>2787.48</v>
      </c>
      <c r="AC9" s="79" t="s">
        <v>73</v>
      </c>
      <c r="AD9" s="19" t="s">
        <v>74</v>
      </c>
      <c r="AE9" s="81">
        <f>+Docentes!AE6*0.54</f>
        <v>2866.86</v>
      </c>
      <c r="AF9" s="81">
        <f>+Docentes!AF6*0.54</f>
        <v>2866.86</v>
      </c>
      <c r="AG9" s="81">
        <f>+Docentes!AG6*0.54</f>
        <v>2866.86</v>
      </c>
      <c r="AH9" s="81">
        <f>+Docentes!AH6*0.54</f>
        <v>2866.86</v>
      </c>
      <c r="AI9" s="81">
        <f>+Docentes!AI6*0.54</f>
        <v>2866.86</v>
      </c>
      <c r="AJ9" s="81">
        <f>+Docentes!AJ6*0.54</f>
        <v>2866.86</v>
      </c>
      <c r="AK9" s="81">
        <f>+Docentes!AK6*0.54</f>
        <v>2866.86</v>
      </c>
      <c r="AL9" s="81">
        <f>+Docentes!AL6*0.54</f>
        <v>2866.86</v>
      </c>
      <c r="AM9" s="81">
        <f>+Docentes!AM6*0.54</f>
        <v>2866.86</v>
      </c>
      <c r="AN9" s="81">
        <f>+Docentes!AN6*0.54</f>
        <v>2866.86</v>
      </c>
      <c r="AO9" s="81">
        <f>+Docentes!AO6*0.54</f>
        <v>2866.86</v>
      </c>
      <c r="AQ9" s="79" t="s">
        <v>73</v>
      </c>
      <c r="AR9" s="19" t="s">
        <v>74</v>
      </c>
      <c r="AS9" s="81">
        <f>+Docentes!AS6*0.54</f>
        <v>2920.32</v>
      </c>
      <c r="AT9" s="81">
        <f>+Docentes!AT6*0.54</f>
        <v>2920.32</v>
      </c>
      <c r="AU9" s="81">
        <f>+Docentes!AU6*0.54</f>
        <v>2920.32</v>
      </c>
      <c r="AV9" s="81">
        <f>+Docentes!AV6*0.54</f>
        <v>2920.32</v>
      </c>
      <c r="AW9" s="81">
        <f>+Docentes!AW6*0.54</f>
        <v>2920.32</v>
      </c>
      <c r="AX9" s="81">
        <f>+Docentes!AX6*0.54</f>
        <v>2920.32</v>
      </c>
      <c r="AY9" s="81">
        <f>+Docentes!AY6*0.54</f>
        <v>2920.32</v>
      </c>
      <c r="AZ9" s="81">
        <f>+Docentes!AZ6*0.54</f>
        <v>2920.32</v>
      </c>
      <c r="BA9" s="81">
        <f>+Docentes!BA6*0.54</f>
        <v>2920.32</v>
      </c>
      <c r="BB9" s="81">
        <f>+Docentes!BB6*0.54</f>
        <v>2920.32</v>
      </c>
      <c r="BC9" s="81">
        <f>+Docentes!BC6*0.54</f>
        <v>2920.32</v>
      </c>
      <c r="BE9" s="79" t="s">
        <v>73</v>
      </c>
      <c r="BF9" s="19" t="s">
        <v>74</v>
      </c>
      <c r="BG9" s="81">
        <f>+Docentes!BG6*0.54</f>
        <v>2999.7000000000003</v>
      </c>
      <c r="BH9" s="81">
        <f>+Docentes!BH6*0.54</f>
        <v>2999.7000000000003</v>
      </c>
      <c r="BI9" s="81">
        <f>+Docentes!BI6*0.54</f>
        <v>2999.7000000000003</v>
      </c>
      <c r="BJ9" s="81">
        <f>+Docentes!BJ6*0.54</f>
        <v>2999.7000000000003</v>
      </c>
      <c r="BK9" s="81">
        <f>+Docentes!BK6*0.54</f>
        <v>2999.7000000000003</v>
      </c>
      <c r="BL9" s="81">
        <f>+Docentes!BL6*0.54</f>
        <v>2999.7000000000003</v>
      </c>
      <c r="BM9" s="81">
        <f>+Docentes!BM6*0.54</f>
        <v>2999.7000000000003</v>
      </c>
      <c r="BN9" s="81">
        <f>+Docentes!BN6*0.54</f>
        <v>2999.7000000000003</v>
      </c>
      <c r="BO9" s="81">
        <f>+Docentes!BO6*0.54</f>
        <v>2999.7000000000003</v>
      </c>
      <c r="BP9" s="81">
        <f>+Docentes!BP6*0.54</f>
        <v>2999.7000000000003</v>
      </c>
      <c r="BQ9" s="81">
        <f>+Docentes!BQ6*0.54</f>
        <v>2999.7000000000003</v>
      </c>
      <c r="BS9" s="79" t="s">
        <v>73</v>
      </c>
      <c r="BT9" s="19" t="s">
        <v>74</v>
      </c>
      <c r="BU9" s="81">
        <f>+Docentes!BU6*0.54</f>
        <v>3052.6200000000003</v>
      </c>
      <c r="BV9" s="81">
        <f>+Docentes!BV6*0.54</f>
        <v>3052.6200000000003</v>
      </c>
      <c r="BW9" s="81">
        <f>+Docentes!BW6*0.54</f>
        <v>3052.6200000000003</v>
      </c>
      <c r="BX9" s="81">
        <f>+Docentes!BX6*0.54</f>
        <v>3052.6200000000003</v>
      </c>
      <c r="BY9" s="81">
        <f>+Docentes!BY6*0.54</f>
        <v>3052.6200000000003</v>
      </c>
      <c r="BZ9" s="81">
        <f>+Docentes!BZ6*0.54</f>
        <v>3052.6200000000003</v>
      </c>
      <c r="CA9" s="81">
        <f>+Docentes!CA6*0.54</f>
        <v>3052.6200000000003</v>
      </c>
      <c r="CB9" s="81">
        <f>+Docentes!CB6*0.54</f>
        <v>3052.6200000000003</v>
      </c>
      <c r="CC9" s="81">
        <f>+Docentes!CC6*0.54</f>
        <v>3052.6200000000003</v>
      </c>
      <c r="CD9" s="81">
        <f>+Docentes!CD6*0.54</f>
        <v>3052.6200000000003</v>
      </c>
      <c r="CE9" s="81">
        <f>+Docentes!CE6*0.54</f>
        <v>3052.6200000000003</v>
      </c>
      <c r="CG9" s="79" t="s">
        <v>73</v>
      </c>
      <c r="CH9" s="19" t="s">
        <v>74</v>
      </c>
      <c r="CI9" s="81">
        <f>+Docentes!CI6*0.54</f>
        <v>3159</v>
      </c>
      <c r="CJ9" s="81">
        <f>+Docentes!CJ6*0.54</f>
        <v>3159</v>
      </c>
      <c r="CK9" s="81">
        <f>+Docentes!CK6*0.54</f>
        <v>3159</v>
      </c>
      <c r="CL9" s="81">
        <f>+Docentes!CL6*0.54</f>
        <v>3159</v>
      </c>
      <c r="CM9" s="81">
        <f>+Docentes!CM6*0.54</f>
        <v>3159</v>
      </c>
      <c r="CN9" s="81">
        <f>+Docentes!CN6*0.54</f>
        <v>3159</v>
      </c>
      <c r="CO9" s="81">
        <f>+Docentes!CO6*0.54</f>
        <v>3159</v>
      </c>
      <c r="CP9" s="81">
        <f>+Docentes!CP6*0.54</f>
        <v>3159</v>
      </c>
      <c r="CQ9" s="81">
        <f>+Docentes!CQ6*0.54</f>
        <v>3159</v>
      </c>
      <c r="CR9" s="81">
        <f>+Docentes!CR6*0.54</f>
        <v>3159</v>
      </c>
      <c r="CS9" s="81">
        <f>+Docentes!CS6*0.54</f>
        <v>3159</v>
      </c>
      <c r="CU9" s="79" t="s">
        <v>73</v>
      </c>
      <c r="CV9" s="19" t="s">
        <v>74</v>
      </c>
      <c r="CW9" s="81">
        <f>+Docentes!CW6*0.54</f>
        <v>3451.1400000000003</v>
      </c>
      <c r="CX9" s="81">
        <f>+Docentes!CX6*0.54</f>
        <v>3451.1400000000003</v>
      </c>
      <c r="CY9" s="81">
        <f>+Docentes!CY6*0.54</f>
        <v>3451.1400000000003</v>
      </c>
      <c r="CZ9" s="81">
        <f>+Docentes!CZ6*0.54</f>
        <v>3451.1400000000003</v>
      </c>
      <c r="DA9" s="81">
        <f>+Docentes!DA6*0.54</f>
        <v>3451.1400000000003</v>
      </c>
      <c r="DB9" s="81">
        <f>+Docentes!DB6*0.54</f>
        <v>3451.1400000000003</v>
      </c>
      <c r="DC9" s="81">
        <f>+Docentes!DC6*0.54</f>
        <v>3451.1400000000003</v>
      </c>
      <c r="DD9" s="81">
        <f>+Docentes!DD6*0.54</f>
        <v>3451.1400000000003</v>
      </c>
      <c r="DE9" s="81">
        <f>+Docentes!DE6*0.54</f>
        <v>3451.1400000000003</v>
      </c>
      <c r="DF9" s="81">
        <f>+Docentes!DF6*0.54</f>
        <v>3451.1400000000003</v>
      </c>
      <c r="DG9" s="81">
        <f>+Docentes!DG6*0.54</f>
        <v>3451.1400000000003</v>
      </c>
      <c r="DI9" s="79" t="s">
        <v>73</v>
      </c>
      <c r="DJ9" s="19" t="s">
        <v>74</v>
      </c>
      <c r="DK9" s="81">
        <f>+Docentes!DK6*0.54</f>
        <v>3504.0600000000004</v>
      </c>
      <c r="DL9" s="81">
        <f>+Docentes!DL6*0.54</f>
        <v>3504.0600000000004</v>
      </c>
      <c r="DM9" s="81">
        <f>+Docentes!DM6*0.54</f>
        <v>3504.0600000000004</v>
      </c>
      <c r="DN9" s="81">
        <f>+Docentes!DN6*0.54</f>
        <v>3504.0600000000004</v>
      </c>
      <c r="DO9" s="81">
        <f>+Docentes!DO6*0.54</f>
        <v>3504.0600000000004</v>
      </c>
      <c r="DP9" s="81">
        <f>+Docentes!DP6*0.54</f>
        <v>3504.0600000000004</v>
      </c>
      <c r="DQ9" s="81">
        <f>+Docentes!DQ6*0.54</f>
        <v>3504.0600000000004</v>
      </c>
      <c r="DR9" s="81">
        <f>+Docentes!DR6*0.54</f>
        <v>3504.0600000000004</v>
      </c>
      <c r="DS9" s="81">
        <f>+Docentes!DS6*0.54</f>
        <v>3504.0600000000004</v>
      </c>
      <c r="DT9" s="81">
        <f>+Docentes!DT6*0.54</f>
        <v>3504.0600000000004</v>
      </c>
      <c r="DU9" s="81">
        <f>+Docentes!DU6*0.54</f>
        <v>3504.0600000000004</v>
      </c>
      <c r="DW9" s="79" t="s">
        <v>73</v>
      </c>
      <c r="DX9" s="19" t="s">
        <v>74</v>
      </c>
      <c r="DY9" s="81">
        <f>+Docentes!DY6*0.54</f>
        <v>4050.5400000000004</v>
      </c>
      <c r="DZ9" s="81">
        <f>+Docentes!DZ6*0.54</f>
        <v>4050.5400000000004</v>
      </c>
      <c r="EA9" s="81">
        <f>+Docentes!EA6*0.54</f>
        <v>4050.5400000000004</v>
      </c>
      <c r="EB9" s="81">
        <f>+Docentes!EB6*0.54</f>
        <v>4050.5400000000004</v>
      </c>
      <c r="EC9" s="81">
        <f>+Docentes!EC6*0.54</f>
        <v>4050.5400000000004</v>
      </c>
      <c r="ED9" s="81">
        <f>+Docentes!ED6*0.54</f>
        <v>4050.5400000000004</v>
      </c>
      <c r="EE9" s="81">
        <f>+Docentes!EE6*0.54</f>
        <v>4050.5400000000004</v>
      </c>
      <c r="EF9" s="81">
        <f>+Docentes!EF6*0.54</f>
        <v>4050.5400000000004</v>
      </c>
      <c r="EG9" s="81">
        <f>+Docentes!EG6*0.54</f>
        <v>4050.5400000000004</v>
      </c>
      <c r="EH9" s="81">
        <f>+Docentes!EH6*0.54</f>
        <v>4050.5400000000004</v>
      </c>
      <c r="EI9" s="81">
        <f>+Docentes!EI6*0.54</f>
        <v>4050.5400000000004</v>
      </c>
      <c r="EK9" s="79" t="s">
        <v>73</v>
      </c>
      <c r="EL9" s="19" t="s">
        <v>74</v>
      </c>
      <c r="EM9" s="81">
        <f>+Docentes!EM6*0.54</f>
        <v>4422.0600000000004</v>
      </c>
      <c r="EN9" s="81">
        <f>+Docentes!EN6*0.54</f>
        <v>4422.0600000000004</v>
      </c>
      <c r="EO9" s="81">
        <f>+Docentes!EO6*0.54</f>
        <v>4422.0600000000004</v>
      </c>
      <c r="EP9" s="81">
        <f>+Docentes!EP6*0.54</f>
        <v>4422.0600000000004</v>
      </c>
      <c r="EQ9" s="81">
        <f>+Docentes!EQ6*0.54</f>
        <v>4422.0600000000004</v>
      </c>
      <c r="ER9" s="81">
        <f>+Docentes!ER6*0.54</f>
        <v>4422.0600000000004</v>
      </c>
      <c r="ES9" s="81">
        <f>+Docentes!ES6*0.54</f>
        <v>4422.0600000000004</v>
      </c>
      <c r="ET9" s="81">
        <f>+Docentes!ET6*0.54</f>
        <v>4422.0600000000004</v>
      </c>
      <c r="EU9" s="81">
        <f>+Docentes!EU6*0.54</f>
        <v>4422.0600000000004</v>
      </c>
      <c r="EV9" s="81">
        <f>+Docentes!EV6*0.54</f>
        <v>4422.0600000000004</v>
      </c>
      <c r="EW9" s="81">
        <f>+Docentes!EW6*0.54</f>
        <v>4422.0600000000004</v>
      </c>
      <c r="EY9" s="79" t="s">
        <v>73</v>
      </c>
      <c r="EZ9" s="19" t="s">
        <v>74</v>
      </c>
      <c r="FA9" s="81">
        <f>+Docentes!FA6*0.54</f>
        <v>4703.4000000000005</v>
      </c>
      <c r="FB9" s="81">
        <f>+Docentes!FB6*0.54</f>
        <v>4703.4000000000005</v>
      </c>
      <c r="FC9" s="81">
        <f>+Docentes!FC6*0.54</f>
        <v>4703.4000000000005</v>
      </c>
      <c r="FD9" s="81">
        <f>+Docentes!FD6*0.54</f>
        <v>4703.4000000000005</v>
      </c>
      <c r="FE9" s="81">
        <f>+Docentes!FE6*0.54</f>
        <v>4703.4000000000005</v>
      </c>
      <c r="FF9" s="81">
        <f>+Docentes!FF6*0.54</f>
        <v>4703.4000000000005</v>
      </c>
      <c r="FG9" s="81">
        <f>+Docentes!FG6*0.54</f>
        <v>4703.4000000000005</v>
      </c>
      <c r="FH9" s="81">
        <f>+Docentes!FH6*0.54</f>
        <v>4703.4000000000005</v>
      </c>
      <c r="FI9" s="81">
        <f>+Docentes!FI6*0.54</f>
        <v>4703.4000000000005</v>
      </c>
      <c r="FJ9" s="81">
        <f>+Docentes!FJ6*0.54</f>
        <v>4703.4000000000005</v>
      </c>
      <c r="FK9" s="81">
        <f>+Docentes!FK6*0.54</f>
        <v>4703.4000000000005</v>
      </c>
      <c r="FM9" s="79" t="s">
        <v>73</v>
      </c>
      <c r="FN9" s="19" t="s">
        <v>74</v>
      </c>
      <c r="FO9" s="81">
        <f>+Docentes!FO6*0.54</f>
        <v>4969.62</v>
      </c>
      <c r="FP9" s="81">
        <f>+Docentes!FP6*0.54</f>
        <v>4969.62</v>
      </c>
      <c r="FQ9" s="81">
        <f>+Docentes!FQ6*0.54</f>
        <v>4969.62</v>
      </c>
      <c r="FR9" s="81">
        <f>+Docentes!FR6*0.54</f>
        <v>4969.62</v>
      </c>
      <c r="FS9" s="81">
        <f>+Docentes!FS6*0.54</f>
        <v>4969.62</v>
      </c>
      <c r="FT9" s="81">
        <f>+Docentes!FT6*0.54</f>
        <v>4969.62</v>
      </c>
      <c r="FU9" s="81">
        <f>+Docentes!FU6*0.54</f>
        <v>4969.62</v>
      </c>
      <c r="FV9" s="81">
        <f>+Docentes!FV6*0.54</f>
        <v>4969.62</v>
      </c>
      <c r="FW9" s="81">
        <f>+Docentes!FW6*0.54</f>
        <v>4969.62</v>
      </c>
      <c r="FX9" s="81">
        <f>+Docentes!FX6*0.54</f>
        <v>4969.62</v>
      </c>
      <c r="FY9" s="81">
        <f>+Docentes!FY6*0.54</f>
        <v>4969.62</v>
      </c>
      <c r="GA9" s="79" t="s">
        <v>73</v>
      </c>
      <c r="GB9" s="19" t="s">
        <v>74</v>
      </c>
      <c r="GC9" s="81">
        <f>+Docentes!GC6*0.54</f>
        <v>5239.62</v>
      </c>
      <c r="GD9" s="81">
        <f>+Docentes!GD6*0.54</f>
        <v>5239.62</v>
      </c>
      <c r="GE9" s="81">
        <f>+Docentes!GE6*0.54</f>
        <v>5239.62</v>
      </c>
      <c r="GF9" s="81">
        <f>+Docentes!GF6*0.54</f>
        <v>5239.62</v>
      </c>
      <c r="GG9" s="81">
        <f>+Docentes!GG6*0.54</f>
        <v>5239.62</v>
      </c>
      <c r="GH9" s="81">
        <f>+Docentes!GH6*0.54</f>
        <v>5239.62</v>
      </c>
      <c r="GI9" s="81">
        <f>+Docentes!GI6*0.54</f>
        <v>5239.62</v>
      </c>
      <c r="GJ9" s="81">
        <f>+Docentes!GJ6*0.54</f>
        <v>5239.62</v>
      </c>
      <c r="GK9" s="81">
        <f>+Docentes!GK6*0.54</f>
        <v>5239.62</v>
      </c>
      <c r="GL9" s="81">
        <f>+Docentes!GL6*0.54</f>
        <v>5239.62</v>
      </c>
      <c r="GM9" s="81">
        <f>+Docentes!GM6*0.54</f>
        <v>5239.62</v>
      </c>
      <c r="GO9" s="79" t="s">
        <v>73</v>
      </c>
      <c r="GP9" s="19" t="s">
        <v>74</v>
      </c>
      <c r="GQ9" s="81">
        <f>+Docentes!GQ6*0.54</f>
        <v>5803.38</v>
      </c>
      <c r="GR9" s="81">
        <f>+Docentes!GR6*0.54</f>
        <v>5803.38</v>
      </c>
      <c r="GS9" s="81">
        <f>+Docentes!GS6*0.54</f>
        <v>5803.38</v>
      </c>
      <c r="GT9" s="81">
        <f>+Docentes!GT6*0.54</f>
        <v>5803.38</v>
      </c>
      <c r="GU9" s="81">
        <f>+Docentes!GU6*0.54</f>
        <v>5803.38</v>
      </c>
      <c r="GV9" s="81">
        <f>+Docentes!GV6*0.54</f>
        <v>5803.38</v>
      </c>
      <c r="GW9" s="81">
        <f>+Docentes!GW6*0.54</f>
        <v>5803.38</v>
      </c>
      <c r="GX9" s="81">
        <f>+Docentes!GX6*0.54</f>
        <v>5803.38</v>
      </c>
      <c r="GY9" s="81">
        <f>+Docentes!GY6*0.54</f>
        <v>5803.38</v>
      </c>
      <c r="GZ9" s="81">
        <f>+Docentes!GZ6*0.54</f>
        <v>5803.38</v>
      </c>
      <c r="HA9" s="81">
        <f>+Docentes!HA6*0.54</f>
        <v>5803.38</v>
      </c>
    </row>
    <row r="10" spans="1:209" ht="13.9" x14ac:dyDescent="0.25">
      <c r="A10" s="79" t="s">
        <v>19</v>
      </c>
      <c r="B10" s="19" t="s">
        <v>20</v>
      </c>
      <c r="C10" s="81">
        <f>+Docentes!C27</f>
        <v>2722</v>
      </c>
      <c r="D10" s="81">
        <f>+Docentes!D27</f>
        <v>2722</v>
      </c>
      <c r="E10" s="81">
        <f>+Docentes!E27</f>
        <v>2722</v>
      </c>
      <c r="F10" s="81">
        <f>+Docentes!F27</f>
        <v>2722</v>
      </c>
      <c r="G10" s="81">
        <f>+Docentes!G27</f>
        <v>2722</v>
      </c>
      <c r="H10" s="81">
        <f>+Docentes!H27</f>
        <v>2722</v>
      </c>
      <c r="I10" s="81">
        <f>+Docentes!I27</f>
        <v>2722</v>
      </c>
      <c r="J10" s="81">
        <f>+Docentes!J27</f>
        <v>2722</v>
      </c>
      <c r="K10" s="81">
        <f>+Docentes!K27</f>
        <v>2722</v>
      </c>
      <c r="L10" s="81">
        <f>+Docentes!L27</f>
        <v>2722</v>
      </c>
      <c r="M10" s="81">
        <f>+Docentes!M27</f>
        <v>2722</v>
      </c>
      <c r="O10" s="79" t="s">
        <v>19</v>
      </c>
      <c r="P10" s="19" t="s">
        <v>20</v>
      </c>
      <c r="Q10" s="81">
        <f>+Docentes!Q27</f>
        <v>2934</v>
      </c>
      <c r="R10" s="81">
        <f>+Docentes!R27</f>
        <v>2934</v>
      </c>
      <c r="S10" s="81">
        <f>+Docentes!S27</f>
        <v>2934</v>
      </c>
      <c r="T10" s="81">
        <f>+Docentes!T27</f>
        <v>2934</v>
      </c>
      <c r="U10" s="81">
        <f>+Docentes!U27</f>
        <v>2934</v>
      </c>
      <c r="V10" s="81">
        <f>+Docentes!V27</f>
        <v>2934</v>
      </c>
      <c r="W10" s="81">
        <f>+Docentes!W27</f>
        <v>2934</v>
      </c>
      <c r="X10" s="81">
        <f>+Docentes!X27</f>
        <v>2934</v>
      </c>
      <c r="Y10" s="81">
        <f>+Docentes!Y27</f>
        <v>2934</v>
      </c>
      <c r="Z10" s="81">
        <f>+Docentes!Z27</f>
        <v>2934</v>
      </c>
      <c r="AA10" s="81">
        <f>+Docentes!AA27</f>
        <v>2934</v>
      </c>
      <c r="AC10" s="79" t="s">
        <v>19</v>
      </c>
      <c r="AD10" s="19" t="s">
        <v>20</v>
      </c>
      <c r="AE10" s="81">
        <f>+Docentes!AE27</f>
        <v>3062</v>
      </c>
      <c r="AF10" s="81">
        <f>+Docentes!AF27</f>
        <v>3062</v>
      </c>
      <c r="AG10" s="81">
        <f>+Docentes!AG27</f>
        <v>3062</v>
      </c>
      <c r="AH10" s="81">
        <f>+Docentes!AH27</f>
        <v>3062</v>
      </c>
      <c r="AI10" s="81">
        <f>+Docentes!AI27</f>
        <v>3062</v>
      </c>
      <c r="AJ10" s="81">
        <f>+Docentes!AJ27</f>
        <v>3062</v>
      </c>
      <c r="AK10" s="81">
        <f>+Docentes!AK27</f>
        <v>3062</v>
      </c>
      <c r="AL10" s="81">
        <f>+Docentes!AL27</f>
        <v>3062</v>
      </c>
      <c r="AM10" s="81">
        <f>+Docentes!AM27</f>
        <v>3062</v>
      </c>
      <c r="AN10" s="81">
        <f>+Docentes!AN27</f>
        <v>3062</v>
      </c>
      <c r="AO10" s="81">
        <f>+Docentes!AO27</f>
        <v>3062</v>
      </c>
      <c r="AQ10" s="79" t="s">
        <v>19</v>
      </c>
      <c r="AR10" s="19" t="s">
        <v>20</v>
      </c>
      <c r="AS10" s="81">
        <f>+Docentes!AS27</f>
        <v>3147</v>
      </c>
      <c r="AT10" s="81">
        <f>+Docentes!AT27</f>
        <v>3147</v>
      </c>
      <c r="AU10" s="81">
        <f>+Docentes!AU27</f>
        <v>3147</v>
      </c>
      <c r="AV10" s="81">
        <f>+Docentes!AV27</f>
        <v>3147</v>
      </c>
      <c r="AW10" s="81">
        <f>+Docentes!AW27</f>
        <v>3147</v>
      </c>
      <c r="AX10" s="81">
        <f>+Docentes!AX27</f>
        <v>3147</v>
      </c>
      <c r="AY10" s="81">
        <f>+Docentes!AY27</f>
        <v>3147</v>
      </c>
      <c r="AZ10" s="81">
        <f>+Docentes!AZ27</f>
        <v>3147</v>
      </c>
      <c r="BA10" s="81">
        <f>+Docentes!BA27</f>
        <v>3147</v>
      </c>
      <c r="BB10" s="81">
        <f>+Docentes!BB27</f>
        <v>3147</v>
      </c>
      <c r="BC10" s="81">
        <f>+Docentes!BC27</f>
        <v>3147</v>
      </c>
      <c r="BE10" s="79" t="s">
        <v>19</v>
      </c>
      <c r="BF10" s="19" t="s">
        <v>20</v>
      </c>
      <c r="BG10" s="81">
        <f>+Docentes!BG27</f>
        <v>3274</v>
      </c>
      <c r="BH10" s="81">
        <f>+Docentes!BH27</f>
        <v>3274</v>
      </c>
      <c r="BI10" s="81">
        <f>+Docentes!BI27</f>
        <v>3274</v>
      </c>
      <c r="BJ10" s="81">
        <f>+Docentes!BJ27</f>
        <v>3274</v>
      </c>
      <c r="BK10" s="81">
        <f>+Docentes!BK27</f>
        <v>3274</v>
      </c>
      <c r="BL10" s="81">
        <f>+Docentes!BL27</f>
        <v>3274</v>
      </c>
      <c r="BM10" s="81">
        <f>+Docentes!BM27</f>
        <v>3274</v>
      </c>
      <c r="BN10" s="81">
        <f>+Docentes!BN27</f>
        <v>3274</v>
      </c>
      <c r="BO10" s="81">
        <f>+Docentes!BO27</f>
        <v>3274</v>
      </c>
      <c r="BP10" s="81">
        <f>+Docentes!BP27</f>
        <v>3274</v>
      </c>
      <c r="BQ10" s="81">
        <f>+Docentes!BQ27</f>
        <v>3274</v>
      </c>
      <c r="BS10" s="79" t="s">
        <v>19</v>
      </c>
      <c r="BT10" s="19" t="s">
        <v>20</v>
      </c>
      <c r="BU10" s="81">
        <f>+Docentes!BU27</f>
        <v>3359</v>
      </c>
      <c r="BV10" s="81">
        <f>+Docentes!BV27</f>
        <v>3359</v>
      </c>
      <c r="BW10" s="81">
        <f>+Docentes!BW27</f>
        <v>3359</v>
      </c>
      <c r="BX10" s="81">
        <f>+Docentes!BX27</f>
        <v>3359</v>
      </c>
      <c r="BY10" s="81">
        <f>+Docentes!BY27</f>
        <v>3359</v>
      </c>
      <c r="BZ10" s="81">
        <f>+Docentes!BZ27</f>
        <v>3359</v>
      </c>
      <c r="CA10" s="81">
        <f>+Docentes!CA27</f>
        <v>3359</v>
      </c>
      <c r="CB10" s="81">
        <f>+Docentes!CB27</f>
        <v>3359</v>
      </c>
      <c r="CC10" s="81">
        <f>+Docentes!CC27</f>
        <v>3359</v>
      </c>
      <c r="CD10" s="81">
        <f>+Docentes!CD27</f>
        <v>3359</v>
      </c>
      <c r="CE10" s="81">
        <f>+Docentes!CE27</f>
        <v>3359</v>
      </c>
      <c r="CG10" s="79" t="s">
        <v>19</v>
      </c>
      <c r="CH10" s="19" t="s">
        <v>20</v>
      </c>
      <c r="CI10" s="81">
        <f>+Docentes!CI27</f>
        <v>3529</v>
      </c>
      <c r="CJ10" s="81">
        <f>+Docentes!CJ27</f>
        <v>3529</v>
      </c>
      <c r="CK10" s="81">
        <f>+Docentes!CK27</f>
        <v>3529</v>
      </c>
      <c r="CL10" s="81">
        <f>+Docentes!CL27</f>
        <v>3529</v>
      </c>
      <c r="CM10" s="81">
        <f>+Docentes!CM27</f>
        <v>3529</v>
      </c>
      <c r="CN10" s="81">
        <f>+Docentes!CN27</f>
        <v>3529</v>
      </c>
      <c r="CO10" s="81">
        <f>+Docentes!CO27</f>
        <v>3529</v>
      </c>
      <c r="CP10" s="81">
        <f>+Docentes!CP27</f>
        <v>3529</v>
      </c>
      <c r="CQ10" s="81">
        <f>+Docentes!CQ27</f>
        <v>3529</v>
      </c>
      <c r="CR10" s="81">
        <f>+Docentes!CR27</f>
        <v>3529</v>
      </c>
      <c r="CS10" s="81">
        <f>+Docentes!CS27</f>
        <v>3529</v>
      </c>
      <c r="CU10" s="79" t="s">
        <v>19</v>
      </c>
      <c r="CV10" s="19" t="s">
        <v>20</v>
      </c>
      <c r="CW10" s="81">
        <f>+Docentes!CW27</f>
        <v>3997</v>
      </c>
      <c r="CX10" s="81">
        <f>+Docentes!CX27</f>
        <v>3997</v>
      </c>
      <c r="CY10" s="81">
        <f>+Docentes!CY27</f>
        <v>3997</v>
      </c>
      <c r="CZ10" s="81">
        <f>+Docentes!CZ27</f>
        <v>3997</v>
      </c>
      <c r="DA10" s="81">
        <f>+Docentes!DA27</f>
        <v>3997</v>
      </c>
      <c r="DB10" s="81">
        <f>+Docentes!DB27</f>
        <v>3997</v>
      </c>
      <c r="DC10" s="81">
        <f>+Docentes!DC27</f>
        <v>3997</v>
      </c>
      <c r="DD10" s="81">
        <f>+Docentes!DD27</f>
        <v>3997</v>
      </c>
      <c r="DE10" s="81">
        <f>+Docentes!DE27</f>
        <v>3997</v>
      </c>
      <c r="DF10" s="81">
        <f>+Docentes!DF27</f>
        <v>3997</v>
      </c>
      <c r="DG10" s="81">
        <f>+Docentes!DG27</f>
        <v>3997</v>
      </c>
      <c r="DI10" s="79" t="s">
        <v>19</v>
      </c>
      <c r="DJ10" s="19" t="s">
        <v>20</v>
      </c>
      <c r="DK10" s="81">
        <f>+Docentes!DK27</f>
        <v>4082</v>
      </c>
      <c r="DL10" s="81">
        <f>+Docentes!DL27</f>
        <v>4082</v>
      </c>
      <c r="DM10" s="81">
        <f>+Docentes!DM27</f>
        <v>4082</v>
      </c>
      <c r="DN10" s="81">
        <f>+Docentes!DN27</f>
        <v>4082</v>
      </c>
      <c r="DO10" s="81">
        <f>+Docentes!DO27</f>
        <v>4082</v>
      </c>
      <c r="DP10" s="81">
        <f>+Docentes!DP27</f>
        <v>4082</v>
      </c>
      <c r="DQ10" s="81">
        <f>+Docentes!DQ27</f>
        <v>4082</v>
      </c>
      <c r="DR10" s="81">
        <f>+Docentes!DR27</f>
        <v>4082</v>
      </c>
      <c r="DS10" s="81">
        <f>+Docentes!DS27</f>
        <v>4082</v>
      </c>
      <c r="DT10" s="81">
        <f>+Docentes!DT27</f>
        <v>4082</v>
      </c>
      <c r="DU10" s="81">
        <f>+Docentes!DU27</f>
        <v>4082</v>
      </c>
      <c r="DW10" s="79" t="s">
        <v>19</v>
      </c>
      <c r="DX10" s="19" t="s">
        <v>20</v>
      </c>
      <c r="DY10" s="81">
        <f>+Docentes!DY27</f>
        <v>4529</v>
      </c>
      <c r="DZ10" s="81">
        <f>+Docentes!DZ27</f>
        <v>4529</v>
      </c>
      <c r="EA10" s="81">
        <f>+Docentes!EA27</f>
        <v>4529</v>
      </c>
      <c r="EB10" s="81">
        <f>+Docentes!EB27</f>
        <v>4529</v>
      </c>
      <c r="EC10" s="81">
        <f>+Docentes!EC27</f>
        <v>4529</v>
      </c>
      <c r="ED10" s="81">
        <f>+Docentes!ED27</f>
        <v>4529</v>
      </c>
      <c r="EE10" s="81">
        <f>+Docentes!EE27</f>
        <v>4529</v>
      </c>
      <c r="EF10" s="81">
        <f>+Docentes!EF27</f>
        <v>4529</v>
      </c>
      <c r="EG10" s="81">
        <f>+Docentes!EG27</f>
        <v>4529</v>
      </c>
      <c r="EH10" s="81">
        <f>+Docentes!EH27</f>
        <v>4529</v>
      </c>
      <c r="EI10" s="81">
        <f>+Docentes!EI27</f>
        <v>4529</v>
      </c>
      <c r="EK10" s="79" t="s">
        <v>19</v>
      </c>
      <c r="EL10" s="19" t="s">
        <v>20</v>
      </c>
      <c r="EM10" s="81">
        <f>+Docentes!EM27</f>
        <v>5152</v>
      </c>
      <c r="EN10" s="81">
        <f>+Docentes!EN27</f>
        <v>5152</v>
      </c>
      <c r="EO10" s="81">
        <f>+Docentes!EO27</f>
        <v>5152</v>
      </c>
      <c r="EP10" s="81">
        <f>+Docentes!EP27</f>
        <v>5152</v>
      </c>
      <c r="EQ10" s="81">
        <f>+Docentes!EQ27</f>
        <v>5152</v>
      </c>
      <c r="ER10" s="81">
        <f>+Docentes!ER27</f>
        <v>5152</v>
      </c>
      <c r="ES10" s="81">
        <f>+Docentes!ES27</f>
        <v>5152</v>
      </c>
      <c r="ET10" s="81">
        <f>+Docentes!ET27</f>
        <v>5152</v>
      </c>
      <c r="EU10" s="81">
        <f>+Docentes!EU27</f>
        <v>5152</v>
      </c>
      <c r="EV10" s="81">
        <f>+Docentes!EV27</f>
        <v>5152</v>
      </c>
      <c r="EW10" s="81">
        <f>+Docentes!EW27</f>
        <v>5152</v>
      </c>
      <c r="EY10" s="79" t="s">
        <v>19</v>
      </c>
      <c r="EZ10" s="19" t="s">
        <v>20</v>
      </c>
      <c r="FA10" s="81">
        <f>+Docentes!FA27</f>
        <v>5029</v>
      </c>
      <c r="FB10" s="81">
        <f>+Docentes!FB27</f>
        <v>5029</v>
      </c>
      <c r="FC10" s="81">
        <f>+Docentes!FC27</f>
        <v>5029</v>
      </c>
      <c r="FD10" s="81">
        <f>+Docentes!FD27</f>
        <v>5029</v>
      </c>
      <c r="FE10" s="81">
        <f>+Docentes!FE27</f>
        <v>5029</v>
      </c>
      <c r="FF10" s="81">
        <f>+Docentes!FF27</f>
        <v>5029</v>
      </c>
      <c r="FG10" s="81">
        <f>+Docentes!FG27</f>
        <v>5029</v>
      </c>
      <c r="FH10" s="81">
        <f>+Docentes!FH27</f>
        <v>5029</v>
      </c>
      <c r="FI10" s="81">
        <f>+Docentes!FI27</f>
        <v>5029</v>
      </c>
      <c r="FJ10" s="81">
        <f>+Docentes!FJ27</f>
        <v>5029</v>
      </c>
      <c r="FK10" s="81">
        <f>+Docentes!FK27</f>
        <v>5029</v>
      </c>
      <c r="FM10" s="79" t="s">
        <v>19</v>
      </c>
      <c r="FN10" s="19" t="s">
        <v>20</v>
      </c>
      <c r="FO10" s="81">
        <f>+Docentes!FO27</f>
        <v>5475</v>
      </c>
      <c r="FP10" s="81">
        <f>+Docentes!FP27</f>
        <v>5475</v>
      </c>
      <c r="FQ10" s="81">
        <f>+Docentes!FQ27</f>
        <v>5475</v>
      </c>
      <c r="FR10" s="81">
        <f>+Docentes!FR27</f>
        <v>5475</v>
      </c>
      <c r="FS10" s="81">
        <f>+Docentes!FS27</f>
        <v>5475</v>
      </c>
      <c r="FT10" s="81">
        <f>+Docentes!FT27</f>
        <v>5475</v>
      </c>
      <c r="FU10" s="81">
        <f>+Docentes!FU27</f>
        <v>5475</v>
      </c>
      <c r="FV10" s="81">
        <f>+Docentes!FV27</f>
        <v>5475</v>
      </c>
      <c r="FW10" s="81">
        <f>+Docentes!FW27</f>
        <v>5475</v>
      </c>
      <c r="FX10" s="81">
        <f>+Docentes!FX27</f>
        <v>5475</v>
      </c>
      <c r="FY10" s="81">
        <f>+Docentes!FY27</f>
        <v>5475</v>
      </c>
      <c r="GA10" s="79" t="s">
        <v>19</v>
      </c>
      <c r="GB10" s="19" t="s">
        <v>20</v>
      </c>
      <c r="GC10" s="81">
        <f>+Docentes!GC27</f>
        <v>5928</v>
      </c>
      <c r="GD10" s="81">
        <f>+Docentes!GD27</f>
        <v>5928</v>
      </c>
      <c r="GE10" s="81">
        <f>+Docentes!GE27</f>
        <v>5928</v>
      </c>
      <c r="GF10" s="81">
        <f>+Docentes!GF27</f>
        <v>5928</v>
      </c>
      <c r="GG10" s="81">
        <f>+Docentes!GG27</f>
        <v>5928</v>
      </c>
      <c r="GH10" s="81">
        <f>+Docentes!GH27</f>
        <v>5928</v>
      </c>
      <c r="GI10" s="81">
        <f>+Docentes!GI27</f>
        <v>5928</v>
      </c>
      <c r="GJ10" s="81">
        <f>+Docentes!GJ27</f>
        <v>5928</v>
      </c>
      <c r="GK10" s="81">
        <f>+Docentes!GK27</f>
        <v>5928</v>
      </c>
      <c r="GL10" s="81">
        <f>+Docentes!GL27</f>
        <v>5928</v>
      </c>
      <c r="GM10" s="81">
        <f>+Docentes!GM27</f>
        <v>5928</v>
      </c>
      <c r="GO10" s="79" t="s">
        <v>19</v>
      </c>
      <c r="GP10" s="19" t="s">
        <v>20</v>
      </c>
      <c r="GQ10" s="81">
        <f>+Docentes!GQ27</f>
        <v>6874</v>
      </c>
      <c r="GR10" s="81">
        <f>+Docentes!GR27</f>
        <v>6874</v>
      </c>
      <c r="GS10" s="81">
        <f>+Docentes!GS27</f>
        <v>6874</v>
      </c>
      <c r="GT10" s="81">
        <f>+Docentes!GT27</f>
        <v>6874</v>
      </c>
      <c r="GU10" s="81">
        <f>+Docentes!GU27</f>
        <v>6874</v>
      </c>
      <c r="GV10" s="81">
        <f>+Docentes!GV27</f>
        <v>6874</v>
      </c>
      <c r="GW10" s="81">
        <f>+Docentes!GW27</f>
        <v>6874</v>
      </c>
      <c r="GX10" s="81">
        <f>+Docentes!GX27</f>
        <v>6874</v>
      </c>
      <c r="GY10" s="81">
        <f>+Docentes!GY27</f>
        <v>6874</v>
      </c>
      <c r="GZ10" s="81">
        <f>+Docentes!GZ27</f>
        <v>6874</v>
      </c>
      <c r="HA10" s="81">
        <f>+Docentes!HA27</f>
        <v>6874</v>
      </c>
    </row>
    <row r="11" spans="1:209" x14ac:dyDescent="0.2">
      <c r="A11" s="79" t="s">
        <v>41</v>
      </c>
      <c r="B11" s="83" t="s">
        <v>67</v>
      </c>
      <c r="C11" s="81">
        <f>+Docentes!C25*0.3</f>
        <v>1474.8</v>
      </c>
      <c r="D11" s="81">
        <f>+Docentes!D25*0.3</f>
        <v>1474.8</v>
      </c>
      <c r="E11" s="81">
        <f>+Docentes!E25*0.3</f>
        <v>1474.8</v>
      </c>
      <c r="F11" s="81">
        <f>+Docentes!F25*0.3</f>
        <v>1474.8</v>
      </c>
      <c r="G11" s="81">
        <f>+Docentes!G25*0.3</f>
        <v>1474.8</v>
      </c>
      <c r="H11" s="81">
        <f>+Docentes!H25*0.3</f>
        <v>1474.8</v>
      </c>
      <c r="I11" s="81">
        <f>+Docentes!I25*0.3</f>
        <v>1474.8</v>
      </c>
      <c r="J11" s="81">
        <f>+Docentes!J25*0.3</f>
        <v>1474.8</v>
      </c>
      <c r="K11" s="81">
        <f>+Docentes!K25*0.3</f>
        <v>1474.8</v>
      </c>
      <c r="L11" s="81">
        <f>+Docentes!L25*0.3</f>
        <v>1474.8</v>
      </c>
      <c r="M11" s="81">
        <f>+Docentes!M25*0.3</f>
        <v>1474.8</v>
      </c>
      <c r="O11" s="79" t="s">
        <v>41</v>
      </c>
      <c r="P11" s="83" t="s">
        <v>67</v>
      </c>
      <c r="Q11" s="81">
        <f>+Docentes!Q25*0.3</f>
        <v>1548.6</v>
      </c>
      <c r="R11" s="81">
        <f>+Docentes!R25*0.3</f>
        <v>1548.6</v>
      </c>
      <c r="S11" s="81">
        <f>+Docentes!S25*0.3</f>
        <v>1548.6</v>
      </c>
      <c r="T11" s="81">
        <f>+Docentes!T25*0.3</f>
        <v>1548.6</v>
      </c>
      <c r="U11" s="81">
        <f>+Docentes!U25*0.3</f>
        <v>1548.6</v>
      </c>
      <c r="V11" s="81">
        <f>+Docentes!V25*0.3</f>
        <v>1548.6</v>
      </c>
      <c r="W11" s="81">
        <f>+Docentes!W25*0.3</f>
        <v>1548.6</v>
      </c>
      <c r="X11" s="81">
        <f>+Docentes!X25*0.3</f>
        <v>1548.6</v>
      </c>
      <c r="Y11" s="81">
        <f>+Docentes!Y25*0.3</f>
        <v>1548.6</v>
      </c>
      <c r="Z11" s="81">
        <f>+Docentes!Z25*0.3</f>
        <v>1548.6</v>
      </c>
      <c r="AA11" s="81">
        <f>+Docentes!AA25*0.3</f>
        <v>1548.6</v>
      </c>
      <c r="AC11" s="79" t="s">
        <v>41</v>
      </c>
      <c r="AD11" s="83" t="s">
        <v>67</v>
      </c>
      <c r="AE11" s="81">
        <f>+Docentes!AE25*0.3</f>
        <v>1592.7</v>
      </c>
      <c r="AF11" s="81">
        <f>+Docentes!AF25*0.3</f>
        <v>1592.7</v>
      </c>
      <c r="AG11" s="81">
        <f>+Docentes!AG25*0.3</f>
        <v>1592.7</v>
      </c>
      <c r="AH11" s="81">
        <f>+Docentes!AH25*0.3</f>
        <v>1592.7</v>
      </c>
      <c r="AI11" s="81">
        <f>+Docentes!AI25*0.3</f>
        <v>1592.7</v>
      </c>
      <c r="AJ11" s="81">
        <f>+Docentes!AJ25*0.3</f>
        <v>1592.7</v>
      </c>
      <c r="AK11" s="81">
        <f>+Docentes!AK25*0.3</f>
        <v>1592.7</v>
      </c>
      <c r="AL11" s="81">
        <f>+Docentes!AL25*0.3</f>
        <v>1592.7</v>
      </c>
      <c r="AM11" s="81">
        <f>+Docentes!AM25*0.3</f>
        <v>1592.7</v>
      </c>
      <c r="AN11" s="81">
        <f>+Docentes!AN25*0.3</f>
        <v>1592.7</v>
      </c>
      <c r="AO11" s="81">
        <f>+Docentes!AO25*0.3</f>
        <v>1592.7</v>
      </c>
      <c r="AQ11" s="79" t="s">
        <v>41</v>
      </c>
      <c r="AR11" s="83" t="s">
        <v>67</v>
      </c>
      <c r="AS11" s="81">
        <f>+Docentes!AS25*0.3</f>
        <v>1622.3999999999999</v>
      </c>
      <c r="AT11" s="81">
        <f>+Docentes!AT25*0.3</f>
        <v>1622.3999999999999</v>
      </c>
      <c r="AU11" s="81">
        <f>+Docentes!AU25*0.3</f>
        <v>1622.3999999999999</v>
      </c>
      <c r="AV11" s="81">
        <f>+Docentes!AV25*0.3</f>
        <v>1622.3999999999999</v>
      </c>
      <c r="AW11" s="81">
        <f>+Docentes!AW25*0.3</f>
        <v>1622.3999999999999</v>
      </c>
      <c r="AX11" s="81">
        <f>+Docentes!AX25*0.3</f>
        <v>1622.3999999999999</v>
      </c>
      <c r="AY11" s="81">
        <f>+Docentes!AY25*0.3</f>
        <v>1622.3999999999999</v>
      </c>
      <c r="AZ11" s="81">
        <f>+Docentes!AZ25*0.3</f>
        <v>1622.3999999999999</v>
      </c>
      <c r="BA11" s="81">
        <f>+Docentes!BA25*0.3</f>
        <v>1622.3999999999999</v>
      </c>
      <c r="BB11" s="81">
        <f>+Docentes!BB25*0.3</f>
        <v>1622.3999999999999</v>
      </c>
      <c r="BC11" s="81">
        <f>+Docentes!BC25*0.3</f>
        <v>1622.3999999999999</v>
      </c>
      <c r="BE11" s="79" t="s">
        <v>41</v>
      </c>
      <c r="BF11" s="83" t="s">
        <v>67</v>
      </c>
      <c r="BG11" s="81">
        <f>+Docentes!BG25*0.3</f>
        <v>1666.5</v>
      </c>
      <c r="BH11" s="81">
        <f>+Docentes!BH25*0.3</f>
        <v>1666.5</v>
      </c>
      <c r="BI11" s="81">
        <f>+Docentes!BI25*0.3</f>
        <v>1666.5</v>
      </c>
      <c r="BJ11" s="81">
        <f>+Docentes!BJ25*0.3</f>
        <v>1666.5</v>
      </c>
      <c r="BK11" s="81">
        <f>+Docentes!BK25*0.3</f>
        <v>1666.5</v>
      </c>
      <c r="BL11" s="81">
        <f>+Docentes!BL25*0.3</f>
        <v>1666.5</v>
      </c>
      <c r="BM11" s="81">
        <f>+Docentes!BM25*0.3</f>
        <v>1666.5</v>
      </c>
      <c r="BN11" s="81">
        <f>+Docentes!BN25*0.3</f>
        <v>1666.5</v>
      </c>
      <c r="BO11" s="81">
        <f>+Docentes!BO25*0.3</f>
        <v>1666.5</v>
      </c>
      <c r="BP11" s="81">
        <f>+Docentes!BP25*0.3</f>
        <v>1666.5</v>
      </c>
      <c r="BQ11" s="81">
        <f>+Docentes!BQ25*0.3</f>
        <v>1666.5</v>
      </c>
      <c r="BS11" s="79" t="s">
        <v>41</v>
      </c>
      <c r="BT11" s="83" t="s">
        <v>67</v>
      </c>
      <c r="BU11" s="81">
        <f>+Docentes!BU25*0.3</f>
        <v>1695.8999999999999</v>
      </c>
      <c r="BV11" s="81">
        <f>+Docentes!BV25*0.3</f>
        <v>1695.8999999999999</v>
      </c>
      <c r="BW11" s="81">
        <f>+Docentes!BW25*0.3</f>
        <v>1695.8999999999999</v>
      </c>
      <c r="BX11" s="81">
        <f>+Docentes!BX25*0.3</f>
        <v>1695.8999999999999</v>
      </c>
      <c r="BY11" s="81">
        <f>+Docentes!BY25*0.3</f>
        <v>1695.8999999999999</v>
      </c>
      <c r="BZ11" s="81">
        <f>+Docentes!BZ25*0.3</f>
        <v>1695.8999999999999</v>
      </c>
      <c r="CA11" s="81">
        <f>+Docentes!CA25*0.3</f>
        <v>1695.8999999999999</v>
      </c>
      <c r="CB11" s="81">
        <f>+Docentes!CB25*0.3</f>
        <v>1695.8999999999999</v>
      </c>
      <c r="CC11" s="81">
        <f>+Docentes!CC25*0.3</f>
        <v>1695.8999999999999</v>
      </c>
      <c r="CD11" s="81">
        <f>+Docentes!CD25*0.3</f>
        <v>1695.8999999999999</v>
      </c>
      <c r="CE11" s="81">
        <f>+Docentes!CE25*0.3</f>
        <v>1695.8999999999999</v>
      </c>
      <c r="CG11" s="79" t="s">
        <v>41</v>
      </c>
      <c r="CH11" s="83" t="s">
        <v>67</v>
      </c>
      <c r="CI11" s="81">
        <f>+Docentes!CI25*0.3</f>
        <v>1755</v>
      </c>
      <c r="CJ11" s="81">
        <f>+Docentes!CJ25*0.3</f>
        <v>1755</v>
      </c>
      <c r="CK11" s="81">
        <f>+Docentes!CK25*0.3</f>
        <v>1755</v>
      </c>
      <c r="CL11" s="81">
        <f>+Docentes!CL25*0.3</f>
        <v>1755</v>
      </c>
      <c r="CM11" s="81">
        <f>+Docentes!CM25*0.3</f>
        <v>1755</v>
      </c>
      <c r="CN11" s="81">
        <f>+Docentes!CN25*0.3</f>
        <v>1755</v>
      </c>
      <c r="CO11" s="81">
        <f>+Docentes!CO25*0.3</f>
        <v>1755</v>
      </c>
      <c r="CP11" s="81">
        <f>+Docentes!CP25*0.3</f>
        <v>1755</v>
      </c>
      <c r="CQ11" s="81">
        <f>+Docentes!CQ25*0.3</f>
        <v>1755</v>
      </c>
      <c r="CR11" s="81">
        <f>+Docentes!CR25*0.3</f>
        <v>1755</v>
      </c>
      <c r="CS11" s="81">
        <f>+Docentes!CS25*0.3</f>
        <v>1755</v>
      </c>
      <c r="CU11" s="79" t="s">
        <v>41</v>
      </c>
      <c r="CV11" s="83" t="s">
        <v>67</v>
      </c>
      <c r="CW11" s="81">
        <f>+Docentes!CW25*0.3</f>
        <v>1917.3</v>
      </c>
      <c r="CX11" s="81">
        <f>+Docentes!CX25*0.3</f>
        <v>1917.3</v>
      </c>
      <c r="CY11" s="81">
        <f>+Docentes!CY25*0.3</f>
        <v>1917.3</v>
      </c>
      <c r="CZ11" s="81">
        <f>+Docentes!CZ25*0.3</f>
        <v>1917.3</v>
      </c>
      <c r="DA11" s="81">
        <f>+Docentes!DA25*0.3</f>
        <v>1917.3</v>
      </c>
      <c r="DB11" s="81">
        <f>+Docentes!DB25*0.3</f>
        <v>1917.3</v>
      </c>
      <c r="DC11" s="81">
        <f>+Docentes!DC25*0.3</f>
        <v>1917.3</v>
      </c>
      <c r="DD11" s="81">
        <f>+Docentes!DD25*0.3</f>
        <v>1917.3</v>
      </c>
      <c r="DE11" s="81">
        <f>+Docentes!DE25*0.3</f>
        <v>1917.3</v>
      </c>
      <c r="DF11" s="81">
        <f>+Docentes!DF25*0.3</f>
        <v>1917.3</v>
      </c>
      <c r="DG11" s="81">
        <f>+Docentes!DG25*0.3</f>
        <v>1917.3</v>
      </c>
      <c r="DI11" s="79" t="s">
        <v>41</v>
      </c>
      <c r="DJ11" s="83" t="s">
        <v>67</v>
      </c>
      <c r="DK11" s="81">
        <f>+Docentes!DK25*0.3</f>
        <v>1946.6999999999998</v>
      </c>
      <c r="DL11" s="81">
        <f>+Docentes!DL25*0.3</f>
        <v>1946.6999999999998</v>
      </c>
      <c r="DM11" s="81">
        <f>+Docentes!DM25*0.3</f>
        <v>1946.6999999999998</v>
      </c>
      <c r="DN11" s="81">
        <f>+Docentes!DN25*0.3</f>
        <v>1946.6999999999998</v>
      </c>
      <c r="DO11" s="81">
        <f>+Docentes!DO25*0.3</f>
        <v>1946.6999999999998</v>
      </c>
      <c r="DP11" s="81">
        <f>+Docentes!DP25*0.3</f>
        <v>1946.6999999999998</v>
      </c>
      <c r="DQ11" s="81">
        <f>+Docentes!DQ25*0.3</f>
        <v>1946.6999999999998</v>
      </c>
      <c r="DR11" s="81">
        <f>+Docentes!DR25*0.3</f>
        <v>1946.6999999999998</v>
      </c>
      <c r="DS11" s="81">
        <f>+Docentes!DS25*0.3</f>
        <v>1946.6999999999998</v>
      </c>
      <c r="DT11" s="81">
        <f>+Docentes!DT25*0.3</f>
        <v>1946.6999999999998</v>
      </c>
      <c r="DU11" s="81">
        <f>+Docentes!DU25*0.3</f>
        <v>1946.6999999999998</v>
      </c>
      <c r="DW11" s="79" t="s">
        <v>41</v>
      </c>
      <c r="DX11" s="83" t="s">
        <v>67</v>
      </c>
      <c r="DY11" s="81">
        <f>+Docentes!DY25*0.3</f>
        <v>2250.2999999999997</v>
      </c>
      <c r="DZ11" s="81">
        <f>+Docentes!DZ25*0.3</f>
        <v>2250.2999999999997</v>
      </c>
      <c r="EA11" s="81">
        <f>+Docentes!EA25*0.3</f>
        <v>2250.2999999999997</v>
      </c>
      <c r="EB11" s="81">
        <f>+Docentes!EB25*0.3</f>
        <v>2250.2999999999997</v>
      </c>
      <c r="EC11" s="81">
        <f>+Docentes!EC25*0.3</f>
        <v>2250.2999999999997</v>
      </c>
      <c r="ED11" s="81">
        <f>+Docentes!ED25*0.3</f>
        <v>2250.2999999999997</v>
      </c>
      <c r="EE11" s="81">
        <f>+Docentes!EE25*0.3</f>
        <v>2250.2999999999997</v>
      </c>
      <c r="EF11" s="81">
        <f>+Docentes!EF25*0.3</f>
        <v>2250.2999999999997</v>
      </c>
      <c r="EG11" s="81">
        <f>+Docentes!EG25*0.3</f>
        <v>2250.2999999999997</v>
      </c>
      <c r="EH11" s="81">
        <f>+Docentes!EH25*0.3</f>
        <v>2250.2999999999997</v>
      </c>
      <c r="EI11" s="81">
        <f>+Docentes!EI25*0.3</f>
        <v>2250.2999999999997</v>
      </c>
      <c r="EK11" s="79" t="s">
        <v>41</v>
      </c>
      <c r="EL11" s="83" t="s">
        <v>67</v>
      </c>
      <c r="EM11" s="81">
        <f>+Docentes!EM25*0.3</f>
        <v>2456.6999999999998</v>
      </c>
      <c r="EN11" s="81">
        <f>+Docentes!EN25*0.3</f>
        <v>2456.6999999999998</v>
      </c>
      <c r="EO11" s="81">
        <f>+Docentes!EO25*0.3</f>
        <v>2456.6999999999998</v>
      </c>
      <c r="EP11" s="81">
        <f>+Docentes!EP25*0.3</f>
        <v>2456.6999999999998</v>
      </c>
      <c r="EQ11" s="81">
        <f>+Docentes!EQ25*0.3</f>
        <v>2456.6999999999998</v>
      </c>
      <c r="ER11" s="81">
        <f>+Docentes!ER25*0.3</f>
        <v>2456.6999999999998</v>
      </c>
      <c r="ES11" s="81">
        <f>+Docentes!ES25*0.3</f>
        <v>2456.6999999999998</v>
      </c>
      <c r="ET11" s="81">
        <f>+Docentes!ET25*0.3</f>
        <v>2456.6999999999998</v>
      </c>
      <c r="EU11" s="81">
        <f>+Docentes!EU25*0.3</f>
        <v>2456.6999999999998</v>
      </c>
      <c r="EV11" s="81">
        <f>+Docentes!EV25*0.3</f>
        <v>2456.6999999999998</v>
      </c>
      <c r="EW11" s="81">
        <f>+Docentes!EW25*0.3</f>
        <v>2456.6999999999998</v>
      </c>
      <c r="EY11" s="79" t="s">
        <v>41</v>
      </c>
      <c r="EZ11" s="83" t="s">
        <v>67</v>
      </c>
      <c r="FA11" s="81">
        <f>+Docentes!FA25*0.3</f>
        <v>2613</v>
      </c>
      <c r="FB11" s="81">
        <f>+Docentes!FB25*0.3</f>
        <v>2613</v>
      </c>
      <c r="FC11" s="81">
        <f>+Docentes!FC25*0.3</f>
        <v>2613</v>
      </c>
      <c r="FD11" s="81">
        <f>+Docentes!FD25*0.3</f>
        <v>2613</v>
      </c>
      <c r="FE11" s="81">
        <f>+Docentes!FE25*0.3</f>
        <v>2613</v>
      </c>
      <c r="FF11" s="81">
        <f>+Docentes!FF25*0.3</f>
        <v>2613</v>
      </c>
      <c r="FG11" s="81">
        <f>+Docentes!FG25*0.3</f>
        <v>2613</v>
      </c>
      <c r="FH11" s="81">
        <f>+Docentes!FH25*0.3</f>
        <v>2613</v>
      </c>
      <c r="FI11" s="81">
        <f>+Docentes!FI25*0.3</f>
        <v>2613</v>
      </c>
      <c r="FJ11" s="81">
        <f>+Docentes!FJ25*0.3</f>
        <v>2613</v>
      </c>
      <c r="FK11" s="81">
        <f>+Docentes!FK25*0.3</f>
        <v>2613</v>
      </c>
      <c r="FM11" s="79" t="s">
        <v>41</v>
      </c>
      <c r="FN11" s="83" t="s">
        <v>67</v>
      </c>
      <c r="FO11" s="81">
        <f>+Docentes!FO25*0.3</f>
        <v>2760.9</v>
      </c>
      <c r="FP11" s="81">
        <f>+Docentes!FP25*0.3</f>
        <v>2760.9</v>
      </c>
      <c r="FQ11" s="81">
        <f>+Docentes!FQ25*0.3</f>
        <v>2760.9</v>
      </c>
      <c r="FR11" s="81">
        <f>+Docentes!FR25*0.3</f>
        <v>2760.9</v>
      </c>
      <c r="FS11" s="81">
        <f>+Docentes!FS25*0.3</f>
        <v>2760.9</v>
      </c>
      <c r="FT11" s="81">
        <f>+Docentes!FT25*0.3</f>
        <v>2760.9</v>
      </c>
      <c r="FU11" s="81">
        <f>+Docentes!FU25*0.3</f>
        <v>2760.9</v>
      </c>
      <c r="FV11" s="81">
        <f>+Docentes!FV25*0.3</f>
        <v>2760.9</v>
      </c>
      <c r="FW11" s="81">
        <f>+Docentes!FW25*0.3</f>
        <v>2760.9</v>
      </c>
      <c r="FX11" s="81">
        <f>+Docentes!FX25*0.3</f>
        <v>2760.9</v>
      </c>
      <c r="FY11" s="81">
        <f>+Docentes!FY25*0.3</f>
        <v>2760.9</v>
      </c>
      <c r="GA11" s="79" t="s">
        <v>41</v>
      </c>
      <c r="GB11" s="83" t="s">
        <v>67</v>
      </c>
      <c r="GC11" s="81">
        <f>+Docentes!GC25*0.3</f>
        <v>2910.9</v>
      </c>
      <c r="GD11" s="81">
        <f>+Docentes!GD25*0.3</f>
        <v>2910.9</v>
      </c>
      <c r="GE11" s="81">
        <f>+Docentes!GE25*0.3</f>
        <v>2910.9</v>
      </c>
      <c r="GF11" s="81">
        <f>+Docentes!GF25*0.3</f>
        <v>2910.9</v>
      </c>
      <c r="GG11" s="81">
        <f>+Docentes!GG25*0.3</f>
        <v>2910.9</v>
      </c>
      <c r="GH11" s="81">
        <f>+Docentes!GH25*0.3</f>
        <v>2910.9</v>
      </c>
      <c r="GI11" s="81">
        <f>+Docentes!GI25*0.3</f>
        <v>2910.9</v>
      </c>
      <c r="GJ11" s="81">
        <f>+Docentes!GJ25*0.3</f>
        <v>2910.9</v>
      </c>
      <c r="GK11" s="81">
        <f>+Docentes!GK25*0.3</f>
        <v>2910.9</v>
      </c>
      <c r="GL11" s="81">
        <f>+Docentes!GL25*0.3</f>
        <v>2910.9</v>
      </c>
      <c r="GM11" s="81">
        <f>+Docentes!GM25*0.3</f>
        <v>2910.9</v>
      </c>
      <c r="GO11" s="79" t="s">
        <v>41</v>
      </c>
      <c r="GP11" s="83" t="s">
        <v>67</v>
      </c>
      <c r="GQ11" s="81">
        <f>+Docentes!GQ25*0.3</f>
        <v>3224.1</v>
      </c>
      <c r="GR11" s="81">
        <f>+Docentes!GR25*0.3</f>
        <v>3224.1</v>
      </c>
      <c r="GS11" s="81">
        <f>+Docentes!GS25*0.3</f>
        <v>3224.1</v>
      </c>
      <c r="GT11" s="81">
        <f>+Docentes!GT25*0.3</f>
        <v>3224.1</v>
      </c>
      <c r="GU11" s="81">
        <f>+Docentes!GU25*0.3</f>
        <v>3224.1</v>
      </c>
      <c r="GV11" s="81">
        <f>+Docentes!GV25*0.3</f>
        <v>3224.1</v>
      </c>
      <c r="GW11" s="81">
        <f>+Docentes!GW25*0.3</f>
        <v>3224.1</v>
      </c>
      <c r="GX11" s="81">
        <f>+Docentes!GX25*0.3</f>
        <v>3224.1</v>
      </c>
      <c r="GY11" s="81">
        <f>+Docentes!GY25*0.3</f>
        <v>3224.1</v>
      </c>
      <c r="GZ11" s="81">
        <f>+Docentes!GZ25*0.3</f>
        <v>3224.1</v>
      </c>
      <c r="HA11" s="81">
        <f>+Docentes!HA25*0.3</f>
        <v>3224.1</v>
      </c>
    </row>
    <row r="12" spans="1:209" ht="13.9" x14ac:dyDescent="0.25">
      <c r="A12" s="84"/>
      <c r="B12" s="14" t="s">
        <v>24</v>
      </c>
      <c r="C12" s="15">
        <f t="shared" ref="C12:M12" si="15">SUM(C7:C11)</f>
        <v>13989.471999999998</v>
      </c>
      <c r="D12" s="15">
        <f t="shared" si="15"/>
        <v>14166.448</v>
      </c>
      <c r="E12" s="15">
        <f t="shared" si="15"/>
        <v>14697.376</v>
      </c>
      <c r="F12" s="15">
        <f t="shared" si="15"/>
        <v>15287.295999999998</v>
      </c>
      <c r="G12" s="15">
        <f t="shared" si="15"/>
        <v>15936.207999999999</v>
      </c>
      <c r="H12" s="15">
        <f t="shared" si="15"/>
        <v>16526.128000000001</v>
      </c>
      <c r="I12" s="15">
        <f t="shared" si="15"/>
        <v>17116.047999999999</v>
      </c>
      <c r="J12" s="15">
        <f t="shared" si="15"/>
        <v>17705.967999999997</v>
      </c>
      <c r="K12" s="15">
        <f t="shared" si="15"/>
        <v>18944.8</v>
      </c>
      <c r="L12" s="15">
        <f t="shared" si="15"/>
        <v>19534.719999999998</v>
      </c>
      <c r="M12" s="15">
        <f t="shared" si="15"/>
        <v>20124.64</v>
      </c>
      <c r="O12" s="84"/>
      <c r="P12" s="14" t="s">
        <v>24</v>
      </c>
      <c r="Q12" s="15">
        <f t="shared" ref="Q12:AA12" si="16">SUM(Q7:Q11)</f>
        <v>14765.304</v>
      </c>
      <c r="R12" s="15">
        <f t="shared" si="16"/>
        <v>14951.136</v>
      </c>
      <c r="S12" s="15">
        <f t="shared" si="16"/>
        <v>15508.632</v>
      </c>
      <c r="T12" s="15">
        <f t="shared" si="16"/>
        <v>16128.071999999998</v>
      </c>
      <c r="U12" s="15">
        <f t="shared" si="16"/>
        <v>16809.455999999998</v>
      </c>
      <c r="V12" s="15">
        <f t="shared" si="16"/>
        <v>17428.895999999997</v>
      </c>
      <c r="W12" s="15">
        <f t="shared" si="16"/>
        <v>18048.335999999996</v>
      </c>
      <c r="X12" s="15">
        <f t="shared" si="16"/>
        <v>18667.775999999998</v>
      </c>
      <c r="Y12" s="15">
        <f t="shared" si="16"/>
        <v>19968.599999999999</v>
      </c>
      <c r="Z12" s="15">
        <f t="shared" si="16"/>
        <v>20588.039999999997</v>
      </c>
      <c r="AA12" s="15">
        <f t="shared" si="16"/>
        <v>21207.48</v>
      </c>
      <c r="AC12" s="84"/>
      <c r="AD12" s="14" t="s">
        <v>24</v>
      </c>
      <c r="AE12" s="15">
        <f t="shared" ref="AE12:AO12" si="17">SUM(AE7:AE11)</f>
        <v>15230.228000000001</v>
      </c>
      <c r="AF12" s="15">
        <f t="shared" si="17"/>
        <v>15421.352000000001</v>
      </c>
      <c r="AG12" s="15">
        <f t="shared" si="17"/>
        <v>15994.724000000002</v>
      </c>
      <c r="AH12" s="15">
        <f t="shared" si="17"/>
        <v>16631.804</v>
      </c>
      <c r="AI12" s="15">
        <f t="shared" si="17"/>
        <v>17332.592000000001</v>
      </c>
      <c r="AJ12" s="15">
        <f t="shared" si="17"/>
        <v>17969.672000000002</v>
      </c>
      <c r="AK12" s="15">
        <f t="shared" si="17"/>
        <v>18606.752</v>
      </c>
      <c r="AL12" s="15">
        <f t="shared" si="17"/>
        <v>19243.832000000002</v>
      </c>
      <c r="AM12" s="15">
        <f t="shared" si="17"/>
        <v>20581.7</v>
      </c>
      <c r="AN12" s="15">
        <f t="shared" si="17"/>
        <v>21218.780000000002</v>
      </c>
      <c r="AO12" s="15">
        <f t="shared" si="17"/>
        <v>21855.86</v>
      </c>
      <c r="AQ12" s="84"/>
      <c r="AR12" s="14" t="s">
        <v>24</v>
      </c>
      <c r="AS12" s="15">
        <f t="shared" ref="AS12:BC12" si="18">SUM(AS7:AS11)</f>
        <v>15542.135999999999</v>
      </c>
      <c r="AT12" s="15">
        <f t="shared" si="18"/>
        <v>15736.823999999999</v>
      </c>
      <c r="AU12" s="15">
        <f t="shared" si="18"/>
        <v>16320.887999999999</v>
      </c>
      <c r="AV12" s="15">
        <f t="shared" si="18"/>
        <v>16969.847999999998</v>
      </c>
      <c r="AW12" s="15">
        <f t="shared" si="18"/>
        <v>17683.704000000002</v>
      </c>
      <c r="AX12" s="15">
        <f t="shared" si="18"/>
        <v>18332.664000000001</v>
      </c>
      <c r="AY12" s="15">
        <f t="shared" si="18"/>
        <v>18981.624</v>
      </c>
      <c r="AZ12" s="15">
        <f t="shared" si="18"/>
        <v>19630.583999999999</v>
      </c>
      <c r="BA12" s="15">
        <f t="shared" si="18"/>
        <v>20993.4</v>
      </c>
      <c r="BB12" s="15">
        <f t="shared" si="18"/>
        <v>21642.36</v>
      </c>
      <c r="BC12" s="15">
        <f t="shared" si="18"/>
        <v>22291.32</v>
      </c>
      <c r="BE12" s="84"/>
      <c r="BF12" s="14" t="s">
        <v>24</v>
      </c>
      <c r="BG12" s="15">
        <f t="shared" ref="BG12:BQ12" si="19">SUM(BG7:BG11)</f>
        <v>16006.06</v>
      </c>
      <c r="BH12" s="15">
        <f t="shared" si="19"/>
        <v>16206.04</v>
      </c>
      <c r="BI12" s="15">
        <f t="shared" si="19"/>
        <v>16805.980000000003</v>
      </c>
      <c r="BJ12" s="15">
        <f t="shared" si="19"/>
        <v>17472.580000000002</v>
      </c>
      <c r="BK12" s="15">
        <f t="shared" si="19"/>
        <v>18205.84</v>
      </c>
      <c r="BL12" s="15">
        <f t="shared" si="19"/>
        <v>18872.440000000002</v>
      </c>
      <c r="BM12" s="15">
        <f t="shared" si="19"/>
        <v>19539.04</v>
      </c>
      <c r="BN12" s="15">
        <f t="shared" si="19"/>
        <v>20205.64</v>
      </c>
      <c r="BO12" s="15">
        <f t="shared" si="19"/>
        <v>21605.5</v>
      </c>
      <c r="BP12" s="15">
        <f t="shared" si="19"/>
        <v>22272.1</v>
      </c>
      <c r="BQ12" s="15">
        <f t="shared" si="19"/>
        <v>22938.7</v>
      </c>
      <c r="BS12" s="84"/>
      <c r="BT12" s="14" t="s">
        <v>24</v>
      </c>
      <c r="BU12" s="15">
        <f t="shared" ref="BU12:CE12" si="20">SUM(BU7:BU11)</f>
        <v>16315.675999999999</v>
      </c>
      <c r="BV12" s="15">
        <f t="shared" si="20"/>
        <v>16519.184000000001</v>
      </c>
      <c r="BW12" s="15">
        <f t="shared" si="20"/>
        <v>17129.707999999999</v>
      </c>
      <c r="BX12" s="15">
        <f t="shared" si="20"/>
        <v>17808.067999999999</v>
      </c>
      <c r="BY12" s="15">
        <f t="shared" si="20"/>
        <v>18554.264000000003</v>
      </c>
      <c r="BZ12" s="15">
        <f t="shared" si="20"/>
        <v>19232.624000000003</v>
      </c>
      <c r="CA12" s="15">
        <f t="shared" si="20"/>
        <v>19910.984000000004</v>
      </c>
      <c r="CB12" s="15">
        <f t="shared" si="20"/>
        <v>20589.344000000001</v>
      </c>
      <c r="CC12" s="15">
        <f t="shared" si="20"/>
        <v>22013.9</v>
      </c>
      <c r="CD12" s="15">
        <f t="shared" si="20"/>
        <v>22692.26</v>
      </c>
      <c r="CE12" s="15">
        <f t="shared" si="20"/>
        <v>23370.62</v>
      </c>
      <c r="CG12" s="84"/>
      <c r="CH12" s="14" t="s">
        <v>24</v>
      </c>
      <c r="CI12" s="15">
        <f t="shared" ref="CI12:CS12" si="21">SUM(CI7:CI11)</f>
        <v>16937.2</v>
      </c>
      <c r="CJ12" s="15">
        <f t="shared" si="21"/>
        <v>17147.8</v>
      </c>
      <c r="CK12" s="15">
        <f t="shared" si="21"/>
        <v>17779.599999999999</v>
      </c>
      <c r="CL12" s="15">
        <f t="shared" si="21"/>
        <v>18481.599999999999</v>
      </c>
      <c r="CM12" s="15">
        <f t="shared" si="21"/>
        <v>19253.8</v>
      </c>
      <c r="CN12" s="15">
        <f t="shared" si="21"/>
        <v>19955.8</v>
      </c>
      <c r="CO12" s="15">
        <f t="shared" si="21"/>
        <v>20657.8</v>
      </c>
      <c r="CP12" s="15">
        <f t="shared" si="21"/>
        <v>21359.8</v>
      </c>
      <c r="CQ12" s="15">
        <f t="shared" si="21"/>
        <v>22834</v>
      </c>
      <c r="CR12" s="15">
        <f t="shared" si="21"/>
        <v>23536</v>
      </c>
      <c r="CS12" s="15">
        <f t="shared" si="21"/>
        <v>24238</v>
      </c>
      <c r="CU12" s="84"/>
      <c r="CV12" s="14" t="s">
        <v>24</v>
      </c>
      <c r="CW12" s="15">
        <f t="shared" ref="CW12:DG12" si="22">SUM(CW7:CW11)</f>
        <v>18645.171999999999</v>
      </c>
      <c r="CX12" s="15">
        <f t="shared" si="22"/>
        <v>18875.248</v>
      </c>
      <c r="CY12" s="15">
        <f t="shared" si="22"/>
        <v>19565.475999999999</v>
      </c>
      <c r="CZ12" s="15">
        <f t="shared" si="22"/>
        <v>20332.396000000001</v>
      </c>
      <c r="DA12" s="15">
        <f t="shared" si="22"/>
        <v>21176.007999999998</v>
      </c>
      <c r="DB12" s="15">
        <f t="shared" si="22"/>
        <v>21942.928</v>
      </c>
      <c r="DC12" s="15">
        <f t="shared" si="22"/>
        <v>22709.847999999998</v>
      </c>
      <c r="DD12" s="15">
        <f t="shared" si="22"/>
        <v>23476.768</v>
      </c>
      <c r="DE12" s="15">
        <f t="shared" si="22"/>
        <v>25087.3</v>
      </c>
      <c r="DF12" s="15">
        <f t="shared" si="22"/>
        <v>25854.219999999998</v>
      </c>
      <c r="DG12" s="15">
        <f t="shared" si="22"/>
        <v>26621.14</v>
      </c>
      <c r="DI12" s="84"/>
      <c r="DJ12" s="14" t="s">
        <v>24</v>
      </c>
      <c r="DK12" s="15">
        <f t="shared" ref="DK12:DU12" si="23">SUM(DK7:DK11)</f>
        <v>18954.788</v>
      </c>
      <c r="DL12" s="15">
        <f t="shared" si="23"/>
        <v>19188.392</v>
      </c>
      <c r="DM12" s="15">
        <f t="shared" si="23"/>
        <v>19889.204000000002</v>
      </c>
      <c r="DN12" s="15">
        <f t="shared" si="23"/>
        <v>20667.884000000002</v>
      </c>
      <c r="DO12" s="15">
        <f t="shared" si="23"/>
        <v>21524.432000000001</v>
      </c>
      <c r="DP12" s="15">
        <f t="shared" si="23"/>
        <v>22303.112000000001</v>
      </c>
      <c r="DQ12" s="15">
        <f t="shared" si="23"/>
        <v>23081.792000000001</v>
      </c>
      <c r="DR12" s="15">
        <f t="shared" si="23"/>
        <v>23860.472000000002</v>
      </c>
      <c r="DS12" s="15">
        <f t="shared" si="23"/>
        <v>25495.7</v>
      </c>
      <c r="DT12" s="15">
        <f t="shared" si="23"/>
        <v>26274.379999999997</v>
      </c>
      <c r="DU12" s="15">
        <f t="shared" si="23"/>
        <v>27053.06</v>
      </c>
      <c r="DW12" s="84"/>
      <c r="DX12" s="14" t="s">
        <v>24</v>
      </c>
      <c r="DY12" s="15">
        <f t="shared" ref="DY12:EI12" si="24">SUM(DY7:DY11)</f>
        <v>21721.291999999998</v>
      </c>
      <c r="DZ12" s="15">
        <f t="shared" si="24"/>
        <v>21991.327999999998</v>
      </c>
      <c r="EA12" s="15">
        <f t="shared" si="24"/>
        <v>22801.435999999998</v>
      </c>
      <c r="EB12" s="15">
        <f t="shared" si="24"/>
        <v>23701.555999999997</v>
      </c>
      <c r="EC12" s="15">
        <f t="shared" si="24"/>
        <v>24691.687999999998</v>
      </c>
      <c r="ED12" s="15">
        <f t="shared" si="24"/>
        <v>25591.807999999997</v>
      </c>
      <c r="EE12" s="15">
        <f t="shared" si="24"/>
        <v>26491.927999999996</v>
      </c>
      <c r="EF12" s="15">
        <f t="shared" si="24"/>
        <v>27392.047999999999</v>
      </c>
      <c r="EG12" s="15">
        <f t="shared" si="24"/>
        <v>29282.3</v>
      </c>
      <c r="EH12" s="15">
        <f t="shared" si="24"/>
        <v>30182.419999999995</v>
      </c>
      <c r="EI12" s="15">
        <f t="shared" si="24"/>
        <v>31082.539999999997</v>
      </c>
      <c r="EK12" s="84"/>
      <c r="EL12" s="14" t="s">
        <v>24</v>
      </c>
      <c r="EM12" s="15">
        <f t="shared" ref="EM12:EW12" si="25">SUM(EM7:EM11)</f>
        <v>23921.188000000002</v>
      </c>
      <c r="EN12" s="15">
        <f t="shared" si="25"/>
        <v>24215.992000000002</v>
      </c>
      <c r="EO12" s="15">
        <f t="shared" si="25"/>
        <v>25100.404000000002</v>
      </c>
      <c r="EP12" s="15">
        <f t="shared" si="25"/>
        <v>26083.083999999999</v>
      </c>
      <c r="EQ12" s="15">
        <f t="shared" si="25"/>
        <v>27164.031999999999</v>
      </c>
      <c r="ER12" s="15">
        <f t="shared" si="25"/>
        <v>28146.712</v>
      </c>
      <c r="ES12" s="15">
        <f t="shared" si="25"/>
        <v>29129.392</v>
      </c>
      <c r="ET12" s="15">
        <f t="shared" si="25"/>
        <v>30112.072</v>
      </c>
      <c r="EU12" s="15">
        <f t="shared" si="25"/>
        <v>32175.7</v>
      </c>
      <c r="EV12" s="15">
        <f t="shared" si="25"/>
        <v>33158.379999999997</v>
      </c>
      <c r="EW12" s="15">
        <f t="shared" si="25"/>
        <v>34141.06</v>
      </c>
      <c r="EY12" s="84"/>
      <c r="EZ12" s="14" t="s">
        <v>24</v>
      </c>
      <c r="FA12" s="15">
        <f t="shared" ref="FA12:FK12" si="26">SUM(FA7:FA11)</f>
        <v>24992.32</v>
      </c>
      <c r="FB12" s="15">
        <f t="shared" si="26"/>
        <v>25305.88</v>
      </c>
      <c r="FC12" s="15">
        <f t="shared" si="26"/>
        <v>26246.560000000001</v>
      </c>
      <c r="FD12" s="15">
        <f t="shared" si="26"/>
        <v>27291.760000000002</v>
      </c>
      <c r="FE12" s="15">
        <f t="shared" si="26"/>
        <v>28441.48</v>
      </c>
      <c r="FF12" s="15">
        <f t="shared" si="26"/>
        <v>29486.68</v>
      </c>
      <c r="FG12" s="15">
        <f t="shared" si="26"/>
        <v>30531.88</v>
      </c>
      <c r="FH12" s="15">
        <f t="shared" si="26"/>
        <v>31577.08</v>
      </c>
      <c r="FI12" s="15">
        <f t="shared" si="26"/>
        <v>33772</v>
      </c>
      <c r="FJ12" s="15">
        <f t="shared" si="26"/>
        <v>34817.199999999997</v>
      </c>
      <c r="FK12" s="15">
        <f t="shared" si="26"/>
        <v>35862.400000000001</v>
      </c>
      <c r="FM12" s="84"/>
      <c r="FN12" s="14" t="s">
        <v>24</v>
      </c>
      <c r="FO12" s="15">
        <f t="shared" ref="FO12:FY12" si="27">SUM(FO7:FO11)</f>
        <v>26568.276000000002</v>
      </c>
      <c r="FP12" s="15">
        <f t="shared" si="27"/>
        <v>26899.584000000003</v>
      </c>
      <c r="FQ12" s="15">
        <f t="shared" si="27"/>
        <v>27893.508000000002</v>
      </c>
      <c r="FR12" s="15">
        <f t="shared" si="27"/>
        <v>28997.868000000002</v>
      </c>
      <c r="FS12" s="15">
        <f t="shared" si="27"/>
        <v>30212.664000000001</v>
      </c>
      <c r="FT12" s="15">
        <f t="shared" si="27"/>
        <v>31317.024000000001</v>
      </c>
      <c r="FU12" s="15">
        <f t="shared" si="27"/>
        <v>32421.384000000002</v>
      </c>
      <c r="FV12" s="15">
        <f t="shared" si="27"/>
        <v>33525.743999999999</v>
      </c>
      <c r="FW12" s="15">
        <f t="shared" si="27"/>
        <v>35844.9</v>
      </c>
      <c r="FX12" s="15">
        <f t="shared" si="27"/>
        <v>36949.26</v>
      </c>
      <c r="FY12" s="15">
        <f t="shared" si="27"/>
        <v>38053.620000000003</v>
      </c>
      <c r="GA12" s="84"/>
      <c r="GB12" s="14" t="s">
        <v>24</v>
      </c>
      <c r="GC12" s="15">
        <f t="shared" ref="GC12:GM12" si="28">SUM(GC7:GC11)</f>
        <v>28167.276000000002</v>
      </c>
      <c r="GD12" s="15">
        <f t="shared" si="28"/>
        <v>28516.584000000003</v>
      </c>
      <c r="GE12" s="15">
        <f t="shared" si="28"/>
        <v>29564.508000000002</v>
      </c>
      <c r="GF12" s="15">
        <f t="shared" si="28"/>
        <v>30728.868000000002</v>
      </c>
      <c r="GG12" s="15">
        <f t="shared" si="28"/>
        <v>32009.664000000001</v>
      </c>
      <c r="GH12" s="15">
        <f t="shared" si="28"/>
        <v>33174.023999999998</v>
      </c>
      <c r="GI12" s="15">
        <f t="shared" si="28"/>
        <v>34338.383999999998</v>
      </c>
      <c r="GJ12" s="15">
        <f t="shared" si="28"/>
        <v>35502.743999999999</v>
      </c>
      <c r="GK12" s="15">
        <f t="shared" si="28"/>
        <v>37947.9</v>
      </c>
      <c r="GL12" s="15">
        <f t="shared" si="28"/>
        <v>39112.26</v>
      </c>
      <c r="GM12" s="15">
        <f t="shared" si="28"/>
        <v>40276.620000000003</v>
      </c>
      <c r="GO12" s="84"/>
      <c r="GP12" s="14" t="s">
        <v>24</v>
      </c>
      <c r="GQ12" s="15">
        <f t="shared" ref="GQ12:HA12" si="29">SUM(GQ7:GQ11)</f>
        <v>31506.124</v>
      </c>
      <c r="GR12" s="15">
        <f t="shared" si="29"/>
        <v>31893.016</v>
      </c>
      <c r="GS12" s="15">
        <f t="shared" si="29"/>
        <v>33053.692000000003</v>
      </c>
      <c r="GT12" s="15">
        <f t="shared" si="29"/>
        <v>34343.332000000002</v>
      </c>
      <c r="GU12" s="15">
        <f t="shared" si="29"/>
        <v>35761.936000000002</v>
      </c>
      <c r="GV12" s="15">
        <f t="shared" si="29"/>
        <v>37051.575999999994</v>
      </c>
      <c r="GW12" s="15">
        <f t="shared" si="29"/>
        <v>38341.215999999993</v>
      </c>
      <c r="GX12" s="15">
        <f t="shared" si="29"/>
        <v>39630.855999999992</v>
      </c>
      <c r="GY12" s="15">
        <f t="shared" si="29"/>
        <v>42339.1</v>
      </c>
      <c r="GZ12" s="15">
        <f t="shared" si="29"/>
        <v>43628.74</v>
      </c>
      <c r="HA12" s="15">
        <f t="shared" si="29"/>
        <v>44918.38</v>
      </c>
    </row>
    <row r="13" spans="1:209" ht="13.9" x14ac:dyDescent="0.25">
      <c r="A13" s="79"/>
      <c r="B13" s="19" t="s">
        <v>25</v>
      </c>
      <c r="C13" s="85">
        <f t="shared" ref="C13:M13" si="30">-C12*0.19</f>
        <v>-2657.9996799999994</v>
      </c>
      <c r="D13" s="85">
        <f t="shared" si="30"/>
        <v>-2691.6251200000002</v>
      </c>
      <c r="E13" s="82">
        <f t="shared" si="30"/>
        <v>-2792.50144</v>
      </c>
      <c r="F13" s="85">
        <f t="shared" si="30"/>
        <v>-2904.5862399999996</v>
      </c>
      <c r="G13" s="82">
        <f t="shared" si="30"/>
        <v>-3027.87952</v>
      </c>
      <c r="H13" s="85">
        <f t="shared" si="30"/>
        <v>-3139.96432</v>
      </c>
      <c r="I13" s="82">
        <f t="shared" si="30"/>
        <v>-3252.0491199999997</v>
      </c>
      <c r="J13" s="85">
        <f t="shared" si="30"/>
        <v>-3364.1339199999993</v>
      </c>
      <c r="K13" s="82">
        <f t="shared" si="30"/>
        <v>-3599.5119999999997</v>
      </c>
      <c r="L13" s="85">
        <f t="shared" si="30"/>
        <v>-3711.5967999999993</v>
      </c>
      <c r="M13" s="82">
        <f t="shared" si="30"/>
        <v>-3823.6815999999999</v>
      </c>
      <c r="O13" s="79"/>
      <c r="P13" s="19" t="s">
        <v>25</v>
      </c>
      <c r="Q13" s="85">
        <f t="shared" ref="Q13:AA13" si="31">-Q12*0.19</f>
        <v>-2805.4077600000001</v>
      </c>
      <c r="R13" s="85">
        <f t="shared" si="31"/>
        <v>-2840.7158400000003</v>
      </c>
      <c r="S13" s="82">
        <f t="shared" si="31"/>
        <v>-2946.6400800000001</v>
      </c>
      <c r="T13" s="85">
        <f t="shared" si="31"/>
        <v>-3064.3336799999997</v>
      </c>
      <c r="U13" s="82">
        <f t="shared" si="31"/>
        <v>-3193.7966399999996</v>
      </c>
      <c r="V13" s="85">
        <f t="shared" si="31"/>
        <v>-3311.4902399999996</v>
      </c>
      <c r="W13" s="82">
        <f t="shared" si="31"/>
        <v>-3429.1838399999992</v>
      </c>
      <c r="X13" s="85">
        <f t="shared" si="31"/>
        <v>-3546.8774399999998</v>
      </c>
      <c r="Y13" s="82">
        <f t="shared" si="31"/>
        <v>-3794.0339999999997</v>
      </c>
      <c r="Z13" s="85">
        <f t="shared" si="31"/>
        <v>-3911.7275999999997</v>
      </c>
      <c r="AA13" s="82">
        <f t="shared" si="31"/>
        <v>-4029.4211999999998</v>
      </c>
      <c r="AC13" s="79"/>
      <c r="AD13" s="19" t="s">
        <v>25</v>
      </c>
      <c r="AE13" s="85">
        <f t="shared" ref="AE13:AO13" si="32">-AE12*0.19</f>
        <v>-2893.74332</v>
      </c>
      <c r="AF13" s="85">
        <f t="shared" si="32"/>
        <v>-2930.0568800000001</v>
      </c>
      <c r="AG13" s="82">
        <f t="shared" si="32"/>
        <v>-3038.9975600000002</v>
      </c>
      <c r="AH13" s="85">
        <f t="shared" si="32"/>
        <v>-3160.0427600000003</v>
      </c>
      <c r="AI13" s="82">
        <f t="shared" si="32"/>
        <v>-3293.1924800000002</v>
      </c>
      <c r="AJ13" s="85">
        <f t="shared" si="32"/>
        <v>-3414.2376800000006</v>
      </c>
      <c r="AK13" s="82">
        <f t="shared" si="32"/>
        <v>-3535.2828800000002</v>
      </c>
      <c r="AL13" s="85">
        <f t="shared" si="32"/>
        <v>-3656.3280800000002</v>
      </c>
      <c r="AM13" s="82">
        <f t="shared" si="32"/>
        <v>-3910.5230000000001</v>
      </c>
      <c r="AN13" s="85">
        <f t="shared" si="32"/>
        <v>-4031.5682000000006</v>
      </c>
      <c r="AO13" s="82">
        <f t="shared" si="32"/>
        <v>-4152.6134000000002</v>
      </c>
      <c r="AQ13" s="79"/>
      <c r="AR13" s="19" t="s">
        <v>25</v>
      </c>
      <c r="AS13" s="85">
        <f t="shared" ref="AS13:BC13" si="33">-AS12*0.19</f>
        <v>-2953.0058399999998</v>
      </c>
      <c r="AT13" s="85">
        <f t="shared" si="33"/>
        <v>-2989.9965599999996</v>
      </c>
      <c r="AU13" s="82">
        <f t="shared" si="33"/>
        <v>-3100.9687199999998</v>
      </c>
      <c r="AV13" s="85">
        <f t="shared" si="33"/>
        <v>-3224.2711199999999</v>
      </c>
      <c r="AW13" s="82">
        <f t="shared" si="33"/>
        <v>-3359.9037600000001</v>
      </c>
      <c r="AX13" s="85">
        <f t="shared" si="33"/>
        <v>-3483.2061600000002</v>
      </c>
      <c r="AY13" s="82">
        <f t="shared" si="33"/>
        <v>-3606.5085600000002</v>
      </c>
      <c r="AZ13" s="85">
        <f t="shared" si="33"/>
        <v>-3729.8109599999998</v>
      </c>
      <c r="BA13" s="82">
        <f t="shared" si="33"/>
        <v>-3988.7460000000005</v>
      </c>
      <c r="BB13" s="85">
        <f t="shared" si="33"/>
        <v>-4112.0484000000006</v>
      </c>
      <c r="BC13" s="82">
        <f t="shared" si="33"/>
        <v>-4235.3508000000002</v>
      </c>
      <c r="BE13" s="79"/>
      <c r="BF13" s="19" t="s">
        <v>25</v>
      </c>
      <c r="BG13" s="85">
        <f t="shared" ref="BG13:BQ13" si="34">-BG12*0.19</f>
        <v>-3041.1513999999997</v>
      </c>
      <c r="BH13" s="85">
        <f t="shared" si="34"/>
        <v>-3079.1476000000002</v>
      </c>
      <c r="BI13" s="82">
        <f t="shared" si="34"/>
        <v>-3193.1362000000008</v>
      </c>
      <c r="BJ13" s="85">
        <f t="shared" si="34"/>
        <v>-3319.7902000000004</v>
      </c>
      <c r="BK13" s="82">
        <f t="shared" si="34"/>
        <v>-3459.1096000000002</v>
      </c>
      <c r="BL13" s="85">
        <f t="shared" si="34"/>
        <v>-3585.7636000000007</v>
      </c>
      <c r="BM13" s="82">
        <f t="shared" si="34"/>
        <v>-3712.4176000000002</v>
      </c>
      <c r="BN13" s="85">
        <f t="shared" si="34"/>
        <v>-3839.0715999999998</v>
      </c>
      <c r="BO13" s="82">
        <f t="shared" si="34"/>
        <v>-4105.0450000000001</v>
      </c>
      <c r="BP13" s="85">
        <f t="shared" si="34"/>
        <v>-4231.6989999999996</v>
      </c>
      <c r="BQ13" s="82">
        <f t="shared" si="34"/>
        <v>-4358.3530000000001</v>
      </c>
      <c r="BS13" s="79"/>
      <c r="BT13" s="19" t="s">
        <v>25</v>
      </c>
      <c r="BU13" s="85">
        <f t="shared" ref="BU13:CE13" si="35">-BU12*0.19</f>
        <v>-3099.9784399999999</v>
      </c>
      <c r="BV13" s="85">
        <f t="shared" si="35"/>
        <v>-3138.6449600000001</v>
      </c>
      <c r="BW13" s="82">
        <f t="shared" si="35"/>
        <v>-3254.6445199999998</v>
      </c>
      <c r="BX13" s="85">
        <f t="shared" si="35"/>
        <v>-3383.5329200000001</v>
      </c>
      <c r="BY13" s="82">
        <f t="shared" si="35"/>
        <v>-3525.3101600000005</v>
      </c>
      <c r="BZ13" s="85">
        <f t="shared" si="35"/>
        <v>-3654.1985600000007</v>
      </c>
      <c r="CA13" s="82">
        <f t="shared" si="35"/>
        <v>-3783.086960000001</v>
      </c>
      <c r="CB13" s="85">
        <f t="shared" si="35"/>
        <v>-3911.9753600000004</v>
      </c>
      <c r="CC13" s="82">
        <f t="shared" si="35"/>
        <v>-4182.6410000000005</v>
      </c>
      <c r="CD13" s="85">
        <f t="shared" si="35"/>
        <v>-4311.5293999999994</v>
      </c>
      <c r="CE13" s="82">
        <f t="shared" si="35"/>
        <v>-4440.4178000000002</v>
      </c>
      <c r="CG13" s="79"/>
      <c r="CH13" s="19" t="s">
        <v>25</v>
      </c>
      <c r="CI13" s="85">
        <f t="shared" ref="CI13:CS13" si="36">-CI12*0.19</f>
        <v>-3218.0680000000002</v>
      </c>
      <c r="CJ13" s="85">
        <f t="shared" si="36"/>
        <v>-3258.0819999999999</v>
      </c>
      <c r="CK13" s="82">
        <f t="shared" si="36"/>
        <v>-3378.1239999999998</v>
      </c>
      <c r="CL13" s="85">
        <f t="shared" si="36"/>
        <v>-3511.5039999999999</v>
      </c>
      <c r="CM13" s="82">
        <f t="shared" si="36"/>
        <v>-3658.2219999999998</v>
      </c>
      <c r="CN13" s="85">
        <f t="shared" si="36"/>
        <v>-3791.6019999999999</v>
      </c>
      <c r="CO13" s="82">
        <f t="shared" si="36"/>
        <v>-3924.982</v>
      </c>
      <c r="CP13" s="85">
        <f t="shared" si="36"/>
        <v>-4058.3620000000001</v>
      </c>
      <c r="CQ13" s="82">
        <f t="shared" si="36"/>
        <v>-4338.46</v>
      </c>
      <c r="CR13" s="85">
        <f t="shared" si="36"/>
        <v>-4471.84</v>
      </c>
      <c r="CS13" s="82">
        <f t="shared" si="36"/>
        <v>-4605.22</v>
      </c>
      <c r="CU13" s="79"/>
      <c r="CV13" s="19" t="s">
        <v>25</v>
      </c>
      <c r="CW13" s="85">
        <f t="shared" ref="CW13:DG13" si="37">-CW12*0.19</f>
        <v>-3542.58268</v>
      </c>
      <c r="CX13" s="85">
        <f t="shared" si="37"/>
        <v>-3586.2971200000002</v>
      </c>
      <c r="CY13" s="82">
        <f t="shared" si="37"/>
        <v>-3717.4404399999999</v>
      </c>
      <c r="CZ13" s="85">
        <f t="shared" si="37"/>
        <v>-3863.15524</v>
      </c>
      <c r="DA13" s="82">
        <f t="shared" si="37"/>
        <v>-4023.4415199999999</v>
      </c>
      <c r="DB13" s="85">
        <f t="shared" si="37"/>
        <v>-4169.1563200000001</v>
      </c>
      <c r="DC13" s="82">
        <f t="shared" si="37"/>
        <v>-4314.8711199999998</v>
      </c>
      <c r="DD13" s="85">
        <f t="shared" si="37"/>
        <v>-4460.5859200000004</v>
      </c>
      <c r="DE13" s="82">
        <f t="shared" si="37"/>
        <v>-4766.5869999999995</v>
      </c>
      <c r="DF13" s="85">
        <f t="shared" si="37"/>
        <v>-4912.3017999999993</v>
      </c>
      <c r="DG13" s="82">
        <f t="shared" si="37"/>
        <v>-5058.0165999999999</v>
      </c>
      <c r="DI13" s="79"/>
      <c r="DJ13" s="19" t="s">
        <v>25</v>
      </c>
      <c r="DK13" s="85">
        <f t="shared" ref="DK13:DU13" si="38">-DK12*0.19</f>
        <v>-3601.4097200000001</v>
      </c>
      <c r="DL13" s="85">
        <f t="shared" si="38"/>
        <v>-3645.79448</v>
      </c>
      <c r="DM13" s="82">
        <f t="shared" si="38"/>
        <v>-3778.9487600000002</v>
      </c>
      <c r="DN13" s="85">
        <f t="shared" si="38"/>
        <v>-3926.8979600000002</v>
      </c>
      <c r="DO13" s="82">
        <f t="shared" si="38"/>
        <v>-4089.6420800000001</v>
      </c>
      <c r="DP13" s="85">
        <f t="shared" si="38"/>
        <v>-4237.5912800000006</v>
      </c>
      <c r="DQ13" s="82">
        <f t="shared" si="38"/>
        <v>-4385.5404800000006</v>
      </c>
      <c r="DR13" s="85">
        <f t="shared" si="38"/>
        <v>-4533.4896800000006</v>
      </c>
      <c r="DS13" s="82">
        <f t="shared" si="38"/>
        <v>-4844.183</v>
      </c>
      <c r="DT13" s="85">
        <f t="shared" si="38"/>
        <v>-4992.1322</v>
      </c>
      <c r="DU13" s="82">
        <f t="shared" si="38"/>
        <v>-5140.0814</v>
      </c>
      <c r="DW13" s="79"/>
      <c r="DX13" s="19" t="s">
        <v>25</v>
      </c>
      <c r="DY13" s="85">
        <f t="shared" ref="DY13:EI13" si="39">-DY12*0.19</f>
        <v>-4127.0454799999998</v>
      </c>
      <c r="DZ13" s="85">
        <f t="shared" si="39"/>
        <v>-4178.35232</v>
      </c>
      <c r="EA13" s="82">
        <f t="shared" si="39"/>
        <v>-4332.2728399999996</v>
      </c>
      <c r="EB13" s="85">
        <f t="shared" si="39"/>
        <v>-4503.2956399999994</v>
      </c>
      <c r="EC13" s="82">
        <f t="shared" si="39"/>
        <v>-4691.4207200000001</v>
      </c>
      <c r="ED13" s="85">
        <f t="shared" si="39"/>
        <v>-4862.4435199999998</v>
      </c>
      <c r="EE13" s="82">
        <f t="shared" si="39"/>
        <v>-5033.4663199999995</v>
      </c>
      <c r="EF13" s="85">
        <f t="shared" si="39"/>
        <v>-5204.4891200000002</v>
      </c>
      <c r="EG13" s="82">
        <f t="shared" si="39"/>
        <v>-5563.6369999999997</v>
      </c>
      <c r="EH13" s="85">
        <f t="shared" si="39"/>
        <v>-5734.6597999999994</v>
      </c>
      <c r="EI13" s="82">
        <f t="shared" si="39"/>
        <v>-5905.6825999999992</v>
      </c>
      <c r="EK13" s="79"/>
      <c r="EL13" s="19" t="s">
        <v>25</v>
      </c>
      <c r="EM13" s="85">
        <f t="shared" ref="EM13:EW13" si="40">-EM12*0.19</f>
        <v>-4545.0257200000005</v>
      </c>
      <c r="EN13" s="85">
        <f t="shared" si="40"/>
        <v>-4601.0384800000002</v>
      </c>
      <c r="EO13" s="82">
        <f t="shared" si="40"/>
        <v>-4769.0767600000008</v>
      </c>
      <c r="EP13" s="85">
        <f t="shared" si="40"/>
        <v>-4955.7859600000002</v>
      </c>
      <c r="EQ13" s="82">
        <f t="shared" si="40"/>
        <v>-5161.16608</v>
      </c>
      <c r="ER13" s="85">
        <f t="shared" si="40"/>
        <v>-5347.8752800000002</v>
      </c>
      <c r="ES13" s="82">
        <f t="shared" si="40"/>
        <v>-5534.5844800000004</v>
      </c>
      <c r="ET13" s="85">
        <f t="shared" si="40"/>
        <v>-5721.2936799999998</v>
      </c>
      <c r="EU13" s="82">
        <f t="shared" si="40"/>
        <v>-6113.3829999999998</v>
      </c>
      <c r="EV13" s="85">
        <f t="shared" si="40"/>
        <v>-6300.0921999999991</v>
      </c>
      <c r="EW13" s="82">
        <f t="shared" si="40"/>
        <v>-6486.8013999999994</v>
      </c>
      <c r="EY13" s="79"/>
      <c r="EZ13" s="19" t="s">
        <v>25</v>
      </c>
      <c r="FA13" s="85">
        <f t="shared" ref="FA13:FK13" si="41">-FA12*0.19</f>
        <v>-4748.5407999999998</v>
      </c>
      <c r="FB13" s="85">
        <f t="shared" si="41"/>
        <v>-4808.1172000000006</v>
      </c>
      <c r="FC13" s="82">
        <f t="shared" si="41"/>
        <v>-4986.8464000000004</v>
      </c>
      <c r="FD13" s="85">
        <f t="shared" si="41"/>
        <v>-5185.4344000000001</v>
      </c>
      <c r="FE13" s="82">
        <f t="shared" si="41"/>
        <v>-5403.8811999999998</v>
      </c>
      <c r="FF13" s="85">
        <f t="shared" si="41"/>
        <v>-5602.4692000000005</v>
      </c>
      <c r="FG13" s="82">
        <f t="shared" si="41"/>
        <v>-5801.0572000000002</v>
      </c>
      <c r="FH13" s="85">
        <f t="shared" si="41"/>
        <v>-5999.6452000000008</v>
      </c>
      <c r="FI13" s="82">
        <f t="shared" si="41"/>
        <v>-6416.68</v>
      </c>
      <c r="FJ13" s="85">
        <f t="shared" si="41"/>
        <v>-6615.2679999999991</v>
      </c>
      <c r="FK13" s="82">
        <f t="shared" si="41"/>
        <v>-6813.8560000000007</v>
      </c>
      <c r="FM13" s="79"/>
      <c r="FN13" s="19" t="s">
        <v>25</v>
      </c>
      <c r="FO13" s="85">
        <f t="shared" ref="FO13:FY13" si="42">-FO12*0.19</f>
        <v>-5047.9724400000005</v>
      </c>
      <c r="FP13" s="85">
        <f t="shared" si="42"/>
        <v>-5110.9209600000004</v>
      </c>
      <c r="FQ13" s="82">
        <f t="shared" si="42"/>
        <v>-5299.7665200000001</v>
      </c>
      <c r="FR13" s="85">
        <f t="shared" si="42"/>
        <v>-5509.5949200000005</v>
      </c>
      <c r="FS13" s="82">
        <f t="shared" si="42"/>
        <v>-5740.4061600000005</v>
      </c>
      <c r="FT13" s="85">
        <f t="shared" si="42"/>
        <v>-5950.2345599999999</v>
      </c>
      <c r="FU13" s="82">
        <f t="shared" si="42"/>
        <v>-6160.0629600000002</v>
      </c>
      <c r="FV13" s="85">
        <f t="shared" si="42"/>
        <v>-6369.8913599999996</v>
      </c>
      <c r="FW13" s="82">
        <f t="shared" si="42"/>
        <v>-6810.5309999999999</v>
      </c>
      <c r="FX13" s="85">
        <f t="shared" si="42"/>
        <v>-7020.3594000000003</v>
      </c>
      <c r="FY13" s="82">
        <f t="shared" si="42"/>
        <v>-7230.1878000000006</v>
      </c>
      <c r="GA13" s="79"/>
      <c r="GB13" s="19" t="s">
        <v>25</v>
      </c>
      <c r="GC13" s="85">
        <f t="shared" ref="GC13:GM13" si="43">-GC12*0.19</f>
        <v>-5351.78244</v>
      </c>
      <c r="GD13" s="85">
        <f t="shared" si="43"/>
        <v>-5418.1509600000009</v>
      </c>
      <c r="GE13" s="82">
        <f t="shared" si="43"/>
        <v>-5617.2565200000008</v>
      </c>
      <c r="GF13" s="85">
        <f t="shared" si="43"/>
        <v>-5838.4849200000008</v>
      </c>
      <c r="GG13" s="82">
        <f t="shared" si="43"/>
        <v>-6081.8361599999998</v>
      </c>
      <c r="GH13" s="85">
        <f t="shared" si="43"/>
        <v>-6303.0645599999998</v>
      </c>
      <c r="GI13" s="82">
        <f t="shared" si="43"/>
        <v>-6524.2929599999998</v>
      </c>
      <c r="GJ13" s="85">
        <f t="shared" si="43"/>
        <v>-6745.5213599999997</v>
      </c>
      <c r="GK13" s="82">
        <f t="shared" si="43"/>
        <v>-7210.1010000000006</v>
      </c>
      <c r="GL13" s="85">
        <f t="shared" si="43"/>
        <v>-7431.3294000000005</v>
      </c>
      <c r="GM13" s="82">
        <f t="shared" si="43"/>
        <v>-7652.5578000000005</v>
      </c>
      <c r="GO13" s="79"/>
      <c r="GP13" s="19" t="s">
        <v>25</v>
      </c>
      <c r="GQ13" s="85">
        <f t="shared" ref="GQ13:HA13" si="44">-GQ12*0.19</f>
        <v>-5986.16356</v>
      </c>
      <c r="GR13" s="85">
        <f t="shared" si="44"/>
        <v>-6059.6730399999997</v>
      </c>
      <c r="GS13" s="82">
        <f t="shared" si="44"/>
        <v>-6280.2014800000006</v>
      </c>
      <c r="GT13" s="85">
        <f t="shared" si="44"/>
        <v>-6525.2330800000009</v>
      </c>
      <c r="GU13" s="82">
        <f t="shared" si="44"/>
        <v>-6794.7678400000004</v>
      </c>
      <c r="GV13" s="85">
        <f t="shared" si="44"/>
        <v>-7039.7994399999989</v>
      </c>
      <c r="GW13" s="82">
        <f t="shared" si="44"/>
        <v>-7284.8310399999991</v>
      </c>
      <c r="GX13" s="85">
        <f t="shared" si="44"/>
        <v>-7529.8626399999985</v>
      </c>
      <c r="GY13" s="82">
        <f t="shared" si="44"/>
        <v>-8044.4290000000001</v>
      </c>
      <c r="GZ13" s="85">
        <f t="shared" si="44"/>
        <v>-8289.4606000000003</v>
      </c>
      <c r="HA13" s="82">
        <f t="shared" si="44"/>
        <v>-8534.4921999999988</v>
      </c>
    </row>
    <row r="14" spans="1:209" ht="13.9" x14ac:dyDescent="0.25">
      <c r="A14" s="79"/>
      <c r="B14" s="19"/>
      <c r="C14" s="81"/>
      <c r="D14" s="82"/>
      <c r="E14" s="81"/>
      <c r="F14" s="82"/>
      <c r="G14" s="81"/>
      <c r="H14" s="82"/>
      <c r="I14" s="81"/>
      <c r="J14" s="82"/>
      <c r="K14" s="81"/>
      <c r="L14" s="82"/>
      <c r="M14" s="81"/>
      <c r="O14" s="79"/>
      <c r="P14" s="19"/>
      <c r="Q14" s="81"/>
      <c r="R14" s="82"/>
      <c r="S14" s="81"/>
      <c r="T14" s="82"/>
      <c r="U14" s="81"/>
      <c r="V14" s="82"/>
      <c r="W14" s="81"/>
      <c r="X14" s="82"/>
      <c r="Y14" s="81"/>
      <c r="Z14" s="82"/>
      <c r="AA14" s="81"/>
      <c r="AC14" s="79"/>
      <c r="AD14" s="19"/>
      <c r="AE14" s="81"/>
      <c r="AF14" s="82"/>
      <c r="AG14" s="81"/>
      <c r="AH14" s="82"/>
      <c r="AI14" s="81"/>
      <c r="AJ14" s="82"/>
      <c r="AK14" s="81"/>
      <c r="AL14" s="82"/>
      <c r="AM14" s="81"/>
      <c r="AN14" s="82"/>
      <c r="AO14" s="81"/>
      <c r="AQ14" s="79"/>
      <c r="AR14" s="19"/>
      <c r="AS14" s="81"/>
      <c r="AT14" s="82"/>
      <c r="AU14" s="81"/>
      <c r="AV14" s="82"/>
      <c r="AW14" s="81"/>
      <c r="AX14" s="82"/>
      <c r="AY14" s="81"/>
      <c r="AZ14" s="82"/>
      <c r="BA14" s="81"/>
      <c r="BB14" s="82"/>
      <c r="BC14" s="81"/>
      <c r="BE14" s="79"/>
      <c r="BF14" s="19"/>
      <c r="BG14" s="81"/>
      <c r="BH14" s="82"/>
      <c r="BI14" s="81"/>
      <c r="BJ14" s="82"/>
      <c r="BK14" s="81"/>
      <c r="BL14" s="82"/>
      <c r="BM14" s="81"/>
      <c r="BN14" s="82"/>
      <c r="BO14" s="81"/>
      <c r="BP14" s="82"/>
      <c r="BQ14" s="81"/>
      <c r="BS14" s="79"/>
      <c r="BT14" s="19"/>
      <c r="BU14" s="81"/>
      <c r="BV14" s="82"/>
      <c r="BW14" s="81"/>
      <c r="BX14" s="82"/>
      <c r="BY14" s="81"/>
      <c r="BZ14" s="82"/>
      <c r="CA14" s="81"/>
      <c r="CB14" s="82"/>
      <c r="CC14" s="81"/>
      <c r="CD14" s="82"/>
      <c r="CE14" s="81"/>
      <c r="CG14" s="79"/>
      <c r="CH14" s="19"/>
      <c r="CI14" s="81"/>
      <c r="CJ14" s="82"/>
      <c r="CK14" s="81"/>
      <c r="CL14" s="82"/>
      <c r="CM14" s="81"/>
      <c r="CN14" s="82"/>
      <c r="CO14" s="81"/>
      <c r="CP14" s="82"/>
      <c r="CQ14" s="81"/>
      <c r="CR14" s="82"/>
      <c r="CS14" s="81"/>
      <c r="CU14" s="79"/>
      <c r="CV14" s="19"/>
      <c r="CW14" s="81"/>
      <c r="CX14" s="82"/>
      <c r="CY14" s="81"/>
      <c r="CZ14" s="82"/>
      <c r="DA14" s="81"/>
      <c r="DB14" s="82"/>
      <c r="DC14" s="81"/>
      <c r="DD14" s="82"/>
      <c r="DE14" s="81"/>
      <c r="DF14" s="82"/>
      <c r="DG14" s="81"/>
      <c r="DI14" s="79"/>
      <c r="DJ14" s="19"/>
      <c r="DK14" s="81"/>
      <c r="DL14" s="82"/>
      <c r="DM14" s="81"/>
      <c r="DN14" s="82"/>
      <c r="DO14" s="81"/>
      <c r="DP14" s="82"/>
      <c r="DQ14" s="81"/>
      <c r="DR14" s="82"/>
      <c r="DS14" s="81"/>
      <c r="DT14" s="82"/>
      <c r="DU14" s="81"/>
      <c r="DW14" s="79"/>
      <c r="DX14" s="19"/>
      <c r="DY14" s="81"/>
      <c r="DZ14" s="82"/>
      <c r="EA14" s="81"/>
      <c r="EB14" s="82"/>
      <c r="EC14" s="81"/>
      <c r="ED14" s="82"/>
      <c r="EE14" s="81"/>
      <c r="EF14" s="82"/>
      <c r="EG14" s="81"/>
      <c r="EH14" s="82"/>
      <c r="EI14" s="81"/>
      <c r="EK14" s="79"/>
      <c r="EL14" s="19"/>
      <c r="EM14" s="81"/>
      <c r="EN14" s="82"/>
      <c r="EO14" s="81"/>
      <c r="EP14" s="82"/>
      <c r="EQ14" s="81"/>
      <c r="ER14" s="82"/>
      <c r="ES14" s="81"/>
      <c r="ET14" s="82"/>
      <c r="EU14" s="81"/>
      <c r="EV14" s="82"/>
      <c r="EW14" s="81"/>
      <c r="EY14" s="79"/>
      <c r="EZ14" s="19"/>
      <c r="FA14" s="81"/>
      <c r="FB14" s="82"/>
      <c r="FC14" s="81"/>
      <c r="FD14" s="82"/>
      <c r="FE14" s="81"/>
      <c r="FF14" s="82"/>
      <c r="FG14" s="81"/>
      <c r="FH14" s="82"/>
      <c r="FI14" s="81"/>
      <c r="FJ14" s="82"/>
      <c r="FK14" s="81"/>
      <c r="FM14" s="79"/>
      <c r="FN14" s="19"/>
      <c r="FO14" s="81"/>
      <c r="FP14" s="82"/>
      <c r="FQ14" s="81"/>
      <c r="FR14" s="82"/>
      <c r="FS14" s="81"/>
      <c r="FT14" s="82"/>
      <c r="FU14" s="81"/>
      <c r="FV14" s="82"/>
      <c r="FW14" s="81"/>
      <c r="FX14" s="82"/>
      <c r="FY14" s="81"/>
      <c r="GA14" s="79"/>
      <c r="GB14" s="19"/>
      <c r="GC14" s="81"/>
      <c r="GD14" s="82"/>
      <c r="GE14" s="81"/>
      <c r="GF14" s="82"/>
      <c r="GG14" s="81"/>
      <c r="GH14" s="82"/>
      <c r="GI14" s="81"/>
      <c r="GJ14" s="82"/>
      <c r="GK14" s="81"/>
      <c r="GL14" s="82"/>
      <c r="GM14" s="81"/>
      <c r="GO14" s="79"/>
      <c r="GP14" s="19"/>
      <c r="GQ14" s="81"/>
      <c r="GR14" s="82"/>
      <c r="GS14" s="81"/>
      <c r="GT14" s="82"/>
      <c r="GU14" s="81"/>
      <c r="GV14" s="82"/>
      <c r="GW14" s="81"/>
      <c r="GX14" s="82"/>
      <c r="GY14" s="81"/>
      <c r="GZ14" s="82"/>
      <c r="HA14" s="81"/>
    </row>
    <row r="15" spans="1:209" ht="13.9" x14ac:dyDescent="0.25">
      <c r="A15" s="79" t="s">
        <v>26</v>
      </c>
      <c r="B15" s="19" t="s">
        <v>65</v>
      </c>
      <c r="C15" s="81">
        <v>200.34</v>
      </c>
      <c r="D15" s="82">
        <v>123.91</v>
      </c>
      <c r="E15" s="81">
        <v>47.5</v>
      </c>
      <c r="F15" s="82"/>
      <c r="G15" s="81"/>
      <c r="H15" s="82"/>
      <c r="I15" s="81"/>
      <c r="J15" s="82"/>
      <c r="K15" s="81"/>
      <c r="L15" s="82"/>
      <c r="M15" s="81"/>
      <c r="O15" s="79" t="s">
        <v>26</v>
      </c>
      <c r="P15" s="19" t="s">
        <v>65</v>
      </c>
      <c r="Q15" s="81">
        <v>210.35</v>
      </c>
      <c r="R15" s="82">
        <v>130.11000000000001</v>
      </c>
      <c r="S15" s="81">
        <v>49.88</v>
      </c>
      <c r="T15" s="82"/>
      <c r="U15" s="81"/>
      <c r="V15" s="82"/>
      <c r="W15" s="81"/>
      <c r="X15" s="82"/>
      <c r="Y15" s="81"/>
      <c r="Z15" s="82"/>
      <c r="AA15" s="81"/>
      <c r="AC15" s="79" t="s">
        <v>26</v>
      </c>
      <c r="AD15" s="19" t="s">
        <v>65</v>
      </c>
      <c r="AE15" s="81">
        <v>216.36</v>
      </c>
      <c r="AF15" s="82">
        <v>133.83000000000001</v>
      </c>
      <c r="AG15" s="81">
        <v>51.3</v>
      </c>
      <c r="AH15" s="82"/>
      <c r="AI15" s="81"/>
      <c r="AJ15" s="82"/>
      <c r="AK15" s="81"/>
      <c r="AL15" s="82"/>
      <c r="AM15" s="81"/>
      <c r="AN15" s="82"/>
      <c r="AO15" s="81"/>
      <c r="AQ15" s="79" t="s">
        <v>26</v>
      </c>
      <c r="AR15" s="19" t="s">
        <v>65</v>
      </c>
      <c r="AS15" s="81">
        <v>220.37</v>
      </c>
      <c r="AT15" s="82">
        <v>136.30000000000001</v>
      </c>
      <c r="AU15" s="81">
        <v>52.25</v>
      </c>
      <c r="AV15" s="82"/>
      <c r="AW15" s="81"/>
      <c r="AX15" s="82"/>
      <c r="AY15" s="81"/>
      <c r="AZ15" s="82"/>
      <c r="BA15" s="81"/>
      <c r="BB15" s="82"/>
      <c r="BC15" s="81"/>
      <c r="BE15" s="79" t="s">
        <v>26</v>
      </c>
      <c r="BF15" s="19" t="s">
        <v>65</v>
      </c>
      <c r="BG15" s="81">
        <v>226.38</v>
      </c>
      <c r="BH15" s="82">
        <v>140.02000000000001</v>
      </c>
      <c r="BI15" s="81">
        <v>53.68</v>
      </c>
      <c r="BJ15" s="82"/>
      <c r="BK15" s="81"/>
      <c r="BL15" s="82"/>
      <c r="BM15" s="81"/>
      <c r="BN15" s="82"/>
      <c r="BO15" s="81"/>
      <c r="BP15" s="82"/>
      <c r="BQ15" s="81"/>
      <c r="BS15" s="79" t="s">
        <v>26</v>
      </c>
      <c r="BT15" s="19" t="s">
        <v>65</v>
      </c>
      <c r="BU15" s="81">
        <v>230.39</v>
      </c>
      <c r="BV15" s="82">
        <v>142.5</v>
      </c>
      <c r="BW15" s="81">
        <v>54.63</v>
      </c>
      <c r="BX15" s="82"/>
      <c r="BY15" s="81"/>
      <c r="BZ15" s="82"/>
      <c r="CA15" s="81"/>
      <c r="CB15" s="82"/>
      <c r="CC15" s="81"/>
      <c r="CD15" s="82"/>
      <c r="CE15" s="81"/>
      <c r="CG15" s="79" t="s">
        <v>26</v>
      </c>
      <c r="CH15" s="19" t="s">
        <v>65</v>
      </c>
      <c r="CI15" s="81">
        <v>238.4</v>
      </c>
      <c r="CJ15" s="82">
        <v>147.46</v>
      </c>
      <c r="CK15" s="81">
        <v>56.53</v>
      </c>
      <c r="CL15" s="82"/>
      <c r="CM15" s="81"/>
      <c r="CN15" s="82"/>
      <c r="CO15" s="81"/>
      <c r="CP15" s="82"/>
      <c r="CQ15" s="81"/>
      <c r="CR15" s="82"/>
      <c r="CS15" s="81"/>
      <c r="CU15" s="79" t="s">
        <v>26</v>
      </c>
      <c r="CV15" s="19" t="s">
        <v>65</v>
      </c>
      <c r="CW15" s="81">
        <v>260.44</v>
      </c>
      <c r="CX15" s="82">
        <v>161.09</v>
      </c>
      <c r="CY15" s="81">
        <v>61.75</v>
      </c>
      <c r="CZ15" s="82"/>
      <c r="DA15" s="81"/>
      <c r="DB15" s="82"/>
      <c r="DC15" s="81"/>
      <c r="DD15" s="82"/>
      <c r="DE15" s="81"/>
      <c r="DF15" s="82"/>
      <c r="DG15" s="81"/>
      <c r="DI15" s="79" t="s">
        <v>26</v>
      </c>
      <c r="DJ15" s="19" t="s">
        <v>65</v>
      </c>
      <c r="DK15" s="81">
        <v>264.45</v>
      </c>
      <c r="DL15" s="82">
        <v>163.57</v>
      </c>
      <c r="DM15" s="81">
        <v>62.7</v>
      </c>
      <c r="DN15" s="82"/>
      <c r="DO15" s="81"/>
      <c r="DP15" s="82"/>
      <c r="DQ15" s="81"/>
      <c r="DR15" s="82"/>
      <c r="DS15" s="81"/>
      <c r="DT15" s="82"/>
      <c r="DU15" s="81"/>
      <c r="DW15" s="79" t="s">
        <v>26</v>
      </c>
      <c r="DX15" s="19" t="s">
        <v>65</v>
      </c>
      <c r="DY15" s="81">
        <f>160.27*1.8447</f>
        <v>295.65006900000003</v>
      </c>
      <c r="DZ15" s="82">
        <f>99.13*1.8447</f>
        <v>182.86511099999998</v>
      </c>
      <c r="EA15" s="81">
        <f>38*1.8447</f>
        <v>70.098600000000005</v>
      </c>
      <c r="EB15" s="82"/>
      <c r="EC15" s="81"/>
      <c r="ED15" s="82"/>
      <c r="EE15" s="81"/>
      <c r="EF15" s="82"/>
      <c r="EG15" s="81"/>
      <c r="EH15" s="82"/>
      <c r="EI15" s="81"/>
      <c r="EK15" s="79" t="s">
        <v>26</v>
      </c>
      <c r="EL15" s="19" t="s">
        <v>65</v>
      </c>
      <c r="EM15" s="81">
        <f>160.27*2.0196</f>
        <v>323.68129200000004</v>
      </c>
      <c r="EN15" s="82">
        <f>99.13*2.0196</f>
        <v>200.20294799999999</v>
      </c>
      <c r="EO15" s="81">
        <f>38*2.0196</f>
        <v>76.744799999999998</v>
      </c>
      <c r="EP15" s="82"/>
      <c r="EQ15" s="81"/>
      <c r="ER15" s="82"/>
      <c r="ES15" s="81"/>
      <c r="ET15" s="82"/>
      <c r="EU15" s="81"/>
      <c r="EV15" s="82"/>
      <c r="EW15" s="81"/>
      <c r="EY15" s="79" t="s">
        <v>26</v>
      </c>
      <c r="EZ15" s="19" t="s">
        <v>65</v>
      </c>
      <c r="FA15" s="81">
        <f>160.27*2.0196</f>
        <v>323.68129200000004</v>
      </c>
      <c r="FB15" s="82">
        <f>99.13*2.0196</f>
        <v>200.20294799999999</v>
      </c>
      <c r="FC15" s="81">
        <f>38*2.0196</f>
        <v>76.744799999999998</v>
      </c>
      <c r="FD15" s="82"/>
      <c r="FE15" s="81"/>
      <c r="FF15" s="82"/>
      <c r="FG15" s="81"/>
      <c r="FH15" s="82"/>
      <c r="FI15" s="81"/>
      <c r="FJ15" s="82"/>
      <c r="FK15" s="81"/>
      <c r="FM15" s="79" t="s">
        <v>26</v>
      </c>
      <c r="FN15" s="19" t="s">
        <v>65</v>
      </c>
      <c r="FO15" s="81">
        <f>160.27*2.145</f>
        <v>343.77915000000002</v>
      </c>
      <c r="FP15" s="82">
        <f>99.13*2.145</f>
        <v>212.63385</v>
      </c>
      <c r="FQ15" s="81">
        <f>38*2.145</f>
        <v>81.510000000000005</v>
      </c>
      <c r="FR15" s="82"/>
      <c r="FS15" s="81"/>
      <c r="FT15" s="82"/>
      <c r="FU15" s="81"/>
      <c r="FV15" s="82"/>
      <c r="FW15" s="81"/>
      <c r="FX15" s="82"/>
      <c r="FY15" s="81"/>
      <c r="GA15" s="79" t="s">
        <v>26</v>
      </c>
      <c r="GB15" s="19" t="s">
        <v>65</v>
      </c>
      <c r="GC15" s="81">
        <f>160.27*2.2721</f>
        <v>364.14946700000002</v>
      </c>
      <c r="GD15" s="82">
        <f>99.13*2.2721</f>
        <v>225.233273</v>
      </c>
      <c r="GE15" s="81">
        <f>38*2.2721</f>
        <v>86.339799999999997</v>
      </c>
      <c r="GF15" s="82"/>
      <c r="GG15" s="81"/>
      <c r="GH15" s="82"/>
      <c r="GI15" s="81"/>
      <c r="GJ15" s="82"/>
      <c r="GK15" s="81"/>
      <c r="GL15" s="82"/>
      <c r="GM15" s="81"/>
      <c r="GO15" s="79" t="s">
        <v>26</v>
      </c>
      <c r="GP15" s="19" t="s">
        <v>65</v>
      </c>
      <c r="GQ15" s="81">
        <f>160.27*2.5377</f>
        <v>406.71717900000004</v>
      </c>
      <c r="GR15" s="82">
        <f>99.13*2.5377</f>
        <v>251.56220099999999</v>
      </c>
      <c r="GS15" s="81">
        <f>38*2.5377</f>
        <v>96.432600000000008</v>
      </c>
      <c r="GT15" s="82"/>
      <c r="GU15" s="81"/>
      <c r="GV15" s="82"/>
      <c r="GW15" s="81"/>
      <c r="GX15" s="82"/>
      <c r="GY15" s="81"/>
      <c r="GZ15" s="82"/>
      <c r="HA15" s="81"/>
    </row>
    <row r="16" spans="1:209" ht="13.9" x14ac:dyDescent="0.25">
      <c r="A16" s="103"/>
      <c r="B16" s="105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O16" s="103"/>
      <c r="P16" s="105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C16" s="103"/>
      <c r="AD16" s="105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Q16" s="103"/>
      <c r="AR16" s="105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E16" s="103"/>
      <c r="BF16" s="105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S16" s="103"/>
      <c r="BT16" s="105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G16" s="103"/>
      <c r="CH16" s="105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U16" s="103"/>
      <c r="CV16" s="105"/>
      <c r="CW16" s="104"/>
      <c r="CX16" s="104"/>
      <c r="CY16" s="104"/>
      <c r="CZ16" s="104"/>
      <c r="DA16" s="104"/>
      <c r="DB16" s="104"/>
      <c r="DC16" s="104"/>
      <c r="DD16" s="104"/>
      <c r="DE16" s="104"/>
      <c r="DF16" s="104"/>
      <c r="DG16" s="104"/>
      <c r="DI16" s="103"/>
      <c r="DJ16" s="105"/>
      <c r="DK16" s="104"/>
      <c r="DL16" s="104"/>
      <c r="DM16" s="104"/>
      <c r="DN16" s="104"/>
      <c r="DO16" s="104"/>
      <c r="DP16" s="104"/>
      <c r="DQ16" s="104"/>
      <c r="DR16" s="104"/>
      <c r="DS16" s="104"/>
      <c r="DT16" s="104"/>
      <c r="DU16" s="104"/>
      <c r="DW16" s="103"/>
      <c r="DX16" s="105"/>
      <c r="DY16" s="104"/>
      <c r="DZ16" s="104"/>
      <c r="EA16" s="104"/>
      <c r="EB16" s="104"/>
      <c r="EC16" s="104"/>
      <c r="ED16" s="104"/>
      <c r="EE16" s="104"/>
      <c r="EF16" s="104"/>
      <c r="EG16" s="104"/>
      <c r="EH16" s="104"/>
      <c r="EI16" s="104"/>
      <c r="EK16" s="103"/>
      <c r="EL16" s="105"/>
      <c r="EM16" s="104"/>
      <c r="EN16" s="104"/>
      <c r="EO16" s="104"/>
      <c r="EP16" s="104"/>
      <c r="EQ16" s="104"/>
      <c r="ER16" s="104"/>
      <c r="ES16" s="104"/>
      <c r="ET16" s="104"/>
      <c r="EU16" s="104"/>
      <c r="EV16" s="104"/>
      <c r="EW16" s="104"/>
      <c r="EY16" s="103"/>
      <c r="EZ16" s="105"/>
      <c r="FA16" s="104"/>
      <c r="FB16" s="104"/>
      <c r="FC16" s="104"/>
      <c r="FD16" s="104"/>
      <c r="FE16" s="104"/>
      <c r="FF16" s="104"/>
      <c r="FG16" s="104"/>
      <c r="FH16" s="104"/>
      <c r="FI16" s="104"/>
      <c r="FJ16" s="104"/>
      <c r="FK16" s="104"/>
      <c r="FM16" s="103"/>
      <c r="FN16" s="105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GA16" s="103"/>
      <c r="GB16" s="105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O16" s="103"/>
      <c r="GP16" s="105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</row>
    <row r="17" spans="1:209" ht="13.9" x14ac:dyDescent="0.25">
      <c r="A17" s="84"/>
      <c r="B17" s="14" t="s">
        <v>28</v>
      </c>
      <c r="C17" s="15">
        <f t="shared" ref="C17:M17" si="45">SUM(C12:C16)</f>
        <v>11531.812319999999</v>
      </c>
      <c r="D17" s="15">
        <f t="shared" si="45"/>
        <v>11598.73288</v>
      </c>
      <c r="E17" s="15">
        <f t="shared" si="45"/>
        <v>11952.37456</v>
      </c>
      <c r="F17" s="15">
        <f t="shared" si="45"/>
        <v>12382.709759999998</v>
      </c>
      <c r="G17" s="15">
        <f t="shared" si="45"/>
        <v>12908.328479999998</v>
      </c>
      <c r="H17" s="15">
        <f t="shared" si="45"/>
        <v>13386.163680000001</v>
      </c>
      <c r="I17" s="15">
        <f t="shared" si="45"/>
        <v>13863.998879999999</v>
      </c>
      <c r="J17" s="15">
        <f t="shared" si="45"/>
        <v>14341.834079999997</v>
      </c>
      <c r="K17" s="15">
        <f t="shared" si="45"/>
        <v>15345.288</v>
      </c>
      <c r="L17" s="15">
        <f t="shared" si="45"/>
        <v>15823.123199999998</v>
      </c>
      <c r="M17" s="15">
        <f t="shared" si="45"/>
        <v>16300.9584</v>
      </c>
      <c r="O17" s="84"/>
      <c r="P17" s="14" t="s">
        <v>28</v>
      </c>
      <c r="Q17" s="15">
        <f t="shared" ref="Q17:AA17" si="46">SUM(Q12:Q16)</f>
        <v>12170.24624</v>
      </c>
      <c r="R17" s="15">
        <f t="shared" si="46"/>
        <v>12240.53016</v>
      </c>
      <c r="S17" s="15">
        <f t="shared" si="46"/>
        <v>12611.87192</v>
      </c>
      <c r="T17" s="15">
        <f t="shared" si="46"/>
        <v>13063.738319999999</v>
      </c>
      <c r="U17" s="15">
        <f t="shared" si="46"/>
        <v>13615.659359999998</v>
      </c>
      <c r="V17" s="15">
        <f t="shared" si="46"/>
        <v>14117.405759999998</v>
      </c>
      <c r="W17" s="15">
        <f t="shared" si="46"/>
        <v>14619.152159999996</v>
      </c>
      <c r="X17" s="15">
        <f t="shared" si="46"/>
        <v>15120.898559999998</v>
      </c>
      <c r="Y17" s="15">
        <f t="shared" si="46"/>
        <v>16174.565999999999</v>
      </c>
      <c r="Z17" s="15">
        <f t="shared" si="46"/>
        <v>16676.312399999999</v>
      </c>
      <c r="AA17" s="15">
        <f t="shared" si="46"/>
        <v>17178.058799999999</v>
      </c>
      <c r="AC17" s="84"/>
      <c r="AD17" s="14" t="s">
        <v>28</v>
      </c>
      <c r="AE17" s="15">
        <f t="shared" ref="AE17:AO17" si="47">SUM(AE12:AE16)</f>
        <v>12552.844680000002</v>
      </c>
      <c r="AF17" s="15">
        <f t="shared" si="47"/>
        <v>12625.125120000001</v>
      </c>
      <c r="AG17" s="15">
        <f t="shared" si="47"/>
        <v>13007.026440000001</v>
      </c>
      <c r="AH17" s="15">
        <f t="shared" si="47"/>
        <v>13471.76124</v>
      </c>
      <c r="AI17" s="15">
        <f t="shared" si="47"/>
        <v>14039.399520000001</v>
      </c>
      <c r="AJ17" s="15">
        <f t="shared" si="47"/>
        <v>14555.434320000002</v>
      </c>
      <c r="AK17" s="15">
        <f t="shared" si="47"/>
        <v>15071.46912</v>
      </c>
      <c r="AL17" s="15">
        <f t="shared" si="47"/>
        <v>15587.503920000003</v>
      </c>
      <c r="AM17" s="15">
        <f t="shared" si="47"/>
        <v>16671.177</v>
      </c>
      <c r="AN17" s="15">
        <f t="shared" si="47"/>
        <v>17187.211800000001</v>
      </c>
      <c r="AO17" s="15">
        <f t="shared" si="47"/>
        <v>17703.246599999999</v>
      </c>
      <c r="AQ17" s="84"/>
      <c r="AR17" s="14" t="s">
        <v>28</v>
      </c>
      <c r="AS17" s="15">
        <f t="shared" ref="AS17:BC17" si="48">SUM(AS12:AS16)</f>
        <v>12809.50016</v>
      </c>
      <c r="AT17" s="15">
        <f t="shared" si="48"/>
        <v>12883.127439999998</v>
      </c>
      <c r="AU17" s="15">
        <f t="shared" si="48"/>
        <v>13272.169279999998</v>
      </c>
      <c r="AV17" s="15">
        <f t="shared" si="48"/>
        <v>13745.576879999999</v>
      </c>
      <c r="AW17" s="15">
        <f t="shared" si="48"/>
        <v>14323.80024</v>
      </c>
      <c r="AX17" s="15">
        <f t="shared" si="48"/>
        <v>14849.457840000001</v>
      </c>
      <c r="AY17" s="15">
        <f t="shared" si="48"/>
        <v>15375.11544</v>
      </c>
      <c r="AZ17" s="15">
        <f t="shared" si="48"/>
        <v>15900.77304</v>
      </c>
      <c r="BA17" s="15">
        <f t="shared" si="48"/>
        <v>17004.654000000002</v>
      </c>
      <c r="BB17" s="15">
        <f t="shared" si="48"/>
        <v>17530.311600000001</v>
      </c>
      <c r="BC17" s="15">
        <f t="shared" si="48"/>
        <v>18055.9692</v>
      </c>
      <c r="BE17" s="84"/>
      <c r="BF17" s="14" t="s">
        <v>28</v>
      </c>
      <c r="BG17" s="15">
        <f t="shared" ref="BG17:BQ17" si="49">SUM(BG12:BG16)</f>
        <v>13191.288599999998</v>
      </c>
      <c r="BH17" s="15">
        <f t="shared" si="49"/>
        <v>13266.912400000001</v>
      </c>
      <c r="BI17" s="15">
        <f t="shared" si="49"/>
        <v>13666.523800000003</v>
      </c>
      <c r="BJ17" s="15">
        <f t="shared" si="49"/>
        <v>14152.789800000002</v>
      </c>
      <c r="BK17" s="15">
        <f t="shared" si="49"/>
        <v>14746.7304</v>
      </c>
      <c r="BL17" s="15">
        <f t="shared" si="49"/>
        <v>15286.676400000002</v>
      </c>
      <c r="BM17" s="15">
        <f t="shared" si="49"/>
        <v>15826.6224</v>
      </c>
      <c r="BN17" s="15">
        <f t="shared" si="49"/>
        <v>16366.5684</v>
      </c>
      <c r="BO17" s="15">
        <f t="shared" si="49"/>
        <v>17500.455000000002</v>
      </c>
      <c r="BP17" s="15">
        <f t="shared" si="49"/>
        <v>18040.400999999998</v>
      </c>
      <c r="BQ17" s="15">
        <f t="shared" si="49"/>
        <v>18580.347000000002</v>
      </c>
      <c r="BS17" s="84"/>
      <c r="BT17" s="14" t="s">
        <v>28</v>
      </c>
      <c r="BU17" s="15">
        <f t="shared" ref="BU17:CE17" si="50">SUM(BU12:BU16)</f>
        <v>13446.08756</v>
      </c>
      <c r="BV17" s="15">
        <f t="shared" si="50"/>
        <v>13523.039040000001</v>
      </c>
      <c r="BW17" s="15">
        <f t="shared" si="50"/>
        <v>13929.693479999998</v>
      </c>
      <c r="BX17" s="15">
        <f t="shared" si="50"/>
        <v>14424.53508</v>
      </c>
      <c r="BY17" s="15">
        <f t="shared" si="50"/>
        <v>15028.953840000002</v>
      </c>
      <c r="BZ17" s="15">
        <f t="shared" si="50"/>
        <v>15578.425440000003</v>
      </c>
      <c r="CA17" s="15">
        <f t="shared" si="50"/>
        <v>16127.897040000003</v>
      </c>
      <c r="CB17" s="15">
        <f t="shared" si="50"/>
        <v>16677.368640000001</v>
      </c>
      <c r="CC17" s="15">
        <f t="shared" si="50"/>
        <v>17831.259000000002</v>
      </c>
      <c r="CD17" s="15">
        <f t="shared" si="50"/>
        <v>18380.730599999999</v>
      </c>
      <c r="CE17" s="15">
        <f t="shared" si="50"/>
        <v>18930.2022</v>
      </c>
      <c r="CG17" s="84"/>
      <c r="CH17" s="14" t="s">
        <v>28</v>
      </c>
      <c r="CI17" s="15">
        <f t="shared" ref="CI17:CS17" si="51">SUM(CI12:CI16)</f>
        <v>13957.532000000001</v>
      </c>
      <c r="CJ17" s="15">
        <f t="shared" si="51"/>
        <v>14037.177999999998</v>
      </c>
      <c r="CK17" s="15">
        <f t="shared" si="51"/>
        <v>14458.005999999999</v>
      </c>
      <c r="CL17" s="15">
        <f t="shared" si="51"/>
        <v>14970.095999999998</v>
      </c>
      <c r="CM17" s="15">
        <f t="shared" si="51"/>
        <v>15595.578</v>
      </c>
      <c r="CN17" s="15">
        <f t="shared" si="51"/>
        <v>16164.198</v>
      </c>
      <c r="CO17" s="15">
        <f t="shared" si="51"/>
        <v>16732.817999999999</v>
      </c>
      <c r="CP17" s="15">
        <f t="shared" si="51"/>
        <v>17301.437999999998</v>
      </c>
      <c r="CQ17" s="15">
        <f t="shared" si="51"/>
        <v>18495.54</v>
      </c>
      <c r="CR17" s="15">
        <f t="shared" si="51"/>
        <v>19064.16</v>
      </c>
      <c r="CS17" s="15">
        <f t="shared" si="51"/>
        <v>19632.78</v>
      </c>
      <c r="CU17" s="84"/>
      <c r="CV17" s="14" t="s">
        <v>28</v>
      </c>
      <c r="CW17" s="15">
        <f t="shared" ref="CW17:DG17" si="52">SUM(CW12:CW16)</f>
        <v>15363.02932</v>
      </c>
      <c r="CX17" s="15">
        <f t="shared" si="52"/>
        <v>15450.04088</v>
      </c>
      <c r="CY17" s="15">
        <f t="shared" si="52"/>
        <v>15909.785559999998</v>
      </c>
      <c r="CZ17" s="15">
        <f t="shared" si="52"/>
        <v>16469.240760000001</v>
      </c>
      <c r="DA17" s="15">
        <f t="shared" si="52"/>
        <v>17152.566479999998</v>
      </c>
      <c r="DB17" s="15">
        <f t="shared" si="52"/>
        <v>17773.771679999998</v>
      </c>
      <c r="DC17" s="15">
        <f t="shared" si="52"/>
        <v>18394.976879999998</v>
      </c>
      <c r="DD17" s="15">
        <f t="shared" si="52"/>
        <v>19016.182079999999</v>
      </c>
      <c r="DE17" s="15">
        <f t="shared" si="52"/>
        <v>20320.713</v>
      </c>
      <c r="DF17" s="15">
        <f t="shared" si="52"/>
        <v>20941.9182</v>
      </c>
      <c r="DG17" s="15">
        <f t="shared" si="52"/>
        <v>21563.1234</v>
      </c>
      <c r="DI17" s="84"/>
      <c r="DJ17" s="14" t="s">
        <v>28</v>
      </c>
      <c r="DK17" s="15">
        <f t="shared" ref="DK17:DU17" si="53">SUM(DK12:DK16)</f>
        <v>15617.828280000002</v>
      </c>
      <c r="DL17" s="15">
        <f t="shared" si="53"/>
        <v>15706.167519999999</v>
      </c>
      <c r="DM17" s="15">
        <f t="shared" si="53"/>
        <v>16172.955240000003</v>
      </c>
      <c r="DN17" s="15">
        <f t="shared" si="53"/>
        <v>16740.986040000003</v>
      </c>
      <c r="DO17" s="15">
        <f t="shared" si="53"/>
        <v>17434.789919999999</v>
      </c>
      <c r="DP17" s="15">
        <f t="shared" si="53"/>
        <v>18065.52072</v>
      </c>
      <c r="DQ17" s="15">
        <f t="shared" si="53"/>
        <v>18696.251520000002</v>
      </c>
      <c r="DR17" s="15">
        <f t="shared" si="53"/>
        <v>19326.982320000003</v>
      </c>
      <c r="DS17" s="15">
        <f t="shared" si="53"/>
        <v>20651.517</v>
      </c>
      <c r="DT17" s="15">
        <f t="shared" si="53"/>
        <v>21282.247799999997</v>
      </c>
      <c r="DU17" s="15">
        <f t="shared" si="53"/>
        <v>21912.978600000002</v>
      </c>
      <c r="DW17" s="84"/>
      <c r="DX17" s="14" t="s">
        <v>28</v>
      </c>
      <c r="DY17" s="15">
        <f t="shared" ref="DY17:EI17" si="54">SUM(DY12:DY16)</f>
        <v>17889.896588999996</v>
      </c>
      <c r="DZ17" s="15">
        <f t="shared" si="54"/>
        <v>17995.840790999995</v>
      </c>
      <c r="EA17" s="15">
        <f t="shared" si="54"/>
        <v>18539.261759999998</v>
      </c>
      <c r="EB17" s="15">
        <f t="shared" si="54"/>
        <v>19198.260359999997</v>
      </c>
      <c r="EC17" s="15">
        <f t="shared" si="54"/>
        <v>20000.26728</v>
      </c>
      <c r="ED17" s="15">
        <f t="shared" si="54"/>
        <v>20729.364479999997</v>
      </c>
      <c r="EE17" s="15">
        <f t="shared" si="54"/>
        <v>21458.461679999997</v>
      </c>
      <c r="EF17" s="15">
        <f t="shared" si="54"/>
        <v>22187.558879999997</v>
      </c>
      <c r="EG17" s="15">
        <f t="shared" si="54"/>
        <v>23718.663</v>
      </c>
      <c r="EH17" s="15">
        <f t="shared" si="54"/>
        <v>24447.760199999997</v>
      </c>
      <c r="EI17" s="15">
        <f t="shared" si="54"/>
        <v>25176.857399999997</v>
      </c>
      <c r="EK17" s="84"/>
      <c r="EL17" s="14" t="s">
        <v>28</v>
      </c>
      <c r="EM17" s="15">
        <f t="shared" ref="EM17:EW17" si="55">SUM(EM12:EM16)</f>
        <v>19699.843572000002</v>
      </c>
      <c r="EN17" s="15">
        <f t="shared" si="55"/>
        <v>19815.156468000001</v>
      </c>
      <c r="EO17" s="15">
        <f t="shared" si="55"/>
        <v>20408.072040000003</v>
      </c>
      <c r="EP17" s="15">
        <f t="shared" si="55"/>
        <v>21127.298039999998</v>
      </c>
      <c r="EQ17" s="15">
        <f t="shared" si="55"/>
        <v>22002.86592</v>
      </c>
      <c r="ER17" s="15">
        <f t="shared" si="55"/>
        <v>22798.836719999999</v>
      </c>
      <c r="ES17" s="15">
        <f t="shared" si="55"/>
        <v>23594.807519999998</v>
      </c>
      <c r="ET17" s="15">
        <f t="shared" si="55"/>
        <v>24390.778320000001</v>
      </c>
      <c r="EU17" s="15">
        <f t="shared" si="55"/>
        <v>26062.317000000003</v>
      </c>
      <c r="EV17" s="15">
        <f t="shared" si="55"/>
        <v>26858.287799999998</v>
      </c>
      <c r="EW17" s="15">
        <f t="shared" si="55"/>
        <v>27654.258599999997</v>
      </c>
      <c r="EY17" s="84"/>
      <c r="EZ17" s="14" t="s">
        <v>28</v>
      </c>
      <c r="FA17" s="15">
        <f t="shared" ref="FA17:FK17" si="56">SUM(FA12:FA16)</f>
        <v>20567.460492000002</v>
      </c>
      <c r="FB17" s="15">
        <f t="shared" si="56"/>
        <v>20697.965747999999</v>
      </c>
      <c r="FC17" s="15">
        <f t="shared" si="56"/>
        <v>21336.458400000003</v>
      </c>
      <c r="FD17" s="15">
        <f t="shared" si="56"/>
        <v>22106.325600000004</v>
      </c>
      <c r="FE17" s="15">
        <f t="shared" si="56"/>
        <v>23037.5988</v>
      </c>
      <c r="FF17" s="15">
        <f t="shared" si="56"/>
        <v>23884.210800000001</v>
      </c>
      <c r="FG17" s="15">
        <f t="shared" si="56"/>
        <v>24730.822800000002</v>
      </c>
      <c r="FH17" s="15">
        <f t="shared" si="56"/>
        <v>25577.434800000003</v>
      </c>
      <c r="FI17" s="15">
        <f t="shared" si="56"/>
        <v>27355.32</v>
      </c>
      <c r="FJ17" s="15">
        <f t="shared" si="56"/>
        <v>28201.931999999997</v>
      </c>
      <c r="FK17" s="15">
        <f t="shared" si="56"/>
        <v>29048.544000000002</v>
      </c>
      <c r="FM17" s="84"/>
      <c r="FN17" s="14" t="s">
        <v>28</v>
      </c>
      <c r="FO17" s="15">
        <f t="shared" ref="FO17:FY17" si="57">SUM(FO12:FO16)</f>
        <v>21864.082709999999</v>
      </c>
      <c r="FP17" s="15">
        <f t="shared" si="57"/>
        <v>22001.296890000001</v>
      </c>
      <c r="FQ17" s="15">
        <f t="shared" si="57"/>
        <v>22675.251479999999</v>
      </c>
      <c r="FR17" s="15">
        <f t="shared" si="57"/>
        <v>23488.273080000003</v>
      </c>
      <c r="FS17" s="15">
        <f t="shared" si="57"/>
        <v>24472.257839999998</v>
      </c>
      <c r="FT17" s="15">
        <f t="shared" si="57"/>
        <v>25366.78944</v>
      </c>
      <c r="FU17" s="15">
        <f t="shared" si="57"/>
        <v>26261.321040000003</v>
      </c>
      <c r="FV17" s="15">
        <f t="shared" si="57"/>
        <v>27155.852639999997</v>
      </c>
      <c r="FW17" s="15">
        <f t="shared" si="57"/>
        <v>29034.369000000002</v>
      </c>
      <c r="FX17" s="15">
        <f t="shared" si="57"/>
        <v>29928.900600000001</v>
      </c>
      <c r="FY17" s="15">
        <f t="shared" si="57"/>
        <v>30823.432200000003</v>
      </c>
      <c r="GA17" s="84"/>
      <c r="GB17" s="14" t="s">
        <v>28</v>
      </c>
      <c r="GC17" s="15">
        <f t="shared" ref="GC17:GM17" si="58">SUM(GC12:GC16)</f>
        <v>23179.643027000002</v>
      </c>
      <c r="GD17" s="15">
        <f t="shared" si="58"/>
        <v>23323.666313000005</v>
      </c>
      <c r="GE17" s="15">
        <f t="shared" si="58"/>
        <v>24033.591280000001</v>
      </c>
      <c r="GF17" s="15">
        <f t="shared" si="58"/>
        <v>24890.38308</v>
      </c>
      <c r="GG17" s="15">
        <f t="shared" si="58"/>
        <v>25927.827840000002</v>
      </c>
      <c r="GH17" s="15">
        <f t="shared" si="58"/>
        <v>26870.959439999999</v>
      </c>
      <c r="GI17" s="15">
        <f t="shared" si="58"/>
        <v>27814.091039999999</v>
      </c>
      <c r="GJ17" s="15">
        <f t="shared" si="58"/>
        <v>28757.22264</v>
      </c>
      <c r="GK17" s="15">
        <f t="shared" si="58"/>
        <v>30737.798999999999</v>
      </c>
      <c r="GL17" s="15">
        <f t="shared" si="58"/>
        <v>31680.9306</v>
      </c>
      <c r="GM17" s="15">
        <f t="shared" si="58"/>
        <v>32624.0622</v>
      </c>
      <c r="GO17" s="84"/>
      <c r="GP17" s="14" t="s">
        <v>28</v>
      </c>
      <c r="GQ17" s="15">
        <f t="shared" ref="GQ17:HA17" si="59">SUM(GQ12:GQ16)</f>
        <v>25926.677618999998</v>
      </c>
      <c r="GR17" s="15">
        <f t="shared" si="59"/>
        <v>26084.905161000002</v>
      </c>
      <c r="GS17" s="15">
        <f t="shared" si="59"/>
        <v>26869.923120000003</v>
      </c>
      <c r="GT17" s="15">
        <f t="shared" si="59"/>
        <v>27818.09892</v>
      </c>
      <c r="GU17" s="15">
        <f t="shared" si="59"/>
        <v>28967.168160000001</v>
      </c>
      <c r="GV17" s="15">
        <f t="shared" si="59"/>
        <v>30011.776559999995</v>
      </c>
      <c r="GW17" s="15">
        <f t="shared" si="59"/>
        <v>31056.384959999996</v>
      </c>
      <c r="GX17" s="15">
        <f t="shared" si="59"/>
        <v>32100.993359999993</v>
      </c>
      <c r="GY17" s="15">
        <f t="shared" si="59"/>
        <v>34294.671000000002</v>
      </c>
      <c r="GZ17" s="15">
        <f t="shared" si="59"/>
        <v>35339.279399999999</v>
      </c>
      <c r="HA17" s="15">
        <f t="shared" si="59"/>
        <v>36383.887799999997</v>
      </c>
    </row>
    <row r="18" spans="1:209" ht="13.9" x14ac:dyDescent="0.25">
      <c r="A18" s="79"/>
      <c r="B18" s="19" t="s">
        <v>29</v>
      </c>
      <c r="C18" s="81">
        <v>1210</v>
      </c>
      <c r="D18" s="81">
        <v>1210</v>
      </c>
      <c r="E18" s="81">
        <v>1210</v>
      </c>
      <c r="F18" s="81">
        <v>1210</v>
      </c>
      <c r="G18" s="81">
        <v>1210</v>
      </c>
      <c r="H18" s="81">
        <v>1210</v>
      </c>
      <c r="I18" s="81">
        <v>1210</v>
      </c>
      <c r="J18" s="81">
        <v>1210</v>
      </c>
      <c r="K18" s="81">
        <v>1210</v>
      </c>
      <c r="L18" s="81">
        <v>1210</v>
      </c>
      <c r="M18" s="81">
        <v>1210</v>
      </c>
      <c r="O18" s="79"/>
      <c r="P18" s="19" t="s">
        <v>29</v>
      </c>
      <c r="Q18" s="81">
        <v>1210</v>
      </c>
      <c r="R18" s="81">
        <v>1210</v>
      </c>
      <c r="S18" s="81">
        <v>1210</v>
      </c>
      <c r="T18" s="81">
        <v>1210</v>
      </c>
      <c r="U18" s="81">
        <v>1210</v>
      </c>
      <c r="V18" s="81">
        <v>1210</v>
      </c>
      <c r="W18" s="81">
        <v>1210</v>
      </c>
      <c r="X18" s="81">
        <v>1210</v>
      </c>
      <c r="Y18" s="81">
        <v>1210</v>
      </c>
      <c r="Z18" s="81">
        <v>1210</v>
      </c>
      <c r="AA18" s="81">
        <v>1210</v>
      </c>
      <c r="AC18" s="79"/>
      <c r="AD18" s="19" t="s">
        <v>29</v>
      </c>
      <c r="AE18" s="81">
        <v>1210</v>
      </c>
      <c r="AF18" s="81">
        <v>1210</v>
      </c>
      <c r="AG18" s="81">
        <v>1210</v>
      </c>
      <c r="AH18" s="81">
        <v>1210</v>
      </c>
      <c r="AI18" s="81">
        <v>1210</v>
      </c>
      <c r="AJ18" s="81">
        <v>1210</v>
      </c>
      <c r="AK18" s="81">
        <v>1210</v>
      </c>
      <c r="AL18" s="81">
        <v>1210</v>
      </c>
      <c r="AM18" s="81">
        <v>1210</v>
      </c>
      <c r="AN18" s="81">
        <v>1210</v>
      </c>
      <c r="AO18" s="81">
        <v>1210</v>
      </c>
      <c r="AQ18" s="79"/>
      <c r="AR18" s="19" t="s">
        <v>29</v>
      </c>
      <c r="AS18" s="81">
        <v>1210</v>
      </c>
      <c r="AT18" s="81">
        <v>1210</v>
      </c>
      <c r="AU18" s="81">
        <v>1210</v>
      </c>
      <c r="AV18" s="81">
        <v>1210</v>
      </c>
      <c r="AW18" s="81">
        <v>1210</v>
      </c>
      <c r="AX18" s="81">
        <v>1210</v>
      </c>
      <c r="AY18" s="81">
        <v>1210</v>
      </c>
      <c r="AZ18" s="81">
        <v>1210</v>
      </c>
      <c r="BA18" s="81">
        <v>1210</v>
      </c>
      <c r="BB18" s="81">
        <v>1210</v>
      </c>
      <c r="BC18" s="81">
        <v>1210</v>
      </c>
      <c r="BE18" s="79"/>
      <c r="BF18" s="19" t="s">
        <v>29</v>
      </c>
      <c r="BG18" s="81">
        <v>1210</v>
      </c>
      <c r="BH18" s="81">
        <v>1210</v>
      </c>
      <c r="BI18" s="81">
        <v>1210</v>
      </c>
      <c r="BJ18" s="81">
        <v>1210</v>
      </c>
      <c r="BK18" s="81">
        <v>1210</v>
      </c>
      <c r="BL18" s="81">
        <v>1210</v>
      </c>
      <c r="BM18" s="81">
        <v>1210</v>
      </c>
      <c r="BN18" s="81">
        <v>1210</v>
      </c>
      <c r="BO18" s="81">
        <v>1210</v>
      </c>
      <c r="BP18" s="81">
        <v>1210</v>
      </c>
      <c r="BQ18" s="81">
        <v>1210</v>
      </c>
      <c r="BS18" s="79"/>
      <c r="BT18" s="19" t="s">
        <v>29</v>
      </c>
      <c r="BU18" s="81">
        <v>1210</v>
      </c>
      <c r="BV18" s="81">
        <v>1210</v>
      </c>
      <c r="BW18" s="81">
        <v>1210</v>
      </c>
      <c r="BX18" s="81">
        <v>1210</v>
      </c>
      <c r="BY18" s="81">
        <v>1210</v>
      </c>
      <c r="BZ18" s="81">
        <v>1210</v>
      </c>
      <c r="CA18" s="81">
        <v>1210</v>
      </c>
      <c r="CB18" s="81">
        <v>1210</v>
      </c>
      <c r="CC18" s="81">
        <v>1210</v>
      </c>
      <c r="CD18" s="81">
        <v>1210</v>
      </c>
      <c r="CE18" s="81">
        <v>1210</v>
      </c>
      <c r="CG18" s="79"/>
      <c r="CH18" s="19" t="s">
        <v>29</v>
      </c>
      <c r="CI18" s="81">
        <v>1210</v>
      </c>
      <c r="CJ18" s="81">
        <v>1210</v>
      </c>
      <c r="CK18" s="81">
        <v>1210</v>
      </c>
      <c r="CL18" s="81">
        <v>1210</v>
      </c>
      <c r="CM18" s="81">
        <v>1210</v>
      </c>
      <c r="CN18" s="81">
        <v>1210</v>
      </c>
      <c r="CO18" s="81">
        <v>1210</v>
      </c>
      <c r="CP18" s="81">
        <v>1210</v>
      </c>
      <c r="CQ18" s="81">
        <v>1210</v>
      </c>
      <c r="CR18" s="81">
        <v>1210</v>
      </c>
      <c r="CS18" s="81">
        <v>1210</v>
      </c>
      <c r="CU18" s="79"/>
      <c r="CV18" s="19" t="s">
        <v>29</v>
      </c>
      <c r="CW18" s="81">
        <v>1210</v>
      </c>
      <c r="CX18" s="81">
        <v>1210</v>
      </c>
      <c r="CY18" s="81">
        <v>1210</v>
      </c>
      <c r="CZ18" s="81">
        <v>1210</v>
      </c>
      <c r="DA18" s="81">
        <v>1210</v>
      </c>
      <c r="DB18" s="81">
        <v>1210</v>
      </c>
      <c r="DC18" s="81">
        <v>1210</v>
      </c>
      <c r="DD18" s="81">
        <v>1210</v>
      </c>
      <c r="DE18" s="81">
        <v>1210</v>
      </c>
      <c r="DF18" s="81">
        <v>1210</v>
      </c>
      <c r="DG18" s="81">
        <v>1210</v>
      </c>
      <c r="DI18" s="79"/>
      <c r="DJ18" s="19" t="s">
        <v>29</v>
      </c>
      <c r="DK18" s="81">
        <v>1210</v>
      </c>
      <c r="DL18" s="81">
        <v>1210</v>
      </c>
      <c r="DM18" s="81">
        <v>1210</v>
      </c>
      <c r="DN18" s="81">
        <v>1210</v>
      </c>
      <c r="DO18" s="81">
        <v>1210</v>
      </c>
      <c r="DP18" s="81">
        <v>1210</v>
      </c>
      <c r="DQ18" s="81">
        <v>1210</v>
      </c>
      <c r="DR18" s="81">
        <v>1210</v>
      </c>
      <c r="DS18" s="81">
        <v>1210</v>
      </c>
      <c r="DT18" s="81">
        <v>1210</v>
      </c>
      <c r="DU18" s="81">
        <v>1210</v>
      </c>
      <c r="DW18" s="79"/>
      <c r="DX18" s="19" t="s">
        <v>29</v>
      </c>
      <c r="DY18" s="81">
        <v>1210</v>
      </c>
      <c r="DZ18" s="81">
        <v>1210</v>
      </c>
      <c r="EA18" s="81">
        <v>1210</v>
      </c>
      <c r="EB18" s="81">
        <v>1210</v>
      </c>
      <c r="EC18" s="81">
        <v>1210</v>
      </c>
      <c r="ED18" s="81">
        <v>1210</v>
      </c>
      <c r="EE18" s="81">
        <v>1210</v>
      </c>
      <c r="EF18" s="81">
        <v>1210</v>
      </c>
      <c r="EG18" s="81">
        <v>1210</v>
      </c>
      <c r="EH18" s="81">
        <v>1210</v>
      </c>
      <c r="EI18" s="81">
        <v>1210</v>
      </c>
      <c r="EK18" s="79"/>
      <c r="EL18" s="19" t="s">
        <v>29</v>
      </c>
      <c r="EM18" s="81">
        <v>1210</v>
      </c>
      <c r="EN18" s="81">
        <v>1210</v>
      </c>
      <c r="EO18" s="81">
        <v>1210</v>
      </c>
      <c r="EP18" s="81">
        <v>1210</v>
      </c>
      <c r="EQ18" s="81">
        <v>1210</v>
      </c>
      <c r="ER18" s="81">
        <v>1210</v>
      </c>
      <c r="ES18" s="81">
        <v>1210</v>
      </c>
      <c r="ET18" s="81">
        <v>1210</v>
      </c>
      <c r="EU18" s="81">
        <v>1210</v>
      </c>
      <c r="EV18" s="81">
        <v>1210</v>
      </c>
      <c r="EW18" s="81">
        <v>1210</v>
      </c>
      <c r="EY18" s="79"/>
      <c r="EZ18" s="19" t="s">
        <v>29</v>
      </c>
      <c r="FA18" s="81">
        <v>1210</v>
      </c>
      <c r="FB18" s="81">
        <v>1210</v>
      </c>
      <c r="FC18" s="81">
        <v>1210</v>
      </c>
      <c r="FD18" s="81">
        <v>1210</v>
      </c>
      <c r="FE18" s="81">
        <v>1210</v>
      </c>
      <c r="FF18" s="81">
        <v>1210</v>
      </c>
      <c r="FG18" s="81">
        <v>1210</v>
      </c>
      <c r="FH18" s="81">
        <v>1210</v>
      </c>
      <c r="FI18" s="81">
        <v>1210</v>
      </c>
      <c r="FJ18" s="81">
        <v>1210</v>
      </c>
      <c r="FK18" s="81">
        <v>1210</v>
      </c>
      <c r="FM18" s="79"/>
      <c r="FN18" s="19" t="s">
        <v>29</v>
      </c>
      <c r="FO18" s="81">
        <v>1210</v>
      </c>
      <c r="FP18" s="81">
        <v>1210</v>
      </c>
      <c r="FQ18" s="81">
        <v>1210</v>
      </c>
      <c r="FR18" s="81">
        <v>1210</v>
      </c>
      <c r="FS18" s="81">
        <v>1210</v>
      </c>
      <c r="FT18" s="81">
        <v>1210</v>
      </c>
      <c r="FU18" s="81">
        <v>1210</v>
      </c>
      <c r="FV18" s="81">
        <v>1210</v>
      </c>
      <c r="FW18" s="81">
        <v>1210</v>
      </c>
      <c r="FX18" s="81">
        <v>1210</v>
      </c>
      <c r="FY18" s="81">
        <v>1210</v>
      </c>
      <c r="GA18" s="79"/>
      <c r="GB18" s="19" t="s">
        <v>29</v>
      </c>
      <c r="GC18" s="81">
        <v>1210</v>
      </c>
      <c r="GD18" s="81">
        <v>1210</v>
      </c>
      <c r="GE18" s="81">
        <v>1210</v>
      </c>
      <c r="GF18" s="81">
        <v>1210</v>
      </c>
      <c r="GG18" s="81">
        <v>1210</v>
      </c>
      <c r="GH18" s="81">
        <v>1210</v>
      </c>
      <c r="GI18" s="81">
        <v>1210</v>
      </c>
      <c r="GJ18" s="81">
        <v>1210</v>
      </c>
      <c r="GK18" s="81">
        <v>1210</v>
      </c>
      <c r="GL18" s="81">
        <v>1210</v>
      </c>
      <c r="GM18" s="81">
        <v>1210</v>
      </c>
      <c r="GO18" s="79"/>
      <c r="GP18" s="19" t="s">
        <v>29</v>
      </c>
      <c r="GQ18" s="81">
        <v>1210</v>
      </c>
      <c r="GR18" s="81">
        <v>1210</v>
      </c>
      <c r="GS18" s="81">
        <v>1210</v>
      </c>
      <c r="GT18" s="81">
        <v>1210</v>
      </c>
      <c r="GU18" s="81">
        <v>1210</v>
      </c>
      <c r="GV18" s="81">
        <v>1210</v>
      </c>
      <c r="GW18" s="81">
        <v>1210</v>
      </c>
      <c r="GX18" s="81">
        <v>1210</v>
      </c>
      <c r="GY18" s="81">
        <v>1210</v>
      </c>
      <c r="GZ18" s="81">
        <v>1210</v>
      </c>
      <c r="HA18" s="81">
        <v>1210</v>
      </c>
    </row>
    <row r="19" spans="1:209" ht="13.9" x14ac:dyDescent="0.25">
      <c r="A19" s="79"/>
      <c r="B19" s="19"/>
      <c r="C19" s="81"/>
      <c r="D19" s="82"/>
      <c r="E19" s="81"/>
      <c r="F19" s="82"/>
      <c r="G19" s="81"/>
      <c r="H19" s="82"/>
      <c r="I19" s="81"/>
      <c r="J19" s="82"/>
      <c r="K19" s="81"/>
      <c r="L19" s="82"/>
      <c r="M19" s="81"/>
      <c r="O19" s="79"/>
      <c r="P19" s="19"/>
      <c r="Q19" s="81"/>
      <c r="R19" s="82"/>
      <c r="S19" s="81"/>
      <c r="T19" s="82"/>
      <c r="U19" s="81"/>
      <c r="V19" s="82"/>
      <c r="W19" s="81"/>
      <c r="X19" s="82"/>
      <c r="Y19" s="81"/>
      <c r="Z19" s="82"/>
      <c r="AA19" s="81"/>
      <c r="AC19" s="79"/>
      <c r="AD19" s="19"/>
      <c r="AE19" s="81"/>
      <c r="AF19" s="82"/>
      <c r="AG19" s="81"/>
      <c r="AH19" s="82"/>
      <c r="AI19" s="81"/>
      <c r="AJ19" s="82"/>
      <c r="AK19" s="81"/>
      <c r="AL19" s="82"/>
      <c r="AM19" s="81"/>
      <c r="AN19" s="82"/>
      <c r="AO19" s="81"/>
      <c r="AQ19" s="79"/>
      <c r="AR19" s="19"/>
      <c r="AS19" s="81"/>
      <c r="AT19" s="82"/>
      <c r="AU19" s="81"/>
      <c r="AV19" s="82"/>
      <c r="AW19" s="81"/>
      <c r="AX19" s="82"/>
      <c r="AY19" s="81"/>
      <c r="AZ19" s="82"/>
      <c r="BA19" s="81"/>
      <c r="BB19" s="82"/>
      <c r="BC19" s="81"/>
      <c r="BE19" s="79"/>
      <c r="BF19" s="19"/>
      <c r="BG19" s="81"/>
      <c r="BH19" s="82"/>
      <c r="BI19" s="81"/>
      <c r="BJ19" s="82"/>
      <c r="BK19" s="81"/>
      <c r="BL19" s="82"/>
      <c r="BM19" s="81"/>
      <c r="BN19" s="82"/>
      <c r="BO19" s="81"/>
      <c r="BP19" s="82"/>
      <c r="BQ19" s="81"/>
      <c r="BS19" s="79"/>
      <c r="BT19" s="19"/>
      <c r="BU19" s="81"/>
      <c r="BV19" s="82"/>
      <c r="BW19" s="81"/>
      <c r="BX19" s="82"/>
      <c r="BY19" s="81"/>
      <c r="BZ19" s="82"/>
      <c r="CA19" s="81"/>
      <c r="CB19" s="82"/>
      <c r="CC19" s="81"/>
      <c r="CD19" s="82"/>
      <c r="CE19" s="81"/>
      <c r="CG19" s="79"/>
      <c r="CH19" s="19"/>
      <c r="CI19" s="81"/>
      <c r="CJ19" s="82"/>
      <c r="CK19" s="81"/>
      <c r="CL19" s="82"/>
      <c r="CM19" s="81"/>
      <c r="CN19" s="82"/>
      <c r="CO19" s="81"/>
      <c r="CP19" s="82"/>
      <c r="CQ19" s="81"/>
      <c r="CR19" s="82"/>
      <c r="CS19" s="81"/>
      <c r="CU19" s="79"/>
      <c r="CV19" s="19"/>
      <c r="CW19" s="81"/>
      <c r="CX19" s="82"/>
      <c r="CY19" s="81"/>
      <c r="CZ19" s="82"/>
      <c r="DA19" s="81"/>
      <c r="DB19" s="82"/>
      <c r="DC19" s="81"/>
      <c r="DD19" s="82"/>
      <c r="DE19" s="81"/>
      <c r="DF19" s="82"/>
      <c r="DG19" s="81"/>
      <c r="DI19" s="79"/>
      <c r="DJ19" s="19"/>
      <c r="DK19" s="81"/>
      <c r="DL19" s="82"/>
      <c r="DM19" s="81"/>
      <c r="DN19" s="82"/>
      <c r="DO19" s="81"/>
      <c r="DP19" s="82"/>
      <c r="DQ19" s="81"/>
      <c r="DR19" s="82"/>
      <c r="DS19" s="81"/>
      <c r="DT19" s="82"/>
      <c r="DU19" s="81"/>
      <c r="DW19" s="79"/>
      <c r="DX19" s="19"/>
      <c r="DY19" s="81"/>
      <c r="DZ19" s="82"/>
      <c r="EA19" s="81"/>
      <c r="EB19" s="82"/>
      <c r="EC19" s="81"/>
      <c r="ED19" s="82"/>
      <c r="EE19" s="81"/>
      <c r="EF19" s="82"/>
      <c r="EG19" s="81"/>
      <c r="EH19" s="82"/>
      <c r="EI19" s="81"/>
      <c r="EK19" s="79"/>
      <c r="EL19" s="19"/>
      <c r="EM19" s="81"/>
      <c r="EN19" s="82"/>
      <c r="EO19" s="81"/>
      <c r="EP19" s="82"/>
      <c r="EQ19" s="81"/>
      <c r="ER19" s="82"/>
      <c r="ES19" s="81"/>
      <c r="ET19" s="82"/>
      <c r="EU19" s="81"/>
      <c r="EV19" s="82"/>
      <c r="EW19" s="81"/>
      <c r="EY19" s="79"/>
      <c r="EZ19" s="19"/>
      <c r="FA19" s="81"/>
      <c r="FB19" s="82"/>
      <c r="FC19" s="81"/>
      <c r="FD19" s="82"/>
      <c r="FE19" s="81"/>
      <c r="FF19" s="82"/>
      <c r="FG19" s="81"/>
      <c r="FH19" s="82"/>
      <c r="FI19" s="81"/>
      <c r="FJ19" s="82"/>
      <c r="FK19" s="81"/>
      <c r="FM19" s="79"/>
      <c r="FN19" s="19"/>
      <c r="FO19" s="81"/>
      <c r="FP19" s="82"/>
      <c r="FQ19" s="81"/>
      <c r="FR19" s="82"/>
      <c r="FS19" s="81"/>
      <c r="FT19" s="82"/>
      <c r="FU19" s="81"/>
      <c r="FV19" s="82"/>
      <c r="FW19" s="81"/>
      <c r="FX19" s="82"/>
      <c r="FY19" s="81"/>
      <c r="GA19" s="79"/>
      <c r="GB19" s="19"/>
      <c r="GC19" s="81"/>
      <c r="GD19" s="82"/>
      <c r="GE19" s="81"/>
      <c r="GF19" s="82"/>
      <c r="GG19" s="81"/>
      <c r="GH19" s="82"/>
      <c r="GI19" s="81"/>
      <c r="GJ19" s="82"/>
      <c r="GK19" s="81"/>
      <c r="GL19" s="82"/>
      <c r="GM19" s="81"/>
      <c r="GO19" s="79"/>
      <c r="GP19" s="19"/>
      <c r="GQ19" s="81"/>
      <c r="GR19" s="82"/>
      <c r="GS19" s="81"/>
      <c r="GT19" s="82"/>
      <c r="GU19" s="81"/>
      <c r="GV19" s="82"/>
      <c r="GW19" s="81"/>
      <c r="GX19" s="82"/>
      <c r="GY19" s="81"/>
      <c r="GZ19" s="82"/>
      <c r="HA19" s="81"/>
    </row>
    <row r="20" spans="1:209" ht="13.9" x14ac:dyDescent="0.25">
      <c r="A20" s="40"/>
      <c r="B20" s="21" t="s">
        <v>31</v>
      </c>
      <c r="C20" s="22">
        <f>SUM(C17:C18)</f>
        <v>12741.812319999999</v>
      </c>
      <c r="D20" s="86">
        <f t="shared" ref="D20:M20" si="60">SUM(D17:D18)</f>
        <v>12808.73288</v>
      </c>
      <c r="E20" s="22">
        <f t="shared" si="60"/>
        <v>13162.37456</v>
      </c>
      <c r="F20" s="86">
        <f t="shared" si="60"/>
        <v>13592.709759999998</v>
      </c>
      <c r="G20" s="22">
        <f t="shared" si="60"/>
        <v>14118.328479999998</v>
      </c>
      <c r="H20" s="86">
        <f t="shared" si="60"/>
        <v>14596.163680000001</v>
      </c>
      <c r="I20" s="22">
        <f t="shared" si="60"/>
        <v>15073.998879999999</v>
      </c>
      <c r="J20" s="86">
        <f t="shared" si="60"/>
        <v>15551.834079999997</v>
      </c>
      <c r="K20" s="22">
        <f t="shared" si="60"/>
        <v>16555.288</v>
      </c>
      <c r="L20" s="86">
        <f t="shared" si="60"/>
        <v>17033.123199999998</v>
      </c>
      <c r="M20" s="22">
        <f t="shared" si="60"/>
        <v>17510.9584</v>
      </c>
      <c r="O20" s="40"/>
      <c r="P20" s="21" t="s">
        <v>31</v>
      </c>
      <c r="Q20" s="22">
        <f>SUM(Q17:Q18)</f>
        <v>13380.24624</v>
      </c>
      <c r="R20" s="86">
        <f t="shared" ref="R20:AA20" si="61">SUM(R17:R18)</f>
        <v>13450.53016</v>
      </c>
      <c r="S20" s="22">
        <f t="shared" si="61"/>
        <v>13821.87192</v>
      </c>
      <c r="T20" s="86">
        <f t="shared" si="61"/>
        <v>14273.738319999999</v>
      </c>
      <c r="U20" s="22">
        <f t="shared" si="61"/>
        <v>14825.659359999998</v>
      </c>
      <c r="V20" s="86">
        <f t="shared" si="61"/>
        <v>15327.405759999998</v>
      </c>
      <c r="W20" s="22">
        <f t="shared" si="61"/>
        <v>15829.152159999996</v>
      </c>
      <c r="X20" s="86">
        <f t="shared" si="61"/>
        <v>16330.898559999998</v>
      </c>
      <c r="Y20" s="22">
        <f t="shared" si="61"/>
        <v>17384.565999999999</v>
      </c>
      <c r="Z20" s="86">
        <f t="shared" si="61"/>
        <v>17886.312399999999</v>
      </c>
      <c r="AA20" s="22">
        <f t="shared" si="61"/>
        <v>18388.058799999999</v>
      </c>
      <c r="AC20" s="40"/>
      <c r="AD20" s="21" t="s">
        <v>31</v>
      </c>
      <c r="AE20" s="22">
        <f>SUM(AE17:AE18)</f>
        <v>13762.844680000002</v>
      </c>
      <c r="AF20" s="86">
        <f t="shared" ref="AF20:AO20" si="62">SUM(AF17:AF18)</f>
        <v>13835.125120000001</v>
      </c>
      <c r="AG20" s="22">
        <f t="shared" si="62"/>
        <v>14217.026440000001</v>
      </c>
      <c r="AH20" s="86">
        <f t="shared" si="62"/>
        <v>14681.76124</v>
      </c>
      <c r="AI20" s="22">
        <f t="shared" si="62"/>
        <v>15249.399520000001</v>
      </c>
      <c r="AJ20" s="86">
        <f t="shared" si="62"/>
        <v>15765.434320000002</v>
      </c>
      <c r="AK20" s="22">
        <f t="shared" si="62"/>
        <v>16281.46912</v>
      </c>
      <c r="AL20" s="86">
        <f t="shared" si="62"/>
        <v>16797.503920000003</v>
      </c>
      <c r="AM20" s="22">
        <f t="shared" si="62"/>
        <v>17881.177</v>
      </c>
      <c r="AN20" s="86">
        <f t="shared" si="62"/>
        <v>18397.211800000001</v>
      </c>
      <c r="AO20" s="22">
        <f t="shared" si="62"/>
        <v>18913.246599999999</v>
      </c>
      <c r="AQ20" s="40"/>
      <c r="AR20" s="21" t="s">
        <v>31</v>
      </c>
      <c r="AS20" s="22">
        <f>SUM(AS17:AS18)</f>
        <v>14019.50016</v>
      </c>
      <c r="AT20" s="86">
        <f t="shared" ref="AT20:BC20" si="63">SUM(AT17:AT18)</f>
        <v>14093.127439999998</v>
      </c>
      <c r="AU20" s="22">
        <f t="shared" si="63"/>
        <v>14482.169279999998</v>
      </c>
      <c r="AV20" s="86">
        <f t="shared" si="63"/>
        <v>14955.576879999999</v>
      </c>
      <c r="AW20" s="22">
        <f t="shared" si="63"/>
        <v>15533.80024</v>
      </c>
      <c r="AX20" s="86">
        <f t="shared" si="63"/>
        <v>16059.457840000001</v>
      </c>
      <c r="AY20" s="22">
        <f t="shared" si="63"/>
        <v>16585.115440000001</v>
      </c>
      <c r="AZ20" s="86">
        <f t="shared" si="63"/>
        <v>17110.77304</v>
      </c>
      <c r="BA20" s="22">
        <f t="shared" si="63"/>
        <v>18214.654000000002</v>
      </c>
      <c r="BB20" s="86">
        <f t="shared" si="63"/>
        <v>18740.311600000001</v>
      </c>
      <c r="BC20" s="22">
        <f t="shared" si="63"/>
        <v>19265.9692</v>
      </c>
      <c r="BE20" s="40"/>
      <c r="BF20" s="21" t="s">
        <v>31</v>
      </c>
      <c r="BG20" s="22">
        <f>SUM(BG17:BG18)</f>
        <v>14401.288599999998</v>
      </c>
      <c r="BH20" s="86">
        <f t="shared" ref="BH20:BQ20" si="64">SUM(BH17:BH18)</f>
        <v>14476.912400000001</v>
      </c>
      <c r="BI20" s="22">
        <f t="shared" si="64"/>
        <v>14876.523800000003</v>
      </c>
      <c r="BJ20" s="86">
        <f t="shared" si="64"/>
        <v>15362.789800000002</v>
      </c>
      <c r="BK20" s="22">
        <f t="shared" si="64"/>
        <v>15956.7304</v>
      </c>
      <c r="BL20" s="86">
        <f t="shared" si="64"/>
        <v>16496.676400000004</v>
      </c>
      <c r="BM20" s="22">
        <f t="shared" si="64"/>
        <v>17036.6224</v>
      </c>
      <c r="BN20" s="86">
        <f t="shared" si="64"/>
        <v>17576.5684</v>
      </c>
      <c r="BO20" s="22">
        <f t="shared" si="64"/>
        <v>18710.455000000002</v>
      </c>
      <c r="BP20" s="86">
        <f t="shared" si="64"/>
        <v>19250.400999999998</v>
      </c>
      <c r="BQ20" s="22">
        <f t="shared" si="64"/>
        <v>19790.347000000002</v>
      </c>
      <c r="BS20" s="40"/>
      <c r="BT20" s="21" t="s">
        <v>31</v>
      </c>
      <c r="BU20" s="22">
        <f>SUM(BU17:BU18)</f>
        <v>14656.08756</v>
      </c>
      <c r="BV20" s="86">
        <f t="shared" ref="BV20:CE20" si="65">SUM(BV17:BV18)</f>
        <v>14733.039040000001</v>
      </c>
      <c r="BW20" s="22">
        <f t="shared" si="65"/>
        <v>15139.693479999998</v>
      </c>
      <c r="BX20" s="86">
        <f t="shared" si="65"/>
        <v>15634.53508</v>
      </c>
      <c r="BY20" s="22">
        <f t="shared" si="65"/>
        <v>16238.953840000002</v>
      </c>
      <c r="BZ20" s="86">
        <f t="shared" si="65"/>
        <v>16788.425440000003</v>
      </c>
      <c r="CA20" s="22">
        <f t="shared" si="65"/>
        <v>17337.897040000003</v>
      </c>
      <c r="CB20" s="86">
        <f t="shared" si="65"/>
        <v>17887.368640000001</v>
      </c>
      <c r="CC20" s="22">
        <f t="shared" si="65"/>
        <v>19041.259000000002</v>
      </c>
      <c r="CD20" s="86">
        <f t="shared" si="65"/>
        <v>19590.730599999999</v>
      </c>
      <c r="CE20" s="22">
        <f t="shared" si="65"/>
        <v>20140.2022</v>
      </c>
      <c r="CG20" s="40"/>
      <c r="CH20" s="21" t="s">
        <v>31</v>
      </c>
      <c r="CI20" s="22">
        <f>SUM(CI17:CI18)</f>
        <v>15167.532000000001</v>
      </c>
      <c r="CJ20" s="86">
        <f t="shared" ref="CJ20:CS20" si="66">SUM(CJ17:CJ18)</f>
        <v>15247.177999999998</v>
      </c>
      <c r="CK20" s="22">
        <f t="shared" si="66"/>
        <v>15668.005999999999</v>
      </c>
      <c r="CL20" s="86">
        <f t="shared" si="66"/>
        <v>16180.095999999998</v>
      </c>
      <c r="CM20" s="22">
        <f t="shared" si="66"/>
        <v>16805.578000000001</v>
      </c>
      <c r="CN20" s="86">
        <f t="shared" si="66"/>
        <v>17374.198</v>
      </c>
      <c r="CO20" s="22">
        <f t="shared" si="66"/>
        <v>17942.817999999999</v>
      </c>
      <c r="CP20" s="86">
        <f t="shared" si="66"/>
        <v>18511.437999999998</v>
      </c>
      <c r="CQ20" s="22">
        <f t="shared" si="66"/>
        <v>19705.54</v>
      </c>
      <c r="CR20" s="86">
        <f t="shared" si="66"/>
        <v>20274.16</v>
      </c>
      <c r="CS20" s="22">
        <f t="shared" si="66"/>
        <v>20842.78</v>
      </c>
      <c r="CU20" s="40"/>
      <c r="CV20" s="21" t="s">
        <v>31</v>
      </c>
      <c r="CW20" s="22">
        <f>SUM(CW17:CW18)</f>
        <v>16573.029320000001</v>
      </c>
      <c r="CX20" s="86">
        <f t="shared" ref="CX20:DG20" si="67">SUM(CX17:CX18)</f>
        <v>16660.04088</v>
      </c>
      <c r="CY20" s="22">
        <f t="shared" si="67"/>
        <v>17119.785559999997</v>
      </c>
      <c r="CZ20" s="86">
        <f t="shared" si="67"/>
        <v>17679.240760000001</v>
      </c>
      <c r="DA20" s="22">
        <f t="shared" si="67"/>
        <v>18362.566479999998</v>
      </c>
      <c r="DB20" s="86">
        <f t="shared" si="67"/>
        <v>18983.771679999998</v>
      </c>
      <c r="DC20" s="22">
        <f t="shared" si="67"/>
        <v>19604.976879999998</v>
      </c>
      <c r="DD20" s="86">
        <f t="shared" si="67"/>
        <v>20226.182079999999</v>
      </c>
      <c r="DE20" s="22">
        <f t="shared" si="67"/>
        <v>21530.713</v>
      </c>
      <c r="DF20" s="86">
        <f t="shared" si="67"/>
        <v>22151.9182</v>
      </c>
      <c r="DG20" s="22">
        <f t="shared" si="67"/>
        <v>22773.1234</v>
      </c>
      <c r="DI20" s="40"/>
      <c r="DJ20" s="21" t="s">
        <v>31</v>
      </c>
      <c r="DK20" s="22">
        <f>SUM(DK17:DK18)</f>
        <v>16827.828280000002</v>
      </c>
      <c r="DL20" s="86">
        <f t="shared" ref="DL20:DU20" si="68">SUM(DL17:DL18)</f>
        <v>16916.167519999999</v>
      </c>
      <c r="DM20" s="22">
        <f t="shared" si="68"/>
        <v>17382.955240000003</v>
      </c>
      <c r="DN20" s="86">
        <f t="shared" si="68"/>
        <v>17950.986040000003</v>
      </c>
      <c r="DO20" s="22">
        <f t="shared" si="68"/>
        <v>18644.789919999999</v>
      </c>
      <c r="DP20" s="86">
        <f t="shared" si="68"/>
        <v>19275.52072</v>
      </c>
      <c r="DQ20" s="22">
        <f t="shared" si="68"/>
        <v>19906.251520000002</v>
      </c>
      <c r="DR20" s="86">
        <f t="shared" si="68"/>
        <v>20536.982320000003</v>
      </c>
      <c r="DS20" s="22">
        <f t="shared" si="68"/>
        <v>21861.517</v>
      </c>
      <c r="DT20" s="86">
        <f t="shared" si="68"/>
        <v>22492.247799999997</v>
      </c>
      <c r="DU20" s="22">
        <f t="shared" si="68"/>
        <v>23122.978600000002</v>
      </c>
      <c r="DW20" s="40"/>
      <c r="DX20" s="21" t="s">
        <v>31</v>
      </c>
      <c r="DY20" s="22">
        <f>SUM(DY17:DY18)</f>
        <v>19099.896588999996</v>
      </c>
      <c r="DZ20" s="86">
        <f t="shared" ref="DZ20:EI20" si="69">SUM(DZ17:DZ18)</f>
        <v>19205.840790999995</v>
      </c>
      <c r="EA20" s="22">
        <f t="shared" si="69"/>
        <v>19749.261759999998</v>
      </c>
      <c r="EB20" s="86">
        <f t="shared" si="69"/>
        <v>20408.260359999997</v>
      </c>
      <c r="EC20" s="22">
        <f t="shared" si="69"/>
        <v>21210.26728</v>
      </c>
      <c r="ED20" s="86">
        <f t="shared" si="69"/>
        <v>21939.364479999997</v>
      </c>
      <c r="EE20" s="22">
        <f t="shared" si="69"/>
        <v>22668.461679999997</v>
      </c>
      <c r="EF20" s="86">
        <f t="shared" si="69"/>
        <v>23397.558879999997</v>
      </c>
      <c r="EG20" s="22">
        <f t="shared" si="69"/>
        <v>24928.663</v>
      </c>
      <c r="EH20" s="86">
        <f t="shared" si="69"/>
        <v>25657.760199999997</v>
      </c>
      <c r="EI20" s="22">
        <f t="shared" si="69"/>
        <v>26386.857399999997</v>
      </c>
      <c r="EK20" s="40"/>
      <c r="EL20" s="21" t="s">
        <v>31</v>
      </c>
      <c r="EM20" s="22">
        <f>SUM(EM17:EM18)</f>
        <v>20909.843572000002</v>
      </c>
      <c r="EN20" s="86">
        <f t="shared" ref="EN20:EW20" si="70">SUM(EN17:EN18)</f>
        <v>21025.156468000001</v>
      </c>
      <c r="EO20" s="22">
        <f t="shared" si="70"/>
        <v>21618.072040000003</v>
      </c>
      <c r="EP20" s="86">
        <f t="shared" si="70"/>
        <v>22337.298039999998</v>
      </c>
      <c r="EQ20" s="22">
        <f t="shared" si="70"/>
        <v>23212.86592</v>
      </c>
      <c r="ER20" s="86">
        <f t="shared" si="70"/>
        <v>24008.836719999999</v>
      </c>
      <c r="ES20" s="22">
        <f t="shared" si="70"/>
        <v>24804.807519999998</v>
      </c>
      <c r="ET20" s="86">
        <f t="shared" si="70"/>
        <v>25600.778320000001</v>
      </c>
      <c r="EU20" s="22">
        <f t="shared" si="70"/>
        <v>27272.317000000003</v>
      </c>
      <c r="EV20" s="86">
        <f t="shared" si="70"/>
        <v>28068.287799999998</v>
      </c>
      <c r="EW20" s="22">
        <f t="shared" si="70"/>
        <v>28864.258599999997</v>
      </c>
      <c r="EY20" s="40"/>
      <c r="EZ20" s="21" t="s">
        <v>31</v>
      </c>
      <c r="FA20" s="22">
        <f>SUM(FA17:FA18)</f>
        <v>21777.460492000002</v>
      </c>
      <c r="FB20" s="86">
        <f t="shared" ref="FB20:FK20" si="71">SUM(FB17:FB18)</f>
        <v>21907.965747999999</v>
      </c>
      <c r="FC20" s="22">
        <f t="shared" si="71"/>
        <v>22546.458400000003</v>
      </c>
      <c r="FD20" s="86">
        <f t="shared" si="71"/>
        <v>23316.325600000004</v>
      </c>
      <c r="FE20" s="22">
        <f t="shared" si="71"/>
        <v>24247.5988</v>
      </c>
      <c r="FF20" s="86">
        <f t="shared" si="71"/>
        <v>25094.210800000001</v>
      </c>
      <c r="FG20" s="22">
        <f t="shared" si="71"/>
        <v>25940.822800000002</v>
      </c>
      <c r="FH20" s="86">
        <f t="shared" si="71"/>
        <v>26787.434800000003</v>
      </c>
      <c r="FI20" s="22">
        <f t="shared" si="71"/>
        <v>28565.32</v>
      </c>
      <c r="FJ20" s="86">
        <f t="shared" si="71"/>
        <v>29411.931999999997</v>
      </c>
      <c r="FK20" s="22">
        <f t="shared" si="71"/>
        <v>30258.544000000002</v>
      </c>
      <c r="FM20" s="40"/>
      <c r="FN20" s="21" t="s">
        <v>31</v>
      </c>
      <c r="FO20" s="22">
        <f>SUM(FO17:FO18)</f>
        <v>23074.082709999999</v>
      </c>
      <c r="FP20" s="86">
        <f t="shared" ref="FP20:FY20" si="72">SUM(FP17:FP18)</f>
        <v>23211.296890000001</v>
      </c>
      <c r="FQ20" s="22">
        <f t="shared" si="72"/>
        <v>23885.251479999999</v>
      </c>
      <c r="FR20" s="86">
        <f t="shared" si="72"/>
        <v>24698.273080000003</v>
      </c>
      <c r="FS20" s="22">
        <f t="shared" si="72"/>
        <v>25682.257839999998</v>
      </c>
      <c r="FT20" s="86">
        <f t="shared" si="72"/>
        <v>26576.78944</v>
      </c>
      <c r="FU20" s="22">
        <f t="shared" si="72"/>
        <v>27471.321040000003</v>
      </c>
      <c r="FV20" s="86">
        <f t="shared" si="72"/>
        <v>28365.852639999997</v>
      </c>
      <c r="FW20" s="22">
        <f t="shared" si="72"/>
        <v>30244.369000000002</v>
      </c>
      <c r="FX20" s="86">
        <f t="shared" si="72"/>
        <v>31138.900600000001</v>
      </c>
      <c r="FY20" s="22">
        <f t="shared" si="72"/>
        <v>32033.432200000003</v>
      </c>
      <c r="GA20" s="40"/>
      <c r="GB20" s="21" t="s">
        <v>31</v>
      </c>
      <c r="GC20" s="22">
        <f>SUM(GC17:GC18)</f>
        <v>24389.643027000002</v>
      </c>
      <c r="GD20" s="86">
        <f t="shared" ref="GD20:GM20" si="73">SUM(GD17:GD18)</f>
        <v>24533.666313000005</v>
      </c>
      <c r="GE20" s="22">
        <f t="shared" si="73"/>
        <v>25243.591280000001</v>
      </c>
      <c r="GF20" s="86">
        <f t="shared" si="73"/>
        <v>26100.38308</v>
      </c>
      <c r="GG20" s="22">
        <f t="shared" si="73"/>
        <v>27137.827840000002</v>
      </c>
      <c r="GH20" s="86">
        <f t="shared" si="73"/>
        <v>28080.959439999999</v>
      </c>
      <c r="GI20" s="22">
        <f t="shared" si="73"/>
        <v>29024.091039999999</v>
      </c>
      <c r="GJ20" s="86">
        <f t="shared" si="73"/>
        <v>29967.22264</v>
      </c>
      <c r="GK20" s="22">
        <f t="shared" si="73"/>
        <v>31947.798999999999</v>
      </c>
      <c r="GL20" s="86">
        <f t="shared" si="73"/>
        <v>32890.9306</v>
      </c>
      <c r="GM20" s="22">
        <f t="shared" si="73"/>
        <v>33834.0622</v>
      </c>
      <c r="GO20" s="40"/>
      <c r="GP20" s="21" t="s">
        <v>31</v>
      </c>
      <c r="GQ20" s="22">
        <f>SUM(GQ17:GQ18)</f>
        <v>27136.677618999998</v>
      </c>
      <c r="GR20" s="86">
        <f t="shared" ref="GR20:HA20" si="74">SUM(GR17:GR18)</f>
        <v>27294.905161000002</v>
      </c>
      <c r="GS20" s="22">
        <f t="shared" si="74"/>
        <v>28079.923120000003</v>
      </c>
      <c r="GT20" s="86">
        <f t="shared" si="74"/>
        <v>29028.09892</v>
      </c>
      <c r="GU20" s="22">
        <f t="shared" si="74"/>
        <v>30177.168160000001</v>
      </c>
      <c r="GV20" s="86">
        <f t="shared" si="74"/>
        <v>31221.776559999995</v>
      </c>
      <c r="GW20" s="22">
        <f t="shared" si="74"/>
        <v>32266.384959999996</v>
      </c>
      <c r="GX20" s="86">
        <f t="shared" si="74"/>
        <v>33310.993359999993</v>
      </c>
      <c r="GY20" s="22">
        <f t="shared" si="74"/>
        <v>35504.671000000002</v>
      </c>
      <c r="GZ20" s="86">
        <f t="shared" si="74"/>
        <v>36549.279399999999</v>
      </c>
      <c r="HA20" s="22">
        <f t="shared" si="74"/>
        <v>37593.887799999997</v>
      </c>
    </row>
    <row r="21" spans="1:209" ht="15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G21" s="129" t="s">
        <v>111</v>
      </c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U21" s="129" t="s">
        <v>111</v>
      </c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I21" s="129" t="s">
        <v>111</v>
      </c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W21" s="129" t="s">
        <v>130</v>
      </c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K21" s="129" t="s">
        <v>132</v>
      </c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Y21" s="129" t="s">
        <v>132</v>
      </c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M21" s="129" t="s">
        <v>132</v>
      </c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GA21" s="129" t="s">
        <v>132</v>
      </c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O21" s="129" t="s">
        <v>132</v>
      </c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</row>
    <row r="22" spans="1:209" ht="22.15" x14ac:dyDescent="0.35">
      <c r="A22" s="133" t="s">
        <v>45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O22" s="133" t="s">
        <v>45</v>
      </c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C22" s="133" t="s">
        <v>45</v>
      </c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Q22" s="133" t="s">
        <v>45</v>
      </c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E22" s="133" t="s">
        <v>45</v>
      </c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S22" s="133" t="s">
        <v>45</v>
      </c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G22" s="133" t="s">
        <v>45</v>
      </c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U22" s="133" t="s">
        <v>45</v>
      </c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I22" s="133" t="s">
        <v>45</v>
      </c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W22" s="133" t="s">
        <v>45</v>
      </c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K22" s="133" t="s">
        <v>45</v>
      </c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Y22" s="133" t="s">
        <v>45</v>
      </c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M22" s="133" t="s">
        <v>45</v>
      </c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GA22" s="133" t="s">
        <v>45</v>
      </c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O22" s="133" t="s">
        <v>45</v>
      </c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</row>
    <row r="24" spans="1:209" ht="17.45" x14ac:dyDescent="0.3">
      <c r="A24" s="134" t="s">
        <v>46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O24" s="134" t="s">
        <v>46</v>
      </c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C24" s="134" t="s">
        <v>46</v>
      </c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Q24" s="134" t="s">
        <v>46</v>
      </c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E24" s="134" t="s">
        <v>46</v>
      </c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S24" s="134" t="s">
        <v>46</v>
      </c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G24" s="134" t="s">
        <v>46</v>
      </c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U24" s="134" t="s">
        <v>46</v>
      </c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I24" s="134" t="s">
        <v>46</v>
      </c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W24" s="134" t="s">
        <v>46</v>
      </c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K24" s="134" t="s">
        <v>46</v>
      </c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Y24" s="134" t="s">
        <v>46</v>
      </c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M24" s="134" t="s">
        <v>46</v>
      </c>
      <c r="FN24" s="134"/>
      <c r="FO24" s="134"/>
      <c r="FP24" s="134"/>
      <c r="FQ24" s="134"/>
      <c r="FR24" s="134"/>
      <c r="FS24" s="134"/>
      <c r="FT24" s="134"/>
      <c r="FU24" s="134"/>
      <c r="FV24" s="134"/>
      <c r="FW24" s="134"/>
      <c r="FX24" s="134"/>
      <c r="FY24" s="134"/>
      <c r="GA24" s="134" t="s">
        <v>46</v>
      </c>
      <c r="GB24" s="134"/>
      <c r="GC24" s="134"/>
      <c r="GD24" s="134"/>
      <c r="GE24" s="134"/>
      <c r="GF24" s="134"/>
      <c r="GG24" s="134"/>
      <c r="GH24" s="134"/>
      <c r="GI24" s="134"/>
      <c r="GJ24" s="134"/>
      <c r="GK24" s="134"/>
      <c r="GL24" s="134"/>
      <c r="GM24" s="134"/>
      <c r="GO24" s="134" t="s">
        <v>46</v>
      </c>
      <c r="GP24" s="134"/>
      <c r="GQ24" s="134"/>
      <c r="GR24" s="134"/>
      <c r="GS24" s="134"/>
      <c r="GT24" s="134"/>
      <c r="GU24" s="134"/>
      <c r="GV24" s="134"/>
      <c r="GW24" s="134"/>
      <c r="GX24" s="134"/>
      <c r="GY24" s="134"/>
      <c r="GZ24" s="134"/>
      <c r="HA24" s="134"/>
    </row>
    <row r="26" spans="1:209" ht="18" x14ac:dyDescent="0.25">
      <c r="A26" s="134" t="s">
        <v>47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O26" s="134" t="s">
        <v>47</v>
      </c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C26" s="134" t="s">
        <v>47</v>
      </c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Q26" s="134" t="s">
        <v>47</v>
      </c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E26" s="134" t="s">
        <v>47</v>
      </c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S26" s="134" t="s">
        <v>47</v>
      </c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G26" s="134" t="s">
        <v>47</v>
      </c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U26" s="134" t="s">
        <v>47</v>
      </c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I26" s="134" t="s">
        <v>47</v>
      </c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W26" s="134" t="s">
        <v>47</v>
      </c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K26" s="134" t="s">
        <v>47</v>
      </c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Y26" s="134" t="s">
        <v>47</v>
      </c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M26" s="134" t="s">
        <v>47</v>
      </c>
      <c r="FN26" s="134"/>
      <c r="FO26" s="134"/>
      <c r="FP26" s="134"/>
      <c r="FQ26" s="134"/>
      <c r="FR26" s="134"/>
      <c r="FS26" s="134"/>
      <c r="FT26" s="134"/>
      <c r="FU26" s="134"/>
      <c r="FV26" s="134"/>
      <c r="FW26" s="134"/>
      <c r="FX26" s="134"/>
      <c r="FY26" s="134"/>
      <c r="GA26" s="134" t="s">
        <v>47</v>
      </c>
      <c r="GB26" s="134"/>
      <c r="GC26" s="134"/>
      <c r="GD26" s="134"/>
      <c r="GE26" s="134"/>
      <c r="GF26" s="134"/>
      <c r="GG26" s="134"/>
      <c r="GH26" s="134"/>
      <c r="GI26" s="134"/>
      <c r="GJ26" s="134"/>
      <c r="GK26" s="134"/>
      <c r="GL26" s="134"/>
      <c r="GM26" s="134"/>
      <c r="GO26" s="134" t="s">
        <v>47</v>
      </c>
      <c r="GP26" s="134"/>
      <c r="GQ26" s="134"/>
      <c r="GR26" s="134"/>
      <c r="GS26" s="134"/>
      <c r="GT26" s="134"/>
      <c r="GU26" s="134"/>
      <c r="GV26" s="134"/>
      <c r="GW26" s="134"/>
      <c r="GX26" s="134"/>
      <c r="GY26" s="134"/>
      <c r="GZ26" s="134"/>
      <c r="HA26" s="134"/>
    </row>
  </sheetData>
  <mergeCells count="105">
    <mergeCell ref="CU2:DG2"/>
    <mergeCell ref="CU4:DG4"/>
    <mergeCell ref="CU21:DG21"/>
    <mergeCell ref="CU22:DG22"/>
    <mergeCell ref="DW24:EI24"/>
    <mergeCell ref="DW26:EI26"/>
    <mergeCell ref="DW1:EI1"/>
    <mergeCell ref="DW2:EI2"/>
    <mergeCell ref="DW4:EI4"/>
    <mergeCell ref="DW21:EI21"/>
    <mergeCell ref="DW22:EI22"/>
    <mergeCell ref="DI24:DU24"/>
    <mergeCell ref="DI26:DU26"/>
    <mergeCell ref="DI1:DU1"/>
    <mergeCell ref="DI2:DU2"/>
    <mergeCell ref="DI4:DU4"/>
    <mergeCell ref="DI21:DU21"/>
    <mergeCell ref="DI22:DU22"/>
    <mergeCell ref="CU24:DG24"/>
    <mergeCell ref="CU26:DG26"/>
    <mergeCell ref="CU1:DG1"/>
    <mergeCell ref="AQ1:BC1"/>
    <mergeCell ref="AQ2:BC2"/>
    <mergeCell ref="AQ4:BC4"/>
    <mergeCell ref="AQ22:BC22"/>
    <mergeCell ref="AQ24:BC24"/>
    <mergeCell ref="BE24:BQ24"/>
    <mergeCell ref="BE26:BQ26"/>
    <mergeCell ref="A1:M1"/>
    <mergeCell ref="A2:M2"/>
    <mergeCell ref="A4:M4"/>
    <mergeCell ref="A21:M21"/>
    <mergeCell ref="A22:M22"/>
    <mergeCell ref="A24:M24"/>
    <mergeCell ref="A26:M26"/>
    <mergeCell ref="BE1:BQ1"/>
    <mergeCell ref="BE2:BQ2"/>
    <mergeCell ref="BE4:BQ4"/>
    <mergeCell ref="BE21:BQ21"/>
    <mergeCell ref="BE22:BQ22"/>
    <mergeCell ref="AQ26:BC26"/>
    <mergeCell ref="AQ21:BC21"/>
    <mergeCell ref="O26:AA26"/>
    <mergeCell ref="AC1:AO1"/>
    <mergeCell ref="AC2:AO2"/>
    <mergeCell ref="AC4:AO4"/>
    <mergeCell ref="AC22:AO22"/>
    <mergeCell ref="AC24:AO24"/>
    <mergeCell ref="AC26:AO26"/>
    <mergeCell ref="O1:AA1"/>
    <mergeCell ref="O2:AA2"/>
    <mergeCell ref="O4:AA4"/>
    <mergeCell ref="O22:AA22"/>
    <mergeCell ref="O24:AA24"/>
    <mergeCell ref="O21:AA21"/>
    <mergeCell ref="AC21:AO21"/>
    <mergeCell ref="BS24:CE24"/>
    <mergeCell ref="BS26:CE26"/>
    <mergeCell ref="CG1:CS1"/>
    <mergeCell ref="CG2:CS2"/>
    <mergeCell ref="CG4:CS4"/>
    <mergeCell ref="CG21:CS21"/>
    <mergeCell ref="CG22:CS22"/>
    <mergeCell ref="CG24:CS24"/>
    <mergeCell ref="CG26:CS26"/>
    <mergeCell ref="BS1:CE1"/>
    <mergeCell ref="BS2:CE2"/>
    <mergeCell ref="BS4:CE4"/>
    <mergeCell ref="BS21:CE21"/>
    <mergeCell ref="BS22:CE22"/>
    <mergeCell ref="FM24:FY24"/>
    <mergeCell ref="FM26:FY26"/>
    <mergeCell ref="FM1:FY1"/>
    <mergeCell ref="FM2:FY2"/>
    <mergeCell ref="FM4:FY4"/>
    <mergeCell ref="FM21:FY21"/>
    <mergeCell ref="FM22:FY22"/>
    <mergeCell ref="EK24:EW24"/>
    <mergeCell ref="EK26:EW26"/>
    <mergeCell ref="EY1:FK1"/>
    <mergeCell ref="EY2:FK2"/>
    <mergeCell ref="EY4:FK4"/>
    <mergeCell ref="EY21:FK21"/>
    <mergeCell ref="EY22:FK22"/>
    <mergeCell ref="EY24:FK24"/>
    <mergeCell ref="EY26:FK26"/>
    <mergeCell ref="EK1:EW1"/>
    <mergeCell ref="EK2:EW2"/>
    <mergeCell ref="EK4:EW4"/>
    <mergeCell ref="EK21:EW21"/>
    <mergeCell ref="EK22:EW22"/>
    <mergeCell ref="GO24:HA24"/>
    <mergeCell ref="GO26:HA26"/>
    <mergeCell ref="GO1:HA1"/>
    <mergeCell ref="GO2:HA2"/>
    <mergeCell ref="GO4:HA4"/>
    <mergeCell ref="GO21:HA21"/>
    <mergeCell ref="GO22:HA22"/>
    <mergeCell ref="GA26:GM26"/>
    <mergeCell ref="GA1:GM1"/>
    <mergeCell ref="GA2:GM2"/>
    <mergeCell ref="GA21:GM21"/>
    <mergeCell ref="GA22:GM22"/>
    <mergeCell ref="GA4:GM4"/>
    <mergeCell ref="GA24:GM24"/>
  </mergeCells>
  <pageMargins left="0.25" right="0.25" top="0.75" bottom="0.75" header="0.3" footer="0.3"/>
  <pageSetup paperSize="9" scale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42"/>
  <sheetViews>
    <sheetView topLeftCell="GL13" zoomScale="85" zoomScaleNormal="85" workbookViewId="0">
      <selection activeCell="GQ18" sqref="GQ18"/>
    </sheetView>
  </sheetViews>
  <sheetFormatPr baseColWidth="10" defaultColWidth="11.42578125" defaultRowHeight="14.25" x14ac:dyDescent="0.2"/>
  <cols>
    <col min="1" max="1" width="0" style="1" hidden="1" customWidth="1"/>
    <col min="2" max="2" width="25.7109375" style="1" hidden="1" customWidth="1"/>
    <col min="3" max="13" width="0" style="1" hidden="1" customWidth="1"/>
    <col min="14" max="14" width="5.85546875" style="1" hidden="1" customWidth="1"/>
    <col min="15" max="15" width="0" style="1" hidden="1" customWidth="1"/>
    <col min="16" max="16" width="25.7109375" style="1" hidden="1" customWidth="1"/>
    <col min="17" max="29" width="0" style="1" hidden="1" customWidth="1"/>
    <col min="30" max="30" width="25.7109375" style="1" hidden="1" customWidth="1"/>
    <col min="31" max="43" width="0" style="1" hidden="1" customWidth="1"/>
    <col min="44" max="44" width="25.7109375" style="1" hidden="1" customWidth="1"/>
    <col min="45" max="57" width="0" style="1" hidden="1" customWidth="1"/>
    <col min="58" max="58" width="25.7109375" style="1" hidden="1" customWidth="1"/>
    <col min="59" max="69" width="0" style="1" hidden="1" customWidth="1"/>
    <col min="70" max="70" width="8.28515625" style="1" hidden="1" customWidth="1"/>
    <col min="71" max="71" width="0" style="1" hidden="1" customWidth="1"/>
    <col min="72" max="72" width="25.7109375" style="1" hidden="1" customWidth="1"/>
    <col min="73" max="83" width="0" style="1" hidden="1" customWidth="1"/>
    <col min="84" max="84" width="9.140625" style="1" hidden="1" customWidth="1"/>
    <col min="85" max="85" width="0" style="1" hidden="1" customWidth="1"/>
    <col min="86" max="86" width="25.7109375" style="1" hidden="1" customWidth="1"/>
    <col min="87" max="99" width="0" style="1" hidden="1" customWidth="1"/>
    <col min="100" max="100" width="25.7109375" style="1" hidden="1" customWidth="1"/>
    <col min="101" max="112" width="0" style="1" hidden="1" customWidth="1"/>
    <col min="113" max="113" width="11.42578125" style="1"/>
    <col min="114" max="114" width="27" style="1" customWidth="1"/>
    <col min="115" max="127" width="11.42578125" style="1"/>
    <col min="128" max="128" width="25.5703125" style="1" bestFit="1" customWidth="1"/>
    <col min="129" max="141" width="11.42578125" style="1"/>
    <col min="142" max="142" width="25.5703125" style="1" bestFit="1" customWidth="1"/>
    <col min="143" max="155" width="11.42578125" style="1"/>
    <col min="156" max="156" width="25.5703125" style="1" bestFit="1" customWidth="1"/>
    <col min="157" max="169" width="11.42578125" style="1"/>
    <col min="170" max="170" width="26" style="1" bestFit="1" customWidth="1"/>
    <col min="171" max="183" width="11.42578125" style="1"/>
    <col min="184" max="184" width="25.5703125" style="1" bestFit="1" customWidth="1"/>
    <col min="185" max="197" width="11.42578125" style="1"/>
    <col min="198" max="198" width="26" style="1" bestFit="1" customWidth="1"/>
    <col min="199" max="16384" width="11.42578125" style="1"/>
  </cols>
  <sheetData>
    <row r="1" spans="1:209" ht="29.45" x14ac:dyDescent="0.4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O1" s="135" t="s">
        <v>0</v>
      </c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C1" s="135" t="s">
        <v>0</v>
      </c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Q1" s="135" t="s">
        <v>0</v>
      </c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E1" s="135" t="s">
        <v>0</v>
      </c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S1" s="135" t="s">
        <v>0</v>
      </c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G1" s="135" t="s">
        <v>0</v>
      </c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U1" s="135" t="s">
        <v>0</v>
      </c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I1" s="135" t="s">
        <v>0</v>
      </c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W1" s="135" t="s">
        <v>0</v>
      </c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K1" s="135" t="s">
        <v>0</v>
      </c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Y1" s="135" t="s">
        <v>0</v>
      </c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M1" s="135" t="s">
        <v>0</v>
      </c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GA1" s="135" t="s">
        <v>0</v>
      </c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O1" s="135" t="s">
        <v>0</v>
      </c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</row>
    <row r="2" spans="1:209" ht="22.15" x14ac:dyDescent="0.35">
      <c r="A2" s="136" t="s">
        <v>92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O2" s="136" t="s">
        <v>95</v>
      </c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C2" s="136" t="s">
        <v>96</v>
      </c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Q2" s="136" t="s">
        <v>99</v>
      </c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E2" s="136" t="s">
        <v>102</v>
      </c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S2" s="136" t="s">
        <v>104</v>
      </c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G2" s="136" t="s">
        <v>108</v>
      </c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U2" s="136" t="s">
        <v>112</v>
      </c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I2" s="136" t="s">
        <v>115</v>
      </c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W2" s="136" t="s">
        <v>126</v>
      </c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K2" s="136" t="s">
        <v>131</v>
      </c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Y2" s="136" t="s">
        <v>135</v>
      </c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M2" s="136" t="s">
        <v>146</v>
      </c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GA2" s="136" t="s">
        <v>148</v>
      </c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O2" s="136" t="s">
        <v>149</v>
      </c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</row>
    <row r="3" spans="1:209" ht="15" x14ac:dyDescent="0.25">
      <c r="A3" s="156" t="s">
        <v>68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8"/>
      <c r="O3" s="156" t="s">
        <v>68</v>
      </c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8"/>
      <c r="AC3" s="156" t="s">
        <v>68</v>
      </c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8"/>
      <c r="AQ3" s="156" t="s">
        <v>68</v>
      </c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8"/>
      <c r="BE3" s="156" t="s">
        <v>68</v>
      </c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8"/>
      <c r="BS3" s="156" t="s">
        <v>68</v>
      </c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8"/>
      <c r="CG3" s="156" t="s">
        <v>68</v>
      </c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8"/>
      <c r="CU3" s="156" t="s">
        <v>68</v>
      </c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8"/>
      <c r="DI3" s="156" t="s">
        <v>68</v>
      </c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8"/>
      <c r="DW3" s="156" t="s">
        <v>68</v>
      </c>
      <c r="DX3" s="157"/>
      <c r="DY3" s="157"/>
      <c r="DZ3" s="157"/>
      <c r="EA3" s="157"/>
      <c r="EB3" s="157"/>
      <c r="EC3" s="157"/>
      <c r="ED3" s="157"/>
      <c r="EE3" s="157"/>
      <c r="EF3" s="157"/>
      <c r="EG3" s="157"/>
      <c r="EH3" s="157"/>
      <c r="EI3" s="158"/>
      <c r="EK3" s="156" t="s">
        <v>68</v>
      </c>
      <c r="EL3" s="157"/>
      <c r="EM3" s="157"/>
      <c r="EN3" s="157"/>
      <c r="EO3" s="157"/>
      <c r="EP3" s="157"/>
      <c r="EQ3" s="157"/>
      <c r="ER3" s="157"/>
      <c r="ES3" s="157"/>
      <c r="ET3" s="157"/>
      <c r="EU3" s="157"/>
      <c r="EV3" s="157"/>
      <c r="EW3" s="158"/>
      <c r="EY3" s="156" t="s">
        <v>68</v>
      </c>
      <c r="EZ3" s="157"/>
      <c r="FA3" s="157"/>
      <c r="FB3" s="157"/>
      <c r="FC3" s="157"/>
      <c r="FD3" s="157"/>
      <c r="FE3" s="157"/>
      <c r="FF3" s="157"/>
      <c r="FG3" s="157"/>
      <c r="FH3" s="157"/>
      <c r="FI3" s="157"/>
      <c r="FJ3" s="157"/>
      <c r="FK3" s="158"/>
      <c r="FM3" s="156" t="s">
        <v>68</v>
      </c>
      <c r="FN3" s="157"/>
      <c r="FO3" s="157"/>
      <c r="FP3" s="157"/>
      <c r="FQ3" s="157"/>
      <c r="FR3" s="157"/>
      <c r="FS3" s="157"/>
      <c r="FT3" s="157"/>
      <c r="FU3" s="157"/>
      <c r="FV3" s="157"/>
      <c r="FW3" s="157"/>
      <c r="FX3" s="157"/>
      <c r="FY3" s="158"/>
      <c r="GA3" s="156" t="s">
        <v>68</v>
      </c>
      <c r="GB3" s="157"/>
      <c r="GC3" s="157"/>
      <c r="GD3" s="157"/>
      <c r="GE3" s="157"/>
      <c r="GF3" s="157"/>
      <c r="GG3" s="157"/>
      <c r="GH3" s="157"/>
      <c r="GI3" s="157"/>
      <c r="GJ3" s="157"/>
      <c r="GK3" s="157"/>
      <c r="GL3" s="157"/>
      <c r="GM3" s="158"/>
      <c r="GO3" s="156" t="s">
        <v>68</v>
      </c>
      <c r="GP3" s="157"/>
      <c r="GQ3" s="157"/>
      <c r="GR3" s="157"/>
      <c r="GS3" s="157"/>
      <c r="GT3" s="157"/>
      <c r="GU3" s="157"/>
      <c r="GV3" s="157"/>
      <c r="GW3" s="157"/>
      <c r="GX3" s="157"/>
      <c r="GY3" s="157"/>
      <c r="GZ3" s="157"/>
      <c r="HA3" s="158"/>
    </row>
    <row r="4" spans="1:209" x14ac:dyDescent="0.2">
      <c r="A4" s="87"/>
      <c r="B4" s="88"/>
      <c r="C4" s="89" t="s">
        <v>2</v>
      </c>
      <c r="D4" s="89" t="s">
        <v>3</v>
      </c>
      <c r="E4" s="88" t="s">
        <v>4</v>
      </c>
      <c r="F4" s="89" t="s">
        <v>5</v>
      </c>
      <c r="G4" s="88" t="s">
        <v>6</v>
      </c>
      <c r="H4" s="89" t="s">
        <v>7</v>
      </c>
      <c r="I4" s="88" t="s">
        <v>8</v>
      </c>
      <c r="J4" s="89" t="s">
        <v>9</v>
      </c>
      <c r="K4" s="88" t="s">
        <v>10</v>
      </c>
      <c r="L4" s="89" t="s">
        <v>11</v>
      </c>
      <c r="M4" s="88" t="s">
        <v>12</v>
      </c>
      <c r="O4" s="87"/>
      <c r="P4" s="88"/>
      <c r="Q4" s="89" t="s">
        <v>2</v>
      </c>
      <c r="R4" s="89" t="s">
        <v>3</v>
      </c>
      <c r="S4" s="88" t="s">
        <v>4</v>
      </c>
      <c r="T4" s="89" t="s">
        <v>5</v>
      </c>
      <c r="U4" s="88" t="s">
        <v>6</v>
      </c>
      <c r="V4" s="89" t="s">
        <v>7</v>
      </c>
      <c r="W4" s="88" t="s">
        <v>8</v>
      </c>
      <c r="X4" s="89" t="s">
        <v>9</v>
      </c>
      <c r="Y4" s="88" t="s">
        <v>10</v>
      </c>
      <c r="Z4" s="89" t="s">
        <v>11</v>
      </c>
      <c r="AA4" s="88" t="s">
        <v>12</v>
      </c>
      <c r="AC4" s="87"/>
      <c r="AD4" s="88"/>
      <c r="AE4" s="89" t="s">
        <v>2</v>
      </c>
      <c r="AF4" s="89" t="s">
        <v>3</v>
      </c>
      <c r="AG4" s="88" t="s">
        <v>4</v>
      </c>
      <c r="AH4" s="89" t="s">
        <v>5</v>
      </c>
      <c r="AI4" s="88" t="s">
        <v>6</v>
      </c>
      <c r="AJ4" s="89" t="s">
        <v>7</v>
      </c>
      <c r="AK4" s="88" t="s">
        <v>8</v>
      </c>
      <c r="AL4" s="89" t="s">
        <v>9</v>
      </c>
      <c r="AM4" s="88" t="s">
        <v>10</v>
      </c>
      <c r="AN4" s="89" t="s">
        <v>11</v>
      </c>
      <c r="AO4" s="88" t="s">
        <v>12</v>
      </c>
      <c r="AQ4" s="87"/>
      <c r="AR4" s="88"/>
      <c r="AS4" s="89" t="s">
        <v>2</v>
      </c>
      <c r="AT4" s="89" t="s">
        <v>3</v>
      </c>
      <c r="AU4" s="88" t="s">
        <v>4</v>
      </c>
      <c r="AV4" s="89" t="s">
        <v>5</v>
      </c>
      <c r="AW4" s="88" t="s">
        <v>6</v>
      </c>
      <c r="AX4" s="89" t="s">
        <v>7</v>
      </c>
      <c r="AY4" s="88" t="s">
        <v>8</v>
      </c>
      <c r="AZ4" s="89" t="s">
        <v>9</v>
      </c>
      <c r="BA4" s="88" t="s">
        <v>10</v>
      </c>
      <c r="BB4" s="89" t="s">
        <v>11</v>
      </c>
      <c r="BC4" s="88" t="s">
        <v>12</v>
      </c>
      <c r="BE4" s="87"/>
      <c r="BF4" s="88"/>
      <c r="BG4" s="89" t="s">
        <v>2</v>
      </c>
      <c r="BH4" s="89" t="s">
        <v>3</v>
      </c>
      <c r="BI4" s="88" t="s">
        <v>4</v>
      </c>
      <c r="BJ4" s="89" t="s">
        <v>5</v>
      </c>
      <c r="BK4" s="88" t="s">
        <v>6</v>
      </c>
      <c r="BL4" s="89" t="s">
        <v>7</v>
      </c>
      <c r="BM4" s="88" t="s">
        <v>8</v>
      </c>
      <c r="BN4" s="89" t="s">
        <v>9</v>
      </c>
      <c r="BO4" s="88" t="s">
        <v>10</v>
      </c>
      <c r="BP4" s="89" t="s">
        <v>11</v>
      </c>
      <c r="BQ4" s="88" t="s">
        <v>12</v>
      </c>
      <c r="BS4" s="87"/>
      <c r="BT4" s="88"/>
      <c r="BU4" s="89" t="s">
        <v>2</v>
      </c>
      <c r="BV4" s="89" t="s">
        <v>3</v>
      </c>
      <c r="BW4" s="88" t="s">
        <v>4</v>
      </c>
      <c r="BX4" s="89" t="s">
        <v>5</v>
      </c>
      <c r="BY4" s="88" t="s">
        <v>6</v>
      </c>
      <c r="BZ4" s="89" t="s">
        <v>7</v>
      </c>
      <c r="CA4" s="88" t="s">
        <v>8</v>
      </c>
      <c r="CB4" s="89" t="s">
        <v>9</v>
      </c>
      <c r="CC4" s="88" t="s">
        <v>10</v>
      </c>
      <c r="CD4" s="89" t="s">
        <v>11</v>
      </c>
      <c r="CE4" s="88" t="s">
        <v>12</v>
      </c>
      <c r="CG4" s="87"/>
      <c r="CH4" s="88"/>
      <c r="CI4" s="89" t="s">
        <v>2</v>
      </c>
      <c r="CJ4" s="89" t="s">
        <v>3</v>
      </c>
      <c r="CK4" s="88" t="s">
        <v>4</v>
      </c>
      <c r="CL4" s="89" t="s">
        <v>5</v>
      </c>
      <c r="CM4" s="88" t="s">
        <v>6</v>
      </c>
      <c r="CN4" s="89" t="s">
        <v>7</v>
      </c>
      <c r="CO4" s="88" t="s">
        <v>8</v>
      </c>
      <c r="CP4" s="89" t="s">
        <v>9</v>
      </c>
      <c r="CQ4" s="88" t="s">
        <v>10</v>
      </c>
      <c r="CR4" s="89" t="s">
        <v>11</v>
      </c>
      <c r="CS4" s="88" t="s">
        <v>12</v>
      </c>
      <c r="CU4" s="87"/>
      <c r="CV4" s="88"/>
      <c r="CW4" s="89" t="s">
        <v>2</v>
      </c>
      <c r="CX4" s="89" t="s">
        <v>3</v>
      </c>
      <c r="CY4" s="88" t="s">
        <v>4</v>
      </c>
      <c r="CZ4" s="89" t="s">
        <v>5</v>
      </c>
      <c r="DA4" s="88" t="s">
        <v>6</v>
      </c>
      <c r="DB4" s="89" t="s">
        <v>7</v>
      </c>
      <c r="DC4" s="88" t="s">
        <v>8</v>
      </c>
      <c r="DD4" s="89" t="s">
        <v>9</v>
      </c>
      <c r="DE4" s="88" t="s">
        <v>10</v>
      </c>
      <c r="DF4" s="89" t="s">
        <v>11</v>
      </c>
      <c r="DG4" s="88" t="s">
        <v>12</v>
      </c>
      <c r="DI4" s="87"/>
      <c r="DJ4" s="88"/>
      <c r="DK4" s="89" t="s">
        <v>2</v>
      </c>
      <c r="DL4" s="89" t="s">
        <v>3</v>
      </c>
      <c r="DM4" s="88" t="s">
        <v>4</v>
      </c>
      <c r="DN4" s="89" t="s">
        <v>5</v>
      </c>
      <c r="DO4" s="88" t="s">
        <v>6</v>
      </c>
      <c r="DP4" s="89" t="s">
        <v>7</v>
      </c>
      <c r="DQ4" s="88" t="s">
        <v>8</v>
      </c>
      <c r="DR4" s="89" t="s">
        <v>9</v>
      </c>
      <c r="DS4" s="88" t="s">
        <v>10</v>
      </c>
      <c r="DT4" s="89" t="s">
        <v>11</v>
      </c>
      <c r="DU4" s="88" t="s">
        <v>12</v>
      </c>
      <c r="DW4" s="87"/>
      <c r="DX4" s="88"/>
      <c r="DY4" s="89" t="s">
        <v>2</v>
      </c>
      <c r="DZ4" s="89" t="s">
        <v>3</v>
      </c>
      <c r="EA4" s="88" t="s">
        <v>4</v>
      </c>
      <c r="EB4" s="89" t="s">
        <v>5</v>
      </c>
      <c r="EC4" s="88" t="s">
        <v>6</v>
      </c>
      <c r="ED4" s="89" t="s">
        <v>7</v>
      </c>
      <c r="EE4" s="88" t="s">
        <v>8</v>
      </c>
      <c r="EF4" s="89" t="s">
        <v>9</v>
      </c>
      <c r="EG4" s="88" t="s">
        <v>10</v>
      </c>
      <c r="EH4" s="89" t="s">
        <v>11</v>
      </c>
      <c r="EI4" s="88" t="s">
        <v>12</v>
      </c>
      <c r="EK4" s="87"/>
      <c r="EL4" s="88"/>
      <c r="EM4" s="89" t="s">
        <v>2</v>
      </c>
      <c r="EN4" s="89" t="s">
        <v>3</v>
      </c>
      <c r="EO4" s="88" t="s">
        <v>4</v>
      </c>
      <c r="EP4" s="89" t="s">
        <v>5</v>
      </c>
      <c r="EQ4" s="88" t="s">
        <v>6</v>
      </c>
      <c r="ER4" s="89" t="s">
        <v>7</v>
      </c>
      <c r="ES4" s="88" t="s">
        <v>8</v>
      </c>
      <c r="ET4" s="89" t="s">
        <v>9</v>
      </c>
      <c r="EU4" s="88" t="s">
        <v>10</v>
      </c>
      <c r="EV4" s="89" t="s">
        <v>11</v>
      </c>
      <c r="EW4" s="88" t="s">
        <v>12</v>
      </c>
      <c r="EY4" s="87"/>
      <c r="EZ4" s="88"/>
      <c r="FA4" s="89" t="s">
        <v>2</v>
      </c>
      <c r="FB4" s="89" t="s">
        <v>3</v>
      </c>
      <c r="FC4" s="88" t="s">
        <v>4</v>
      </c>
      <c r="FD4" s="89" t="s">
        <v>5</v>
      </c>
      <c r="FE4" s="88" t="s">
        <v>6</v>
      </c>
      <c r="FF4" s="89" t="s">
        <v>7</v>
      </c>
      <c r="FG4" s="88" t="s">
        <v>8</v>
      </c>
      <c r="FH4" s="89" t="s">
        <v>9</v>
      </c>
      <c r="FI4" s="88" t="s">
        <v>10</v>
      </c>
      <c r="FJ4" s="89" t="s">
        <v>11</v>
      </c>
      <c r="FK4" s="88" t="s">
        <v>12</v>
      </c>
      <c r="FM4" s="87"/>
      <c r="FN4" s="88"/>
      <c r="FO4" s="89" t="s">
        <v>2</v>
      </c>
      <c r="FP4" s="89" t="s">
        <v>3</v>
      </c>
      <c r="FQ4" s="88" t="s">
        <v>4</v>
      </c>
      <c r="FR4" s="89" t="s">
        <v>5</v>
      </c>
      <c r="FS4" s="88" t="s">
        <v>6</v>
      </c>
      <c r="FT4" s="89" t="s">
        <v>7</v>
      </c>
      <c r="FU4" s="88" t="s">
        <v>8</v>
      </c>
      <c r="FV4" s="89" t="s">
        <v>9</v>
      </c>
      <c r="FW4" s="88" t="s">
        <v>10</v>
      </c>
      <c r="FX4" s="89" t="s">
        <v>11</v>
      </c>
      <c r="FY4" s="88" t="s">
        <v>12</v>
      </c>
      <c r="GA4" s="87"/>
      <c r="GB4" s="88"/>
      <c r="GC4" s="89" t="s">
        <v>2</v>
      </c>
      <c r="GD4" s="89" t="s">
        <v>3</v>
      </c>
      <c r="GE4" s="88" t="s">
        <v>4</v>
      </c>
      <c r="GF4" s="89" t="s">
        <v>5</v>
      </c>
      <c r="GG4" s="88" t="s">
        <v>6</v>
      </c>
      <c r="GH4" s="89" t="s">
        <v>7</v>
      </c>
      <c r="GI4" s="88" t="s">
        <v>8</v>
      </c>
      <c r="GJ4" s="89" t="s">
        <v>9</v>
      </c>
      <c r="GK4" s="88" t="s">
        <v>10</v>
      </c>
      <c r="GL4" s="89" t="s">
        <v>11</v>
      </c>
      <c r="GM4" s="88" t="s">
        <v>12</v>
      </c>
      <c r="GO4" s="87"/>
      <c r="GP4" s="88"/>
      <c r="GQ4" s="89" t="s">
        <v>2</v>
      </c>
      <c r="GR4" s="89" t="s">
        <v>3</v>
      </c>
      <c r="GS4" s="88" t="s">
        <v>4</v>
      </c>
      <c r="GT4" s="89" t="s">
        <v>5</v>
      </c>
      <c r="GU4" s="88" t="s">
        <v>6</v>
      </c>
      <c r="GV4" s="89" t="s">
        <v>7</v>
      </c>
      <c r="GW4" s="88" t="s">
        <v>8</v>
      </c>
      <c r="GX4" s="89" t="s">
        <v>9</v>
      </c>
      <c r="GY4" s="88" t="s">
        <v>10</v>
      </c>
      <c r="GZ4" s="89" t="s">
        <v>11</v>
      </c>
      <c r="HA4" s="88" t="s">
        <v>12</v>
      </c>
    </row>
    <row r="5" spans="1:209" ht="13.9" x14ac:dyDescent="0.25">
      <c r="A5" s="90" t="s">
        <v>13</v>
      </c>
      <c r="B5" s="91" t="s">
        <v>14</v>
      </c>
      <c r="C5" s="92">
        <v>0.21</v>
      </c>
      <c r="D5" s="92">
        <v>0.24</v>
      </c>
      <c r="E5" s="93">
        <v>0.33</v>
      </c>
      <c r="F5" s="92">
        <v>0.43</v>
      </c>
      <c r="G5" s="93">
        <v>0.54</v>
      </c>
      <c r="H5" s="92">
        <v>0.64</v>
      </c>
      <c r="I5" s="93">
        <v>0.74</v>
      </c>
      <c r="J5" s="92">
        <v>0.84</v>
      </c>
      <c r="K5" s="93">
        <v>1.05</v>
      </c>
      <c r="L5" s="92">
        <v>1.1499999999999999</v>
      </c>
      <c r="M5" s="93">
        <v>1.25</v>
      </c>
      <c r="O5" s="90" t="s">
        <v>13</v>
      </c>
      <c r="P5" s="91" t="s">
        <v>14</v>
      </c>
      <c r="Q5" s="92">
        <v>0.21</v>
      </c>
      <c r="R5" s="92">
        <v>0.24</v>
      </c>
      <c r="S5" s="93">
        <v>0.33</v>
      </c>
      <c r="T5" s="92">
        <v>0.43</v>
      </c>
      <c r="U5" s="93">
        <v>0.54</v>
      </c>
      <c r="V5" s="92">
        <v>0.64</v>
      </c>
      <c r="W5" s="93">
        <v>0.74</v>
      </c>
      <c r="X5" s="92">
        <v>0.84</v>
      </c>
      <c r="Y5" s="93">
        <v>1.05</v>
      </c>
      <c r="Z5" s="92">
        <v>1.1499999999999999</v>
      </c>
      <c r="AA5" s="93">
        <v>1.25</v>
      </c>
      <c r="AC5" s="90" t="s">
        <v>13</v>
      </c>
      <c r="AD5" s="91" t="s">
        <v>14</v>
      </c>
      <c r="AE5" s="92">
        <v>0.21</v>
      </c>
      <c r="AF5" s="92">
        <v>0.24</v>
      </c>
      <c r="AG5" s="93">
        <v>0.33</v>
      </c>
      <c r="AH5" s="92">
        <v>0.43</v>
      </c>
      <c r="AI5" s="93">
        <v>0.54</v>
      </c>
      <c r="AJ5" s="92">
        <v>0.64</v>
      </c>
      <c r="AK5" s="93">
        <v>0.74</v>
      </c>
      <c r="AL5" s="92">
        <v>0.84</v>
      </c>
      <c r="AM5" s="93">
        <v>1.05</v>
      </c>
      <c r="AN5" s="92">
        <v>1.1499999999999999</v>
      </c>
      <c r="AO5" s="93">
        <v>1.25</v>
      </c>
      <c r="AQ5" s="90" t="s">
        <v>13</v>
      </c>
      <c r="AR5" s="91" t="s">
        <v>14</v>
      </c>
      <c r="AS5" s="92">
        <v>0.21</v>
      </c>
      <c r="AT5" s="92">
        <v>0.24</v>
      </c>
      <c r="AU5" s="93">
        <v>0.33</v>
      </c>
      <c r="AV5" s="92">
        <v>0.43</v>
      </c>
      <c r="AW5" s="93">
        <v>0.54</v>
      </c>
      <c r="AX5" s="92">
        <v>0.64</v>
      </c>
      <c r="AY5" s="93">
        <v>0.74</v>
      </c>
      <c r="AZ5" s="92">
        <v>0.84</v>
      </c>
      <c r="BA5" s="93">
        <v>1.05</v>
      </c>
      <c r="BB5" s="92">
        <v>1.1499999999999999</v>
      </c>
      <c r="BC5" s="93">
        <v>1.25</v>
      </c>
      <c r="BE5" s="90" t="s">
        <v>13</v>
      </c>
      <c r="BF5" s="91" t="s">
        <v>14</v>
      </c>
      <c r="BG5" s="92">
        <v>0.21</v>
      </c>
      <c r="BH5" s="92">
        <v>0.24</v>
      </c>
      <c r="BI5" s="93">
        <v>0.33</v>
      </c>
      <c r="BJ5" s="92">
        <v>0.43</v>
      </c>
      <c r="BK5" s="93">
        <v>0.54</v>
      </c>
      <c r="BL5" s="92">
        <v>0.64</v>
      </c>
      <c r="BM5" s="93">
        <v>0.74</v>
      </c>
      <c r="BN5" s="92">
        <v>0.84</v>
      </c>
      <c r="BO5" s="93">
        <v>1.05</v>
      </c>
      <c r="BP5" s="92">
        <v>1.1499999999999999</v>
      </c>
      <c r="BQ5" s="93">
        <v>1.25</v>
      </c>
      <c r="BS5" s="90" t="s">
        <v>13</v>
      </c>
      <c r="BT5" s="91" t="s">
        <v>14</v>
      </c>
      <c r="BU5" s="92">
        <v>0.21</v>
      </c>
      <c r="BV5" s="92">
        <v>0.24</v>
      </c>
      <c r="BW5" s="93">
        <v>0.33</v>
      </c>
      <c r="BX5" s="92">
        <v>0.43</v>
      </c>
      <c r="BY5" s="93">
        <v>0.54</v>
      </c>
      <c r="BZ5" s="92">
        <v>0.64</v>
      </c>
      <c r="CA5" s="93">
        <v>0.74</v>
      </c>
      <c r="CB5" s="92">
        <v>0.84</v>
      </c>
      <c r="CC5" s="93">
        <v>1.05</v>
      </c>
      <c r="CD5" s="92">
        <v>1.1499999999999999</v>
      </c>
      <c r="CE5" s="93">
        <v>1.25</v>
      </c>
      <c r="CG5" s="90" t="s">
        <v>13</v>
      </c>
      <c r="CH5" s="91" t="s">
        <v>14</v>
      </c>
      <c r="CI5" s="92">
        <v>0.21</v>
      </c>
      <c r="CJ5" s="92">
        <v>0.24</v>
      </c>
      <c r="CK5" s="93">
        <v>0.33</v>
      </c>
      <c r="CL5" s="92">
        <v>0.43</v>
      </c>
      <c r="CM5" s="93">
        <v>0.54</v>
      </c>
      <c r="CN5" s="92">
        <v>0.64</v>
      </c>
      <c r="CO5" s="93">
        <v>0.74</v>
      </c>
      <c r="CP5" s="92">
        <v>0.84</v>
      </c>
      <c r="CQ5" s="93">
        <v>1.05</v>
      </c>
      <c r="CR5" s="92">
        <v>1.1499999999999999</v>
      </c>
      <c r="CS5" s="93">
        <v>1.25</v>
      </c>
      <c r="CU5" s="90" t="s">
        <v>13</v>
      </c>
      <c r="CV5" s="91" t="s">
        <v>14</v>
      </c>
      <c r="CW5" s="92">
        <v>0.21</v>
      </c>
      <c r="CX5" s="92">
        <v>0.24</v>
      </c>
      <c r="CY5" s="93">
        <v>0.33</v>
      </c>
      <c r="CZ5" s="92">
        <v>0.43</v>
      </c>
      <c r="DA5" s="93">
        <v>0.54</v>
      </c>
      <c r="DB5" s="92">
        <v>0.64</v>
      </c>
      <c r="DC5" s="93">
        <v>0.74</v>
      </c>
      <c r="DD5" s="92">
        <v>0.84</v>
      </c>
      <c r="DE5" s="93">
        <v>1.05</v>
      </c>
      <c r="DF5" s="92">
        <v>1.1499999999999999</v>
      </c>
      <c r="DG5" s="93">
        <v>1.25</v>
      </c>
      <c r="DI5" s="90" t="s">
        <v>13</v>
      </c>
      <c r="DJ5" s="91" t="s">
        <v>14</v>
      </c>
      <c r="DK5" s="92">
        <v>0.21</v>
      </c>
      <c r="DL5" s="92">
        <v>0.24</v>
      </c>
      <c r="DM5" s="93">
        <v>0.33</v>
      </c>
      <c r="DN5" s="92">
        <v>0.43</v>
      </c>
      <c r="DO5" s="93">
        <v>0.54</v>
      </c>
      <c r="DP5" s="92">
        <v>0.64</v>
      </c>
      <c r="DQ5" s="93">
        <v>0.74</v>
      </c>
      <c r="DR5" s="92">
        <v>0.84</v>
      </c>
      <c r="DS5" s="93">
        <v>1.05</v>
      </c>
      <c r="DT5" s="92">
        <v>1.1499999999999999</v>
      </c>
      <c r="DU5" s="93">
        <v>1.25</v>
      </c>
      <c r="DW5" s="90" t="s">
        <v>13</v>
      </c>
      <c r="DX5" s="91" t="s">
        <v>14</v>
      </c>
      <c r="DY5" s="92">
        <v>0.21</v>
      </c>
      <c r="DZ5" s="92">
        <v>0.24</v>
      </c>
      <c r="EA5" s="93">
        <v>0.33</v>
      </c>
      <c r="EB5" s="92">
        <v>0.43</v>
      </c>
      <c r="EC5" s="93">
        <v>0.54</v>
      </c>
      <c r="ED5" s="92">
        <v>0.64</v>
      </c>
      <c r="EE5" s="93">
        <v>0.74</v>
      </c>
      <c r="EF5" s="92">
        <v>0.84</v>
      </c>
      <c r="EG5" s="93">
        <v>1.05</v>
      </c>
      <c r="EH5" s="92">
        <v>1.1499999999999999</v>
      </c>
      <c r="EI5" s="93">
        <v>1.25</v>
      </c>
      <c r="EK5" s="90" t="s">
        <v>13</v>
      </c>
      <c r="EL5" s="91" t="s">
        <v>14</v>
      </c>
      <c r="EM5" s="92">
        <v>0.21</v>
      </c>
      <c r="EN5" s="92">
        <v>0.24</v>
      </c>
      <c r="EO5" s="93">
        <v>0.33</v>
      </c>
      <c r="EP5" s="92">
        <v>0.43</v>
      </c>
      <c r="EQ5" s="93">
        <v>0.54</v>
      </c>
      <c r="ER5" s="92">
        <v>0.64</v>
      </c>
      <c r="ES5" s="93">
        <v>0.74</v>
      </c>
      <c r="ET5" s="92">
        <v>0.84</v>
      </c>
      <c r="EU5" s="93">
        <v>1.05</v>
      </c>
      <c r="EV5" s="92">
        <v>1.1499999999999999</v>
      </c>
      <c r="EW5" s="93">
        <v>1.25</v>
      </c>
      <c r="EY5" s="90" t="s">
        <v>13</v>
      </c>
      <c r="EZ5" s="91" t="s">
        <v>14</v>
      </c>
      <c r="FA5" s="92">
        <v>0.21</v>
      </c>
      <c r="FB5" s="92">
        <v>0.24</v>
      </c>
      <c r="FC5" s="93">
        <v>0.33</v>
      </c>
      <c r="FD5" s="92">
        <v>0.43</v>
      </c>
      <c r="FE5" s="93">
        <v>0.54</v>
      </c>
      <c r="FF5" s="92">
        <v>0.64</v>
      </c>
      <c r="FG5" s="93">
        <v>0.74</v>
      </c>
      <c r="FH5" s="92">
        <v>0.84</v>
      </c>
      <c r="FI5" s="93">
        <v>1.05</v>
      </c>
      <c r="FJ5" s="92">
        <v>1.1499999999999999</v>
      </c>
      <c r="FK5" s="93">
        <v>1.25</v>
      </c>
      <c r="FM5" s="90" t="s">
        <v>13</v>
      </c>
      <c r="FN5" s="91" t="s">
        <v>14</v>
      </c>
      <c r="FO5" s="92">
        <v>0.21</v>
      </c>
      <c r="FP5" s="92">
        <v>0.24</v>
      </c>
      <c r="FQ5" s="93">
        <v>0.33</v>
      </c>
      <c r="FR5" s="92">
        <v>0.43</v>
      </c>
      <c r="FS5" s="93">
        <v>0.54</v>
      </c>
      <c r="FT5" s="92">
        <v>0.64</v>
      </c>
      <c r="FU5" s="93">
        <v>0.74</v>
      </c>
      <c r="FV5" s="92">
        <v>0.84</v>
      </c>
      <c r="FW5" s="93">
        <v>1.05</v>
      </c>
      <c r="FX5" s="92">
        <v>1.1499999999999999</v>
      </c>
      <c r="FY5" s="93">
        <v>1.25</v>
      </c>
      <c r="GA5" s="90" t="s">
        <v>13</v>
      </c>
      <c r="GB5" s="91" t="s">
        <v>14</v>
      </c>
      <c r="GC5" s="92">
        <v>0.21</v>
      </c>
      <c r="GD5" s="92">
        <v>0.24</v>
      </c>
      <c r="GE5" s="93">
        <v>0.33</v>
      </c>
      <c r="GF5" s="92">
        <v>0.43</v>
      </c>
      <c r="GG5" s="93">
        <v>0.54</v>
      </c>
      <c r="GH5" s="92">
        <v>0.64</v>
      </c>
      <c r="GI5" s="93">
        <v>0.74</v>
      </c>
      <c r="GJ5" s="92">
        <v>0.84</v>
      </c>
      <c r="GK5" s="93">
        <v>1.05</v>
      </c>
      <c r="GL5" s="92">
        <v>1.1499999999999999</v>
      </c>
      <c r="GM5" s="93">
        <v>1.25</v>
      </c>
      <c r="GO5" s="90" t="s">
        <v>13</v>
      </c>
      <c r="GP5" s="91" t="s">
        <v>14</v>
      </c>
      <c r="GQ5" s="92">
        <v>0.21</v>
      </c>
      <c r="GR5" s="92">
        <v>0.24</v>
      </c>
      <c r="GS5" s="93">
        <v>0.33</v>
      </c>
      <c r="GT5" s="92">
        <v>0.43</v>
      </c>
      <c r="GU5" s="93">
        <v>0.54</v>
      </c>
      <c r="GV5" s="92">
        <v>0.64</v>
      </c>
      <c r="GW5" s="93">
        <v>0.74</v>
      </c>
      <c r="GX5" s="92">
        <v>0.84</v>
      </c>
      <c r="GY5" s="93">
        <v>1.05</v>
      </c>
      <c r="GZ5" s="92">
        <v>1.1499999999999999</v>
      </c>
      <c r="HA5" s="93">
        <v>1.25</v>
      </c>
    </row>
    <row r="6" spans="1:209" ht="13.9" x14ac:dyDescent="0.25">
      <c r="A6" s="9" t="s">
        <v>15</v>
      </c>
      <c r="B6" s="10" t="s">
        <v>16</v>
      </c>
      <c r="C6" s="11">
        <f>+Docentes!C6/12</f>
        <v>409.66666666666669</v>
      </c>
      <c r="D6" s="11">
        <f>+Docentes!D6/12</f>
        <v>409.66666666666669</v>
      </c>
      <c r="E6" s="11">
        <f>+Docentes!E6/12</f>
        <v>409.66666666666669</v>
      </c>
      <c r="F6" s="11">
        <f>+Docentes!F6/12</f>
        <v>409.66666666666669</v>
      </c>
      <c r="G6" s="11">
        <f>+Docentes!G6/12</f>
        <v>409.66666666666669</v>
      </c>
      <c r="H6" s="11">
        <f>+Docentes!H6/12</f>
        <v>409.66666666666669</v>
      </c>
      <c r="I6" s="11">
        <f>+Docentes!I6/12</f>
        <v>409.66666666666669</v>
      </c>
      <c r="J6" s="11">
        <f>+Docentes!J6/12</f>
        <v>409.66666666666669</v>
      </c>
      <c r="K6" s="11">
        <f>+Docentes!K6/12</f>
        <v>409.66666666666669</v>
      </c>
      <c r="L6" s="11">
        <f>+Docentes!L6/12</f>
        <v>409.66666666666669</v>
      </c>
      <c r="M6" s="11">
        <f>+Docentes!M6/12</f>
        <v>409.66666666666669</v>
      </c>
      <c r="O6" s="9" t="s">
        <v>15</v>
      </c>
      <c r="P6" s="10" t="s">
        <v>16</v>
      </c>
      <c r="Q6" s="11">
        <f>+Docentes!Q6/12</f>
        <v>430.16666666666669</v>
      </c>
      <c r="R6" s="11">
        <f>+Docentes!R6/12</f>
        <v>430.16666666666669</v>
      </c>
      <c r="S6" s="11">
        <f>+Docentes!S6/12</f>
        <v>430.16666666666669</v>
      </c>
      <c r="T6" s="11">
        <f>+Docentes!T6/12</f>
        <v>430.16666666666669</v>
      </c>
      <c r="U6" s="11">
        <f>+Docentes!U6/12</f>
        <v>430.16666666666669</v>
      </c>
      <c r="V6" s="11">
        <f>+Docentes!V6/12</f>
        <v>430.16666666666669</v>
      </c>
      <c r="W6" s="11">
        <f>+Docentes!W6/12</f>
        <v>430.16666666666669</v>
      </c>
      <c r="X6" s="11">
        <f>+Docentes!X6/12</f>
        <v>430.16666666666669</v>
      </c>
      <c r="Y6" s="11">
        <f>+Docentes!Y6/12</f>
        <v>430.16666666666669</v>
      </c>
      <c r="Z6" s="11">
        <f>+Docentes!Z6/12</f>
        <v>430.16666666666669</v>
      </c>
      <c r="AA6" s="11">
        <f>+Docentes!AA6/12</f>
        <v>430.16666666666669</v>
      </c>
      <c r="AC6" s="9" t="s">
        <v>15</v>
      </c>
      <c r="AD6" s="10" t="s">
        <v>16</v>
      </c>
      <c r="AE6" s="11">
        <f>+Docentes!AE6/12</f>
        <v>442.41666666666669</v>
      </c>
      <c r="AF6" s="11">
        <f>+Docentes!AF6/12</f>
        <v>442.41666666666669</v>
      </c>
      <c r="AG6" s="11">
        <f>+Docentes!AG6/12</f>
        <v>442.41666666666669</v>
      </c>
      <c r="AH6" s="11">
        <f>+Docentes!AH6/12</f>
        <v>442.41666666666669</v>
      </c>
      <c r="AI6" s="11">
        <f>+Docentes!AI6/12</f>
        <v>442.41666666666669</v>
      </c>
      <c r="AJ6" s="11">
        <f>+Docentes!AJ6/12</f>
        <v>442.41666666666669</v>
      </c>
      <c r="AK6" s="11">
        <f>+Docentes!AK6/12</f>
        <v>442.41666666666669</v>
      </c>
      <c r="AL6" s="11">
        <f>+Docentes!AL6/12</f>
        <v>442.41666666666669</v>
      </c>
      <c r="AM6" s="11">
        <f>+Docentes!AM6/12</f>
        <v>442.41666666666669</v>
      </c>
      <c r="AN6" s="11">
        <f>+Docentes!AN6/12</f>
        <v>442.41666666666669</v>
      </c>
      <c r="AO6" s="11">
        <f>+Docentes!AO6/12</f>
        <v>442.41666666666669</v>
      </c>
      <c r="AQ6" s="9" t="s">
        <v>15</v>
      </c>
      <c r="AR6" s="10" t="s">
        <v>16</v>
      </c>
      <c r="AS6" s="11">
        <f>+Docentes!AS6/12</f>
        <v>450.66666666666669</v>
      </c>
      <c r="AT6" s="11">
        <f>+Docentes!AT6/12</f>
        <v>450.66666666666669</v>
      </c>
      <c r="AU6" s="11">
        <f>+Docentes!AU6/12</f>
        <v>450.66666666666669</v>
      </c>
      <c r="AV6" s="11">
        <f>+Docentes!AV6/12</f>
        <v>450.66666666666669</v>
      </c>
      <c r="AW6" s="11">
        <f>+Docentes!AW6/12</f>
        <v>450.66666666666669</v>
      </c>
      <c r="AX6" s="11">
        <f>+Docentes!AX6/12</f>
        <v>450.66666666666669</v>
      </c>
      <c r="AY6" s="11">
        <f>+Docentes!AY6/12</f>
        <v>450.66666666666669</v>
      </c>
      <c r="AZ6" s="11">
        <f>+Docentes!AZ6/12</f>
        <v>450.66666666666669</v>
      </c>
      <c r="BA6" s="11">
        <f>+Docentes!BA6/12</f>
        <v>450.66666666666669</v>
      </c>
      <c r="BB6" s="11">
        <f>+Docentes!BB6/12</f>
        <v>450.66666666666669</v>
      </c>
      <c r="BC6" s="11">
        <f>+Docentes!BC6/12</f>
        <v>450.66666666666669</v>
      </c>
      <c r="BE6" s="9" t="s">
        <v>15</v>
      </c>
      <c r="BF6" s="10" t="s">
        <v>16</v>
      </c>
      <c r="BG6" s="11">
        <f>+Docentes!BG6/12</f>
        <v>462.91666666666669</v>
      </c>
      <c r="BH6" s="11">
        <f>+Docentes!BH6/12</f>
        <v>462.91666666666669</v>
      </c>
      <c r="BI6" s="11">
        <f>+Docentes!BI6/12</f>
        <v>462.91666666666669</v>
      </c>
      <c r="BJ6" s="11">
        <f>+Docentes!BJ6/12</f>
        <v>462.91666666666669</v>
      </c>
      <c r="BK6" s="11">
        <f>+Docentes!BK6/12</f>
        <v>462.91666666666669</v>
      </c>
      <c r="BL6" s="11">
        <f>+Docentes!BL6/12</f>
        <v>462.91666666666669</v>
      </c>
      <c r="BM6" s="11">
        <f>+Docentes!BM6/12</f>
        <v>462.91666666666669</v>
      </c>
      <c r="BN6" s="11">
        <f>+Docentes!BN6/12</f>
        <v>462.91666666666669</v>
      </c>
      <c r="BO6" s="11">
        <f>+Docentes!BO6/12</f>
        <v>462.91666666666669</v>
      </c>
      <c r="BP6" s="11">
        <f>+Docentes!BP6/12</f>
        <v>462.91666666666669</v>
      </c>
      <c r="BQ6" s="11">
        <f>+Docentes!BQ6/12</f>
        <v>462.91666666666669</v>
      </c>
      <c r="BS6" s="9" t="s">
        <v>15</v>
      </c>
      <c r="BT6" s="10" t="s">
        <v>16</v>
      </c>
      <c r="BU6" s="11">
        <f>+Docentes!BU6/12</f>
        <v>471.08333333333331</v>
      </c>
      <c r="BV6" s="11">
        <f>+Docentes!BV6/12</f>
        <v>471.08333333333331</v>
      </c>
      <c r="BW6" s="11">
        <f>+Docentes!BW6/12</f>
        <v>471.08333333333331</v>
      </c>
      <c r="BX6" s="11">
        <f>+Docentes!BX6/12</f>
        <v>471.08333333333331</v>
      </c>
      <c r="BY6" s="11">
        <f>+Docentes!BY6/12</f>
        <v>471.08333333333331</v>
      </c>
      <c r="BZ6" s="11">
        <f>+Docentes!BZ6/12</f>
        <v>471.08333333333331</v>
      </c>
      <c r="CA6" s="11">
        <f>+Docentes!CA6/12</f>
        <v>471.08333333333331</v>
      </c>
      <c r="CB6" s="11">
        <f>+Docentes!CB6/12</f>
        <v>471.08333333333331</v>
      </c>
      <c r="CC6" s="11">
        <f>+Docentes!CC6/12</f>
        <v>471.08333333333331</v>
      </c>
      <c r="CD6" s="11">
        <f>+Docentes!CD6/12</f>
        <v>471.08333333333331</v>
      </c>
      <c r="CE6" s="11">
        <f>+Docentes!CE6/12</f>
        <v>471.08333333333331</v>
      </c>
      <c r="CG6" s="9" t="s">
        <v>15</v>
      </c>
      <c r="CH6" s="10" t="s">
        <v>16</v>
      </c>
      <c r="CI6" s="11">
        <f>+Docentes!CI6/12</f>
        <v>487.5</v>
      </c>
      <c r="CJ6" s="11">
        <f>+Docentes!CJ6/12</f>
        <v>487.5</v>
      </c>
      <c r="CK6" s="11">
        <f>+Docentes!CK6/12</f>
        <v>487.5</v>
      </c>
      <c r="CL6" s="11">
        <f>+Docentes!CL6/12</f>
        <v>487.5</v>
      </c>
      <c r="CM6" s="11">
        <f>+Docentes!CM6/12</f>
        <v>487.5</v>
      </c>
      <c r="CN6" s="11">
        <f>+Docentes!CN6/12</f>
        <v>487.5</v>
      </c>
      <c r="CO6" s="11">
        <f>+Docentes!CO6/12</f>
        <v>487.5</v>
      </c>
      <c r="CP6" s="11">
        <f>+Docentes!CP6/12</f>
        <v>487.5</v>
      </c>
      <c r="CQ6" s="11">
        <f>+Docentes!CQ6/12</f>
        <v>487.5</v>
      </c>
      <c r="CR6" s="11">
        <f>+Docentes!CR6/12</f>
        <v>487.5</v>
      </c>
      <c r="CS6" s="11">
        <f>+Docentes!CS6/12</f>
        <v>487.5</v>
      </c>
      <c r="CU6" s="9" t="s">
        <v>15</v>
      </c>
      <c r="CV6" s="10" t="s">
        <v>16</v>
      </c>
      <c r="CW6" s="11">
        <f>+Docentes!CW6/12</f>
        <v>532.58333333333337</v>
      </c>
      <c r="CX6" s="11">
        <f>+Docentes!CX6/12</f>
        <v>532.58333333333337</v>
      </c>
      <c r="CY6" s="11">
        <f>+Docentes!CY6/12</f>
        <v>532.58333333333337</v>
      </c>
      <c r="CZ6" s="11">
        <f>+Docentes!CZ6/12</f>
        <v>532.58333333333337</v>
      </c>
      <c r="DA6" s="11">
        <f>+Docentes!DA6/12</f>
        <v>532.58333333333337</v>
      </c>
      <c r="DB6" s="11">
        <f>+Docentes!DB6/12</f>
        <v>532.58333333333337</v>
      </c>
      <c r="DC6" s="11">
        <f>+Docentes!DC6/12</f>
        <v>532.58333333333337</v>
      </c>
      <c r="DD6" s="11">
        <f>+Docentes!DD6/12</f>
        <v>532.58333333333337</v>
      </c>
      <c r="DE6" s="11">
        <f>+Docentes!DE6/12</f>
        <v>532.58333333333337</v>
      </c>
      <c r="DF6" s="11">
        <f>+Docentes!DF6/12</f>
        <v>532.58333333333337</v>
      </c>
      <c r="DG6" s="11">
        <f>+Docentes!DG6/12</f>
        <v>532.58333333333337</v>
      </c>
      <c r="DI6" s="9" t="s">
        <v>15</v>
      </c>
      <c r="DJ6" s="10" t="s">
        <v>16</v>
      </c>
      <c r="DK6" s="11">
        <f>+Docentes!DK6/12</f>
        <v>540.75</v>
      </c>
      <c r="DL6" s="11">
        <f>+Docentes!DL6/12</f>
        <v>540.75</v>
      </c>
      <c r="DM6" s="11">
        <f>+Docentes!DM6/12</f>
        <v>540.75</v>
      </c>
      <c r="DN6" s="11">
        <f>+Docentes!DN6/12</f>
        <v>540.75</v>
      </c>
      <c r="DO6" s="11">
        <f>+Docentes!DO6/12</f>
        <v>540.75</v>
      </c>
      <c r="DP6" s="11">
        <f>+Docentes!DP6/12</f>
        <v>540.75</v>
      </c>
      <c r="DQ6" s="11">
        <f>+Docentes!DQ6/12</f>
        <v>540.75</v>
      </c>
      <c r="DR6" s="11">
        <f>+Docentes!DR6/12</f>
        <v>540.75</v>
      </c>
      <c r="DS6" s="11">
        <f>+Docentes!DS6/12</f>
        <v>540.75</v>
      </c>
      <c r="DT6" s="11">
        <f>+Docentes!DT6/12</f>
        <v>540.75</v>
      </c>
      <c r="DU6" s="11">
        <f>+Docentes!DU6/12</f>
        <v>540.75</v>
      </c>
      <c r="DW6" s="9" t="s">
        <v>15</v>
      </c>
      <c r="DX6" s="10" t="s">
        <v>16</v>
      </c>
      <c r="DY6" s="11">
        <f>+Docentes!DY6/12</f>
        <v>625.08333333333337</v>
      </c>
      <c r="DZ6" s="11">
        <f>+Docentes!DZ6/12</f>
        <v>625.08333333333337</v>
      </c>
      <c r="EA6" s="11">
        <f>+Docentes!EA6/12</f>
        <v>625.08333333333337</v>
      </c>
      <c r="EB6" s="11">
        <f>+Docentes!EB6/12</f>
        <v>625.08333333333337</v>
      </c>
      <c r="EC6" s="11">
        <f>+Docentes!EC6/12</f>
        <v>625.08333333333337</v>
      </c>
      <c r="ED6" s="11">
        <f>+Docentes!ED6/12</f>
        <v>625.08333333333337</v>
      </c>
      <c r="EE6" s="11">
        <f>+Docentes!EE6/12</f>
        <v>625.08333333333337</v>
      </c>
      <c r="EF6" s="11">
        <f>+Docentes!EF6/12</f>
        <v>625.08333333333337</v>
      </c>
      <c r="EG6" s="11">
        <f>+Docentes!EG6/12</f>
        <v>625.08333333333337</v>
      </c>
      <c r="EH6" s="11">
        <f>+Docentes!EH6/12</f>
        <v>625.08333333333337</v>
      </c>
      <c r="EI6" s="11">
        <f>+Docentes!EI6/12</f>
        <v>625.08333333333337</v>
      </c>
      <c r="EK6" s="9" t="s">
        <v>15</v>
      </c>
      <c r="EL6" s="10" t="s">
        <v>16</v>
      </c>
      <c r="EM6" s="11">
        <f>+Docentes!EM6/12</f>
        <v>682.41666666666663</v>
      </c>
      <c r="EN6" s="11">
        <f>+Docentes!EN6/12</f>
        <v>682.41666666666663</v>
      </c>
      <c r="EO6" s="11">
        <f>+Docentes!EO6/12</f>
        <v>682.41666666666663</v>
      </c>
      <c r="EP6" s="11">
        <f>+Docentes!EP6/12</f>
        <v>682.41666666666663</v>
      </c>
      <c r="EQ6" s="11">
        <f>+Docentes!EQ6/12</f>
        <v>682.41666666666663</v>
      </c>
      <c r="ER6" s="11">
        <f>+Docentes!ER6/12</f>
        <v>682.41666666666663</v>
      </c>
      <c r="ES6" s="11">
        <f>+Docentes!ES6/12</f>
        <v>682.41666666666663</v>
      </c>
      <c r="ET6" s="11">
        <f>+Docentes!ET6/12</f>
        <v>682.41666666666663</v>
      </c>
      <c r="EU6" s="11">
        <f>+Docentes!EU6/12</f>
        <v>682.41666666666663</v>
      </c>
      <c r="EV6" s="11">
        <f>+Docentes!EV6/12</f>
        <v>682.41666666666663</v>
      </c>
      <c r="EW6" s="11">
        <f>+Docentes!EW6/12</f>
        <v>682.41666666666663</v>
      </c>
      <c r="EY6" s="9" t="s">
        <v>15</v>
      </c>
      <c r="EZ6" s="10" t="s">
        <v>16</v>
      </c>
      <c r="FA6" s="11">
        <f>+Docentes!FA6/12</f>
        <v>725.83333333333337</v>
      </c>
      <c r="FB6" s="11">
        <f>+Docentes!FB6/12</f>
        <v>725.83333333333337</v>
      </c>
      <c r="FC6" s="11">
        <f>+Docentes!FC6/12</f>
        <v>725.83333333333337</v>
      </c>
      <c r="FD6" s="11">
        <f>+Docentes!FD6/12</f>
        <v>725.83333333333337</v>
      </c>
      <c r="FE6" s="11">
        <f>+Docentes!FE6/12</f>
        <v>725.83333333333337</v>
      </c>
      <c r="FF6" s="11">
        <f>+Docentes!FF6/12</f>
        <v>725.83333333333337</v>
      </c>
      <c r="FG6" s="11">
        <f>+Docentes!FG6/12</f>
        <v>725.83333333333337</v>
      </c>
      <c r="FH6" s="11">
        <f>+Docentes!FH6/12</f>
        <v>725.83333333333337</v>
      </c>
      <c r="FI6" s="11">
        <f>+Docentes!FI6/12</f>
        <v>725.83333333333337</v>
      </c>
      <c r="FJ6" s="11">
        <f>+Docentes!FJ6/12</f>
        <v>725.83333333333337</v>
      </c>
      <c r="FK6" s="11">
        <f>+Docentes!FK6/12</f>
        <v>725.83333333333337</v>
      </c>
      <c r="FM6" s="9" t="s">
        <v>15</v>
      </c>
      <c r="FN6" s="10" t="s">
        <v>16</v>
      </c>
      <c r="FO6" s="11">
        <f>+Docentes!FO6/12</f>
        <v>766.91666666666663</v>
      </c>
      <c r="FP6" s="11">
        <f>+Docentes!FP6/12</f>
        <v>766.91666666666663</v>
      </c>
      <c r="FQ6" s="11">
        <f>+Docentes!FQ6/12</f>
        <v>766.91666666666663</v>
      </c>
      <c r="FR6" s="11">
        <f>+Docentes!FR6/12</f>
        <v>766.91666666666663</v>
      </c>
      <c r="FS6" s="11">
        <f>+Docentes!FS6/12</f>
        <v>766.91666666666663</v>
      </c>
      <c r="FT6" s="11">
        <f>+Docentes!FT6/12</f>
        <v>766.91666666666663</v>
      </c>
      <c r="FU6" s="11">
        <f>+Docentes!FU6/12</f>
        <v>766.91666666666663</v>
      </c>
      <c r="FV6" s="11">
        <f>+Docentes!FV6/12</f>
        <v>766.91666666666663</v>
      </c>
      <c r="FW6" s="11">
        <f>+Docentes!FW6/12</f>
        <v>766.91666666666663</v>
      </c>
      <c r="FX6" s="11">
        <f>+Docentes!FX6/12</f>
        <v>766.91666666666663</v>
      </c>
      <c r="FY6" s="11">
        <f>+Docentes!FY6/12</f>
        <v>766.91666666666663</v>
      </c>
      <c r="GA6" s="9" t="s">
        <v>15</v>
      </c>
      <c r="GB6" s="10" t="s">
        <v>16</v>
      </c>
      <c r="GC6" s="11">
        <f>+Docentes!GC6/12</f>
        <v>808.58333333333337</v>
      </c>
      <c r="GD6" s="11">
        <f>+Docentes!GD6/12</f>
        <v>808.58333333333337</v>
      </c>
      <c r="GE6" s="11">
        <f>+Docentes!GE6/12</f>
        <v>808.58333333333337</v>
      </c>
      <c r="GF6" s="11">
        <f>+Docentes!GF6/12</f>
        <v>808.58333333333337</v>
      </c>
      <c r="GG6" s="11">
        <f>+Docentes!GG6/12</f>
        <v>808.58333333333337</v>
      </c>
      <c r="GH6" s="11">
        <f>+Docentes!GH6/12</f>
        <v>808.58333333333337</v>
      </c>
      <c r="GI6" s="11">
        <f>+Docentes!GI6/12</f>
        <v>808.58333333333337</v>
      </c>
      <c r="GJ6" s="11">
        <f>+Docentes!GJ6/12</f>
        <v>808.58333333333337</v>
      </c>
      <c r="GK6" s="11">
        <f>+Docentes!GK6/12</f>
        <v>808.58333333333337</v>
      </c>
      <c r="GL6" s="11">
        <f>+Docentes!GL6/12</f>
        <v>808.58333333333337</v>
      </c>
      <c r="GM6" s="11">
        <f>+Docentes!GM6/12</f>
        <v>808.58333333333337</v>
      </c>
      <c r="GO6" s="9" t="s">
        <v>15</v>
      </c>
      <c r="GP6" s="10" t="s">
        <v>16</v>
      </c>
      <c r="GQ6" s="11">
        <f>+Docentes!GQ6/12</f>
        <v>895.58333333333337</v>
      </c>
      <c r="GR6" s="11">
        <f>+Docentes!GR6/12</f>
        <v>895.58333333333337</v>
      </c>
      <c r="GS6" s="11">
        <f>+Docentes!GS6/12</f>
        <v>895.58333333333337</v>
      </c>
      <c r="GT6" s="11">
        <f>+Docentes!GT6/12</f>
        <v>895.58333333333337</v>
      </c>
      <c r="GU6" s="11">
        <f>+Docentes!GU6/12</f>
        <v>895.58333333333337</v>
      </c>
      <c r="GV6" s="11">
        <f>+Docentes!GV6/12</f>
        <v>895.58333333333337</v>
      </c>
      <c r="GW6" s="11">
        <f>+Docentes!GW6/12</f>
        <v>895.58333333333337</v>
      </c>
      <c r="GX6" s="11">
        <f>+Docentes!GX6/12</f>
        <v>895.58333333333337</v>
      </c>
      <c r="GY6" s="11">
        <f>+Docentes!GY6/12</f>
        <v>895.58333333333337</v>
      </c>
      <c r="GZ6" s="11">
        <f>+Docentes!GZ6/12</f>
        <v>895.58333333333337</v>
      </c>
      <c r="HA6" s="11">
        <f>+Docentes!HA6/12</f>
        <v>895.58333333333337</v>
      </c>
    </row>
    <row r="7" spans="1:209" x14ac:dyDescent="0.2">
      <c r="A7" s="9" t="s">
        <v>17</v>
      </c>
      <c r="B7" s="12" t="s">
        <v>18</v>
      </c>
      <c r="C7" s="11">
        <f t="shared" ref="C7:M7" si="0">+C6*C5</f>
        <v>86.03</v>
      </c>
      <c r="D7" s="18">
        <f t="shared" si="0"/>
        <v>98.320000000000007</v>
      </c>
      <c r="E7" s="18">
        <f t="shared" si="0"/>
        <v>135.19000000000003</v>
      </c>
      <c r="F7" s="18">
        <f t="shared" si="0"/>
        <v>176.15666666666667</v>
      </c>
      <c r="G7" s="18">
        <f t="shared" si="0"/>
        <v>221.22000000000003</v>
      </c>
      <c r="H7" s="18">
        <f t="shared" si="0"/>
        <v>262.18666666666667</v>
      </c>
      <c r="I7" s="18">
        <f t="shared" si="0"/>
        <v>303.15333333333336</v>
      </c>
      <c r="J7" s="18">
        <f t="shared" si="0"/>
        <v>344.12</v>
      </c>
      <c r="K7" s="18">
        <f t="shared" si="0"/>
        <v>430.15000000000003</v>
      </c>
      <c r="L7" s="18">
        <f t="shared" si="0"/>
        <v>471.11666666666667</v>
      </c>
      <c r="M7" s="18">
        <f t="shared" si="0"/>
        <v>512.08333333333337</v>
      </c>
      <c r="O7" s="9" t="s">
        <v>17</v>
      </c>
      <c r="P7" s="12" t="s">
        <v>18</v>
      </c>
      <c r="Q7" s="11">
        <f t="shared" ref="Q7:AA7" si="1">+Q6*Q5</f>
        <v>90.334999999999994</v>
      </c>
      <c r="R7" s="18">
        <f t="shared" si="1"/>
        <v>103.24</v>
      </c>
      <c r="S7" s="18">
        <f t="shared" si="1"/>
        <v>141.95500000000001</v>
      </c>
      <c r="T7" s="18">
        <f t="shared" si="1"/>
        <v>184.97166666666666</v>
      </c>
      <c r="U7" s="18">
        <f t="shared" si="1"/>
        <v>232.29000000000002</v>
      </c>
      <c r="V7" s="18">
        <f t="shared" si="1"/>
        <v>275.30666666666667</v>
      </c>
      <c r="W7" s="18">
        <f t="shared" si="1"/>
        <v>318.32333333333332</v>
      </c>
      <c r="X7" s="18">
        <f t="shared" si="1"/>
        <v>361.34</v>
      </c>
      <c r="Y7" s="18">
        <f t="shared" si="1"/>
        <v>451.67500000000001</v>
      </c>
      <c r="Z7" s="18">
        <f t="shared" si="1"/>
        <v>494.69166666666666</v>
      </c>
      <c r="AA7" s="18">
        <f t="shared" si="1"/>
        <v>537.70833333333337</v>
      </c>
      <c r="AC7" s="9" t="s">
        <v>17</v>
      </c>
      <c r="AD7" s="12" t="s">
        <v>18</v>
      </c>
      <c r="AE7" s="11">
        <f t="shared" ref="AE7:AO7" si="2">+AE6*AE5</f>
        <v>92.907499999999999</v>
      </c>
      <c r="AF7" s="18">
        <f t="shared" si="2"/>
        <v>106.18</v>
      </c>
      <c r="AG7" s="18">
        <f t="shared" si="2"/>
        <v>145.9975</v>
      </c>
      <c r="AH7" s="18">
        <f t="shared" si="2"/>
        <v>190.23916666666668</v>
      </c>
      <c r="AI7" s="18">
        <f t="shared" si="2"/>
        <v>238.90500000000003</v>
      </c>
      <c r="AJ7" s="18">
        <f t="shared" si="2"/>
        <v>283.1466666666667</v>
      </c>
      <c r="AK7" s="18">
        <f t="shared" si="2"/>
        <v>327.38833333333332</v>
      </c>
      <c r="AL7" s="18">
        <f t="shared" si="2"/>
        <v>371.63</v>
      </c>
      <c r="AM7" s="18">
        <f t="shared" si="2"/>
        <v>464.53750000000002</v>
      </c>
      <c r="AN7" s="18">
        <f t="shared" si="2"/>
        <v>508.77916666666664</v>
      </c>
      <c r="AO7" s="18">
        <f t="shared" si="2"/>
        <v>553.02083333333337</v>
      </c>
      <c r="AQ7" s="9" t="s">
        <v>17</v>
      </c>
      <c r="AR7" s="12" t="s">
        <v>18</v>
      </c>
      <c r="AS7" s="11">
        <f t="shared" ref="AS7:BC7" si="3">+AS6*AS5</f>
        <v>94.64</v>
      </c>
      <c r="AT7" s="18">
        <f t="shared" si="3"/>
        <v>108.16</v>
      </c>
      <c r="AU7" s="18">
        <f t="shared" si="3"/>
        <v>148.72000000000003</v>
      </c>
      <c r="AV7" s="18">
        <f t="shared" si="3"/>
        <v>193.78666666666666</v>
      </c>
      <c r="AW7" s="18">
        <f t="shared" si="3"/>
        <v>243.36</v>
      </c>
      <c r="AX7" s="18">
        <f t="shared" si="3"/>
        <v>288.42666666666668</v>
      </c>
      <c r="AY7" s="18">
        <f t="shared" si="3"/>
        <v>333.49333333333334</v>
      </c>
      <c r="AZ7" s="18">
        <f t="shared" si="3"/>
        <v>378.56</v>
      </c>
      <c r="BA7" s="18">
        <f t="shared" si="3"/>
        <v>473.20000000000005</v>
      </c>
      <c r="BB7" s="18">
        <f t="shared" si="3"/>
        <v>518.26666666666665</v>
      </c>
      <c r="BC7" s="18">
        <f t="shared" si="3"/>
        <v>563.33333333333337</v>
      </c>
      <c r="BE7" s="9" t="s">
        <v>17</v>
      </c>
      <c r="BF7" s="12" t="s">
        <v>18</v>
      </c>
      <c r="BG7" s="11">
        <f t="shared" ref="BG7:BQ7" si="4">+BG6*BG5</f>
        <v>97.212500000000006</v>
      </c>
      <c r="BH7" s="18">
        <f t="shared" si="4"/>
        <v>111.1</v>
      </c>
      <c r="BI7" s="18">
        <f t="shared" si="4"/>
        <v>152.76250000000002</v>
      </c>
      <c r="BJ7" s="18">
        <f t="shared" si="4"/>
        <v>199.05416666666667</v>
      </c>
      <c r="BK7" s="18">
        <f t="shared" si="4"/>
        <v>249.97500000000002</v>
      </c>
      <c r="BL7" s="18">
        <f t="shared" si="4"/>
        <v>296.26666666666671</v>
      </c>
      <c r="BM7" s="18">
        <f t="shared" si="4"/>
        <v>342.55833333333334</v>
      </c>
      <c r="BN7" s="18">
        <f t="shared" si="4"/>
        <v>388.85</v>
      </c>
      <c r="BO7" s="18">
        <f t="shared" si="4"/>
        <v>486.06250000000006</v>
      </c>
      <c r="BP7" s="18">
        <f t="shared" si="4"/>
        <v>532.35416666666663</v>
      </c>
      <c r="BQ7" s="18">
        <f t="shared" si="4"/>
        <v>578.64583333333337</v>
      </c>
      <c r="BS7" s="9" t="s">
        <v>17</v>
      </c>
      <c r="BT7" s="12" t="s">
        <v>18</v>
      </c>
      <c r="BU7" s="11">
        <f t="shared" ref="BU7:CE7" si="5">+BU6*BU5</f>
        <v>98.927499999999995</v>
      </c>
      <c r="BV7" s="18">
        <f t="shared" si="5"/>
        <v>113.05999999999999</v>
      </c>
      <c r="BW7" s="18">
        <f t="shared" si="5"/>
        <v>155.45750000000001</v>
      </c>
      <c r="BX7" s="18">
        <f t="shared" si="5"/>
        <v>202.56583333333333</v>
      </c>
      <c r="BY7" s="18">
        <f t="shared" si="5"/>
        <v>254.38500000000002</v>
      </c>
      <c r="BZ7" s="18">
        <f t="shared" si="5"/>
        <v>301.49333333333334</v>
      </c>
      <c r="CA7" s="18">
        <f t="shared" si="5"/>
        <v>348.60166666666663</v>
      </c>
      <c r="CB7" s="18">
        <f t="shared" si="5"/>
        <v>395.71</v>
      </c>
      <c r="CC7" s="18">
        <f t="shared" si="5"/>
        <v>494.63749999999999</v>
      </c>
      <c r="CD7" s="18">
        <f t="shared" si="5"/>
        <v>541.74583333333328</v>
      </c>
      <c r="CE7" s="18">
        <f t="shared" si="5"/>
        <v>588.85416666666663</v>
      </c>
      <c r="CG7" s="9" t="s">
        <v>17</v>
      </c>
      <c r="CH7" s="12" t="s">
        <v>18</v>
      </c>
      <c r="CI7" s="11">
        <f t="shared" ref="CI7:CS7" si="6">+CI6*CI5</f>
        <v>102.375</v>
      </c>
      <c r="CJ7" s="18">
        <f t="shared" si="6"/>
        <v>117</v>
      </c>
      <c r="CK7" s="18">
        <f t="shared" si="6"/>
        <v>160.875</v>
      </c>
      <c r="CL7" s="18">
        <f t="shared" si="6"/>
        <v>209.625</v>
      </c>
      <c r="CM7" s="18">
        <f t="shared" si="6"/>
        <v>263.25</v>
      </c>
      <c r="CN7" s="18">
        <f t="shared" si="6"/>
        <v>312</v>
      </c>
      <c r="CO7" s="18">
        <f t="shared" si="6"/>
        <v>360.75</v>
      </c>
      <c r="CP7" s="18">
        <f t="shared" si="6"/>
        <v>409.5</v>
      </c>
      <c r="CQ7" s="18">
        <f t="shared" si="6"/>
        <v>511.875</v>
      </c>
      <c r="CR7" s="18">
        <f t="shared" si="6"/>
        <v>560.625</v>
      </c>
      <c r="CS7" s="18">
        <f t="shared" si="6"/>
        <v>609.375</v>
      </c>
      <c r="CU7" s="9" t="s">
        <v>17</v>
      </c>
      <c r="CV7" s="12" t="s">
        <v>18</v>
      </c>
      <c r="CW7" s="11">
        <f t="shared" ref="CW7:DG7" si="7">+CW6*CW5</f>
        <v>111.8425</v>
      </c>
      <c r="CX7" s="18">
        <f t="shared" si="7"/>
        <v>127.82000000000001</v>
      </c>
      <c r="CY7" s="18">
        <f t="shared" si="7"/>
        <v>175.75250000000003</v>
      </c>
      <c r="CZ7" s="18">
        <f t="shared" si="7"/>
        <v>229.01083333333335</v>
      </c>
      <c r="DA7" s="18">
        <f t="shared" si="7"/>
        <v>287.59500000000003</v>
      </c>
      <c r="DB7" s="18">
        <f t="shared" si="7"/>
        <v>340.85333333333335</v>
      </c>
      <c r="DC7" s="18">
        <f t="shared" si="7"/>
        <v>394.11166666666668</v>
      </c>
      <c r="DD7" s="18">
        <f t="shared" si="7"/>
        <v>447.37</v>
      </c>
      <c r="DE7" s="18">
        <f t="shared" si="7"/>
        <v>559.21250000000009</v>
      </c>
      <c r="DF7" s="18">
        <f t="shared" si="7"/>
        <v>612.4708333333333</v>
      </c>
      <c r="DG7" s="18">
        <f t="shared" si="7"/>
        <v>665.72916666666674</v>
      </c>
      <c r="DI7" s="9" t="s">
        <v>17</v>
      </c>
      <c r="DJ7" s="12" t="s">
        <v>18</v>
      </c>
      <c r="DK7" s="11">
        <f t="shared" ref="DK7:DU7" si="8">+DK6*DK5</f>
        <v>113.55749999999999</v>
      </c>
      <c r="DL7" s="18">
        <f t="shared" si="8"/>
        <v>129.78</v>
      </c>
      <c r="DM7" s="18">
        <f t="shared" si="8"/>
        <v>178.44750000000002</v>
      </c>
      <c r="DN7" s="18">
        <f t="shared" si="8"/>
        <v>232.52250000000001</v>
      </c>
      <c r="DO7" s="18">
        <f t="shared" si="8"/>
        <v>292.005</v>
      </c>
      <c r="DP7" s="18">
        <f t="shared" si="8"/>
        <v>346.08</v>
      </c>
      <c r="DQ7" s="18">
        <f t="shared" si="8"/>
        <v>400.15499999999997</v>
      </c>
      <c r="DR7" s="18">
        <f t="shared" si="8"/>
        <v>454.22999999999996</v>
      </c>
      <c r="DS7" s="18">
        <f t="shared" si="8"/>
        <v>567.78750000000002</v>
      </c>
      <c r="DT7" s="18">
        <f t="shared" si="8"/>
        <v>621.86249999999995</v>
      </c>
      <c r="DU7" s="18">
        <f t="shared" si="8"/>
        <v>675.9375</v>
      </c>
      <c r="DW7" s="9" t="s">
        <v>17</v>
      </c>
      <c r="DX7" s="12" t="s">
        <v>18</v>
      </c>
      <c r="DY7" s="11">
        <f t="shared" ref="DY7:EI7" si="9">+DY6*DY5</f>
        <v>131.26750000000001</v>
      </c>
      <c r="DZ7" s="18">
        <f t="shared" si="9"/>
        <v>150.02000000000001</v>
      </c>
      <c r="EA7" s="18">
        <f t="shared" si="9"/>
        <v>206.27750000000003</v>
      </c>
      <c r="EB7" s="18">
        <f t="shared" si="9"/>
        <v>268.78583333333336</v>
      </c>
      <c r="EC7" s="18">
        <f t="shared" si="9"/>
        <v>337.54500000000002</v>
      </c>
      <c r="ED7" s="18">
        <f t="shared" si="9"/>
        <v>400.05333333333334</v>
      </c>
      <c r="EE7" s="18">
        <f t="shared" si="9"/>
        <v>462.56166666666667</v>
      </c>
      <c r="EF7" s="18">
        <f t="shared" si="9"/>
        <v>525.07000000000005</v>
      </c>
      <c r="EG7" s="18">
        <f t="shared" si="9"/>
        <v>656.33750000000009</v>
      </c>
      <c r="EH7" s="18">
        <f t="shared" si="9"/>
        <v>718.8458333333333</v>
      </c>
      <c r="EI7" s="18">
        <f t="shared" si="9"/>
        <v>781.35416666666674</v>
      </c>
      <c r="EK7" s="9" t="s">
        <v>17</v>
      </c>
      <c r="EL7" s="12" t="s">
        <v>18</v>
      </c>
      <c r="EM7" s="11">
        <f t="shared" ref="EM7:EW7" si="10">+EM6*EM5</f>
        <v>143.30749999999998</v>
      </c>
      <c r="EN7" s="18">
        <f t="shared" si="10"/>
        <v>163.77999999999997</v>
      </c>
      <c r="EO7" s="18">
        <f t="shared" si="10"/>
        <v>225.19749999999999</v>
      </c>
      <c r="EP7" s="18">
        <f t="shared" si="10"/>
        <v>293.43916666666667</v>
      </c>
      <c r="EQ7" s="18">
        <f t="shared" si="10"/>
        <v>368.505</v>
      </c>
      <c r="ER7" s="18">
        <f t="shared" si="10"/>
        <v>436.74666666666667</v>
      </c>
      <c r="ES7" s="18">
        <f t="shared" si="10"/>
        <v>504.98833333333329</v>
      </c>
      <c r="ET7" s="18">
        <f t="shared" si="10"/>
        <v>573.2299999999999</v>
      </c>
      <c r="EU7" s="18">
        <f t="shared" si="10"/>
        <v>716.53750000000002</v>
      </c>
      <c r="EV7" s="18">
        <f t="shared" si="10"/>
        <v>784.77916666666658</v>
      </c>
      <c r="EW7" s="18">
        <f t="shared" si="10"/>
        <v>853.02083333333326</v>
      </c>
      <c r="EY7" s="9" t="s">
        <v>17</v>
      </c>
      <c r="EZ7" s="12" t="s">
        <v>18</v>
      </c>
      <c r="FA7" s="11">
        <f t="shared" ref="FA7:FK7" si="11">+FA6*FA5</f>
        <v>152.42500000000001</v>
      </c>
      <c r="FB7" s="18">
        <f t="shared" si="11"/>
        <v>174.2</v>
      </c>
      <c r="FC7" s="18">
        <f t="shared" si="11"/>
        <v>239.52500000000003</v>
      </c>
      <c r="FD7" s="18">
        <f t="shared" si="11"/>
        <v>312.10833333333335</v>
      </c>
      <c r="FE7" s="18">
        <f t="shared" si="11"/>
        <v>391.95000000000005</v>
      </c>
      <c r="FF7" s="18">
        <f t="shared" si="11"/>
        <v>464.53333333333336</v>
      </c>
      <c r="FG7" s="18">
        <f t="shared" si="11"/>
        <v>537.11666666666667</v>
      </c>
      <c r="FH7" s="18">
        <f t="shared" si="11"/>
        <v>609.70000000000005</v>
      </c>
      <c r="FI7" s="18">
        <f t="shared" si="11"/>
        <v>762.12500000000011</v>
      </c>
      <c r="FJ7" s="18">
        <f t="shared" si="11"/>
        <v>834.70833333333326</v>
      </c>
      <c r="FK7" s="18">
        <f t="shared" si="11"/>
        <v>907.29166666666674</v>
      </c>
      <c r="FM7" s="9" t="s">
        <v>17</v>
      </c>
      <c r="FN7" s="12" t="s">
        <v>18</v>
      </c>
      <c r="FO7" s="11">
        <f t="shared" ref="FO7:FY7" si="12">+FO6*FO5</f>
        <v>161.05249999999998</v>
      </c>
      <c r="FP7" s="18">
        <f t="shared" si="12"/>
        <v>184.05999999999997</v>
      </c>
      <c r="FQ7" s="18">
        <f t="shared" si="12"/>
        <v>253.08250000000001</v>
      </c>
      <c r="FR7" s="18">
        <f t="shared" si="12"/>
        <v>329.77416666666664</v>
      </c>
      <c r="FS7" s="18">
        <f t="shared" si="12"/>
        <v>414.13499999999999</v>
      </c>
      <c r="FT7" s="18">
        <f t="shared" si="12"/>
        <v>490.82666666666665</v>
      </c>
      <c r="FU7" s="18">
        <f t="shared" si="12"/>
        <v>567.51833333333332</v>
      </c>
      <c r="FV7" s="18">
        <f t="shared" si="12"/>
        <v>644.20999999999992</v>
      </c>
      <c r="FW7" s="18">
        <f t="shared" si="12"/>
        <v>805.26250000000005</v>
      </c>
      <c r="FX7" s="18">
        <f t="shared" si="12"/>
        <v>881.95416666666654</v>
      </c>
      <c r="FY7" s="18">
        <f t="shared" si="12"/>
        <v>958.64583333333326</v>
      </c>
      <c r="GA7" s="9" t="s">
        <v>17</v>
      </c>
      <c r="GB7" s="12" t="s">
        <v>18</v>
      </c>
      <c r="GC7" s="11">
        <f t="shared" ref="GC7:GM7" si="13">+GC6*GC5</f>
        <v>169.80250000000001</v>
      </c>
      <c r="GD7" s="18">
        <f t="shared" si="13"/>
        <v>194.06</v>
      </c>
      <c r="GE7" s="18">
        <f t="shared" si="13"/>
        <v>266.83250000000004</v>
      </c>
      <c r="GF7" s="18">
        <f t="shared" si="13"/>
        <v>347.69083333333333</v>
      </c>
      <c r="GG7" s="18">
        <f t="shared" si="13"/>
        <v>436.63500000000005</v>
      </c>
      <c r="GH7" s="18">
        <f t="shared" si="13"/>
        <v>517.49333333333334</v>
      </c>
      <c r="GI7" s="18">
        <f t="shared" si="13"/>
        <v>598.35166666666669</v>
      </c>
      <c r="GJ7" s="18">
        <f t="shared" si="13"/>
        <v>679.21</v>
      </c>
      <c r="GK7" s="18">
        <f t="shared" si="13"/>
        <v>849.01250000000005</v>
      </c>
      <c r="GL7" s="18">
        <f t="shared" si="13"/>
        <v>929.87083333333328</v>
      </c>
      <c r="GM7" s="18">
        <f t="shared" si="13"/>
        <v>1010.7291666666667</v>
      </c>
      <c r="GO7" s="9" t="s">
        <v>17</v>
      </c>
      <c r="GP7" s="12" t="s">
        <v>18</v>
      </c>
      <c r="GQ7" s="11">
        <f t="shared" ref="GQ7:HA7" si="14">+GQ6*GQ5</f>
        <v>188.07249999999999</v>
      </c>
      <c r="GR7" s="18">
        <f t="shared" si="14"/>
        <v>214.94</v>
      </c>
      <c r="GS7" s="18">
        <f t="shared" si="14"/>
        <v>295.54250000000002</v>
      </c>
      <c r="GT7" s="18">
        <f t="shared" si="14"/>
        <v>385.10083333333336</v>
      </c>
      <c r="GU7" s="18">
        <f t="shared" si="14"/>
        <v>483.61500000000007</v>
      </c>
      <c r="GV7" s="18">
        <f t="shared" si="14"/>
        <v>573.1733333333334</v>
      </c>
      <c r="GW7" s="18">
        <f t="shared" si="14"/>
        <v>662.73166666666668</v>
      </c>
      <c r="GX7" s="18">
        <f t="shared" si="14"/>
        <v>752.29</v>
      </c>
      <c r="GY7" s="18">
        <f t="shared" si="14"/>
        <v>940.36250000000007</v>
      </c>
      <c r="GZ7" s="18">
        <f t="shared" si="14"/>
        <v>1029.9208333333333</v>
      </c>
      <c r="HA7" s="18">
        <f t="shared" si="14"/>
        <v>1119.4791666666667</v>
      </c>
    </row>
    <row r="8" spans="1:209" ht="13.9" x14ac:dyDescent="0.25">
      <c r="A8" s="9" t="s">
        <v>19</v>
      </c>
      <c r="B8" s="12" t="s">
        <v>20</v>
      </c>
      <c r="C8" s="11">
        <f>+Docentes!C8/12</f>
        <v>226.83333333333334</v>
      </c>
      <c r="D8" s="11">
        <f>+Docentes!D8/12</f>
        <v>226.83333333333334</v>
      </c>
      <c r="E8" s="11">
        <f>+Docentes!E8/12</f>
        <v>226.83333333333334</v>
      </c>
      <c r="F8" s="11">
        <f>+Docentes!F8/12</f>
        <v>226.83333333333334</v>
      </c>
      <c r="G8" s="11">
        <f>+Docentes!G8/12</f>
        <v>226.83333333333334</v>
      </c>
      <c r="H8" s="11">
        <f>+Docentes!H8/12</f>
        <v>226.83333333333334</v>
      </c>
      <c r="I8" s="11">
        <f>+Docentes!I8/12</f>
        <v>226.83333333333334</v>
      </c>
      <c r="J8" s="11">
        <f>+Docentes!J8/12</f>
        <v>226.83333333333334</v>
      </c>
      <c r="K8" s="11">
        <f>+Docentes!K8/12</f>
        <v>226.83333333333334</v>
      </c>
      <c r="L8" s="11">
        <f>+Docentes!L8/12</f>
        <v>226.83333333333334</v>
      </c>
      <c r="M8" s="11">
        <f>+Docentes!M8/12</f>
        <v>226.83333333333334</v>
      </c>
      <c r="O8" s="9" t="s">
        <v>19</v>
      </c>
      <c r="P8" s="12" t="s">
        <v>20</v>
      </c>
      <c r="Q8" s="11">
        <f>+Docentes!Q8/12</f>
        <v>244.5</v>
      </c>
      <c r="R8" s="11">
        <f>+Docentes!R8/12</f>
        <v>244.5</v>
      </c>
      <c r="S8" s="11">
        <f>+Docentes!S8/12</f>
        <v>244.5</v>
      </c>
      <c r="T8" s="11">
        <f>+Docentes!T8/12</f>
        <v>244.5</v>
      </c>
      <c r="U8" s="11">
        <f>+Docentes!U8/12</f>
        <v>244.5</v>
      </c>
      <c r="V8" s="11">
        <f>+Docentes!V8/12</f>
        <v>244.5</v>
      </c>
      <c r="W8" s="11">
        <f>+Docentes!W8/12</f>
        <v>244.5</v>
      </c>
      <c r="X8" s="11">
        <f>+Docentes!X8/12</f>
        <v>244.5</v>
      </c>
      <c r="Y8" s="11">
        <f>+Docentes!Y8/12</f>
        <v>244.5</v>
      </c>
      <c r="Z8" s="11">
        <f>+Docentes!Z8/12</f>
        <v>244.5</v>
      </c>
      <c r="AA8" s="11">
        <f>+Docentes!AA8/12</f>
        <v>244.5</v>
      </c>
      <c r="AC8" s="9" t="s">
        <v>19</v>
      </c>
      <c r="AD8" s="12" t="s">
        <v>20</v>
      </c>
      <c r="AE8" s="11">
        <f>+Docentes!AE8/12</f>
        <v>255.16666666666666</v>
      </c>
      <c r="AF8" s="11">
        <f>+Docentes!AF8/12</f>
        <v>255.16666666666666</v>
      </c>
      <c r="AG8" s="11">
        <f>+Docentes!AG8/12</f>
        <v>255.16666666666666</v>
      </c>
      <c r="AH8" s="11">
        <f>+Docentes!AH8/12</f>
        <v>255.16666666666666</v>
      </c>
      <c r="AI8" s="11">
        <f>+Docentes!AI8/12</f>
        <v>255.16666666666666</v>
      </c>
      <c r="AJ8" s="11">
        <f>+Docentes!AJ8/12</f>
        <v>255.16666666666666</v>
      </c>
      <c r="AK8" s="11">
        <f>+Docentes!AK8/12</f>
        <v>255.16666666666666</v>
      </c>
      <c r="AL8" s="11">
        <f>+Docentes!AL8/12</f>
        <v>255.16666666666666</v>
      </c>
      <c r="AM8" s="11">
        <f>+Docentes!AM8/12</f>
        <v>255.16666666666666</v>
      </c>
      <c r="AN8" s="11">
        <f>+Docentes!AN8/12</f>
        <v>255.16666666666666</v>
      </c>
      <c r="AO8" s="11">
        <f>+Docentes!AO8/12</f>
        <v>255.16666666666666</v>
      </c>
      <c r="AQ8" s="9" t="s">
        <v>19</v>
      </c>
      <c r="AR8" s="12" t="s">
        <v>20</v>
      </c>
      <c r="AS8" s="11">
        <f>+Docentes!AS8/12</f>
        <v>262.25</v>
      </c>
      <c r="AT8" s="11">
        <f>+Docentes!AT8/12</f>
        <v>262.25</v>
      </c>
      <c r="AU8" s="11">
        <f>+Docentes!AU8/12</f>
        <v>262.25</v>
      </c>
      <c r="AV8" s="11">
        <f>+Docentes!AV8/12</f>
        <v>262.25</v>
      </c>
      <c r="AW8" s="11">
        <f>+Docentes!AW8/12</f>
        <v>262.25</v>
      </c>
      <c r="AX8" s="11">
        <f>+Docentes!AX8/12</f>
        <v>262.25</v>
      </c>
      <c r="AY8" s="11">
        <f>+Docentes!AY8/12</f>
        <v>262.25</v>
      </c>
      <c r="AZ8" s="11">
        <f>+Docentes!AZ8/12</f>
        <v>262.25</v>
      </c>
      <c r="BA8" s="11">
        <f>+Docentes!BA8/12</f>
        <v>262.25</v>
      </c>
      <c r="BB8" s="11">
        <f>+Docentes!BB8/12</f>
        <v>262.25</v>
      </c>
      <c r="BC8" s="11">
        <f>+Docentes!BC8/12</f>
        <v>262.25</v>
      </c>
      <c r="BE8" s="9" t="s">
        <v>19</v>
      </c>
      <c r="BF8" s="12" t="s">
        <v>20</v>
      </c>
      <c r="BG8" s="11">
        <f>+Docentes!BG8/12</f>
        <v>272.83333333333331</v>
      </c>
      <c r="BH8" s="11">
        <f>+Docentes!BH8/12</f>
        <v>272.83333333333331</v>
      </c>
      <c r="BI8" s="11">
        <f>+Docentes!BI8/12</f>
        <v>272.83333333333331</v>
      </c>
      <c r="BJ8" s="11">
        <f>+Docentes!BJ8/12</f>
        <v>272.83333333333331</v>
      </c>
      <c r="BK8" s="11">
        <f>+Docentes!BK8/12</f>
        <v>272.83333333333331</v>
      </c>
      <c r="BL8" s="11">
        <f>+Docentes!BL8/12</f>
        <v>272.83333333333331</v>
      </c>
      <c r="BM8" s="11">
        <f>+Docentes!BM8/12</f>
        <v>272.83333333333331</v>
      </c>
      <c r="BN8" s="11">
        <f>+Docentes!BN8/12</f>
        <v>272.83333333333331</v>
      </c>
      <c r="BO8" s="11">
        <f>+Docentes!BO8/12</f>
        <v>272.83333333333331</v>
      </c>
      <c r="BP8" s="11">
        <f>+Docentes!BP8/12</f>
        <v>272.83333333333331</v>
      </c>
      <c r="BQ8" s="11">
        <f>+Docentes!BQ8/12</f>
        <v>272.83333333333331</v>
      </c>
      <c r="BS8" s="9" t="s">
        <v>19</v>
      </c>
      <c r="BT8" s="12" t="s">
        <v>20</v>
      </c>
      <c r="BU8" s="11">
        <f>+Docentes!BU8/12</f>
        <v>279.91666666666669</v>
      </c>
      <c r="BV8" s="11">
        <f>+Docentes!BV8/12</f>
        <v>279.91666666666669</v>
      </c>
      <c r="BW8" s="11">
        <f>+Docentes!BW8/12</f>
        <v>279.91666666666669</v>
      </c>
      <c r="BX8" s="11">
        <f>+Docentes!BX8/12</f>
        <v>279.91666666666669</v>
      </c>
      <c r="BY8" s="11">
        <f>+Docentes!BY8/12</f>
        <v>279.91666666666669</v>
      </c>
      <c r="BZ8" s="11">
        <f>+Docentes!BZ8/12</f>
        <v>279.91666666666669</v>
      </c>
      <c r="CA8" s="11">
        <f>+Docentes!CA8/12</f>
        <v>279.91666666666669</v>
      </c>
      <c r="CB8" s="11">
        <f>+Docentes!CB8/12</f>
        <v>279.91666666666669</v>
      </c>
      <c r="CC8" s="11">
        <f>+Docentes!CC8/12</f>
        <v>279.91666666666669</v>
      </c>
      <c r="CD8" s="11">
        <f>+Docentes!CD8/12</f>
        <v>279.91666666666669</v>
      </c>
      <c r="CE8" s="11">
        <f>+Docentes!CE8/12</f>
        <v>279.91666666666669</v>
      </c>
      <c r="CG8" s="9" t="s">
        <v>19</v>
      </c>
      <c r="CH8" s="12" t="s">
        <v>20</v>
      </c>
      <c r="CI8" s="11">
        <f>+Docentes!CI8/12</f>
        <v>294.08333333333331</v>
      </c>
      <c r="CJ8" s="11">
        <f>+Docentes!CJ8/12</f>
        <v>294.08333333333331</v>
      </c>
      <c r="CK8" s="11">
        <f>+Docentes!CK8/12</f>
        <v>294.08333333333331</v>
      </c>
      <c r="CL8" s="11">
        <f>+Docentes!CL8/12</f>
        <v>294.08333333333331</v>
      </c>
      <c r="CM8" s="11">
        <f>+Docentes!CM8/12</f>
        <v>294.08333333333331</v>
      </c>
      <c r="CN8" s="11">
        <f>+Docentes!CN8/12</f>
        <v>294.08333333333331</v>
      </c>
      <c r="CO8" s="11">
        <f>+Docentes!CO8/12</f>
        <v>294.08333333333331</v>
      </c>
      <c r="CP8" s="11">
        <f>+Docentes!CP8/12</f>
        <v>294.08333333333331</v>
      </c>
      <c r="CQ8" s="11">
        <f>+Docentes!CQ8/12</f>
        <v>294.08333333333331</v>
      </c>
      <c r="CR8" s="11">
        <f>+Docentes!CR8/12</f>
        <v>294.08333333333331</v>
      </c>
      <c r="CS8" s="11">
        <f>+Docentes!CS8/12</f>
        <v>294.08333333333331</v>
      </c>
      <c r="CU8" s="9" t="s">
        <v>19</v>
      </c>
      <c r="CV8" s="12" t="s">
        <v>20</v>
      </c>
      <c r="CW8" s="11">
        <f>+Docentes!CW8/12</f>
        <v>333.08333333333331</v>
      </c>
      <c r="CX8" s="11">
        <f>+Docentes!CX8/12</f>
        <v>333.08333333333331</v>
      </c>
      <c r="CY8" s="11">
        <f>+Docentes!CY8/12</f>
        <v>333.08333333333331</v>
      </c>
      <c r="CZ8" s="11">
        <f>+Docentes!CZ8/12</f>
        <v>333.08333333333331</v>
      </c>
      <c r="DA8" s="11">
        <f>+Docentes!DA8/12</f>
        <v>333.08333333333331</v>
      </c>
      <c r="DB8" s="11">
        <f>+Docentes!DB8/12</f>
        <v>333.08333333333331</v>
      </c>
      <c r="DC8" s="11">
        <f>+Docentes!DC8/12</f>
        <v>333.08333333333331</v>
      </c>
      <c r="DD8" s="11">
        <f>+Docentes!DD8/12</f>
        <v>333.08333333333331</v>
      </c>
      <c r="DE8" s="11">
        <f>+Docentes!DE8/12</f>
        <v>333.08333333333331</v>
      </c>
      <c r="DF8" s="11">
        <f>+Docentes!DF8/12</f>
        <v>333.08333333333331</v>
      </c>
      <c r="DG8" s="11">
        <f>+Docentes!DG8/12</f>
        <v>333.08333333333331</v>
      </c>
      <c r="DI8" s="9" t="s">
        <v>19</v>
      </c>
      <c r="DJ8" s="12" t="s">
        <v>20</v>
      </c>
      <c r="DK8" s="11">
        <f>+Docentes!DK8/12</f>
        <v>340.16666666666669</v>
      </c>
      <c r="DL8" s="11">
        <f>+Docentes!DL8/12</f>
        <v>340.16666666666669</v>
      </c>
      <c r="DM8" s="11">
        <f>+Docentes!DM8/12</f>
        <v>340.16666666666669</v>
      </c>
      <c r="DN8" s="11">
        <f>+Docentes!DN8/12</f>
        <v>340.16666666666669</v>
      </c>
      <c r="DO8" s="11">
        <f>+Docentes!DO8/12</f>
        <v>340.16666666666669</v>
      </c>
      <c r="DP8" s="11">
        <f>+Docentes!DP8/12</f>
        <v>340.16666666666669</v>
      </c>
      <c r="DQ8" s="11">
        <f>+Docentes!DQ8/12</f>
        <v>340.16666666666669</v>
      </c>
      <c r="DR8" s="11">
        <f>+Docentes!DR8/12</f>
        <v>340.16666666666669</v>
      </c>
      <c r="DS8" s="11">
        <f>+Docentes!DS8/12</f>
        <v>340.16666666666669</v>
      </c>
      <c r="DT8" s="11">
        <f>+Docentes!DT8/12</f>
        <v>340.16666666666669</v>
      </c>
      <c r="DU8" s="11">
        <f>+Docentes!DU8/12</f>
        <v>340.16666666666669</v>
      </c>
      <c r="DW8" s="9" t="s">
        <v>19</v>
      </c>
      <c r="DX8" s="12" t="s">
        <v>20</v>
      </c>
      <c r="DY8" s="11">
        <f>+Docentes!DY8/12</f>
        <v>377.41666666666669</v>
      </c>
      <c r="DZ8" s="11">
        <f>+Docentes!DZ8/12</f>
        <v>377.41666666666669</v>
      </c>
      <c r="EA8" s="11">
        <f>+Docentes!EA8/12</f>
        <v>377.41666666666669</v>
      </c>
      <c r="EB8" s="11">
        <f>+Docentes!EB8/12</f>
        <v>377.41666666666669</v>
      </c>
      <c r="EC8" s="11">
        <f>+Docentes!EC8/12</f>
        <v>377.41666666666669</v>
      </c>
      <c r="ED8" s="11">
        <f>+Docentes!ED8/12</f>
        <v>377.41666666666669</v>
      </c>
      <c r="EE8" s="11">
        <f>+Docentes!EE8/12</f>
        <v>377.41666666666669</v>
      </c>
      <c r="EF8" s="11">
        <f>+Docentes!EF8/12</f>
        <v>377.41666666666669</v>
      </c>
      <c r="EG8" s="11">
        <f>+Docentes!EG8/12</f>
        <v>377.41666666666669</v>
      </c>
      <c r="EH8" s="11">
        <f>+Docentes!EH8/12</f>
        <v>377.41666666666669</v>
      </c>
      <c r="EI8" s="11">
        <f>+Docentes!EI8/12</f>
        <v>377.41666666666669</v>
      </c>
      <c r="EK8" s="9" t="s">
        <v>19</v>
      </c>
      <c r="EL8" s="12" t="s">
        <v>20</v>
      </c>
      <c r="EM8" s="11">
        <f>+Docentes!EM8/12</f>
        <v>429.33333333333331</v>
      </c>
      <c r="EN8" s="11">
        <f>+Docentes!EN8/12</f>
        <v>429.33333333333331</v>
      </c>
      <c r="EO8" s="11">
        <f>+Docentes!EO8/12</f>
        <v>429.33333333333331</v>
      </c>
      <c r="EP8" s="11">
        <f>+Docentes!EP8/12</f>
        <v>429.33333333333331</v>
      </c>
      <c r="EQ8" s="11">
        <f>+Docentes!EQ8/12</f>
        <v>429.33333333333331</v>
      </c>
      <c r="ER8" s="11">
        <f>+Docentes!ER8/12</f>
        <v>429.33333333333331</v>
      </c>
      <c r="ES8" s="11">
        <f>+Docentes!ES8/12</f>
        <v>429.33333333333331</v>
      </c>
      <c r="ET8" s="11">
        <f>+Docentes!ET8/12</f>
        <v>429.33333333333331</v>
      </c>
      <c r="EU8" s="11">
        <f>+Docentes!EU8/12</f>
        <v>429.33333333333331</v>
      </c>
      <c r="EV8" s="11">
        <f>+Docentes!EV8/12</f>
        <v>429.33333333333331</v>
      </c>
      <c r="EW8" s="11">
        <f>+Docentes!EW8/12</f>
        <v>429.33333333333331</v>
      </c>
      <c r="EY8" s="9" t="s">
        <v>19</v>
      </c>
      <c r="EZ8" s="12" t="s">
        <v>20</v>
      </c>
      <c r="FA8" s="11">
        <f>+Docentes!FA8/12</f>
        <v>419.08333333333331</v>
      </c>
      <c r="FB8" s="11">
        <f>+Docentes!FB8/12</f>
        <v>419.08333333333331</v>
      </c>
      <c r="FC8" s="11">
        <f>+Docentes!FC8/12</f>
        <v>419.08333333333331</v>
      </c>
      <c r="FD8" s="11">
        <f>+Docentes!FD8/12</f>
        <v>419.08333333333331</v>
      </c>
      <c r="FE8" s="11">
        <f>+Docentes!FE8/12</f>
        <v>419.08333333333331</v>
      </c>
      <c r="FF8" s="11">
        <f>+Docentes!FF8/12</f>
        <v>419.08333333333331</v>
      </c>
      <c r="FG8" s="11">
        <f>+Docentes!FG8/12</f>
        <v>419.08333333333331</v>
      </c>
      <c r="FH8" s="11">
        <f>+Docentes!FH8/12</f>
        <v>419.08333333333331</v>
      </c>
      <c r="FI8" s="11">
        <f>+Docentes!FI8/12</f>
        <v>419.08333333333331</v>
      </c>
      <c r="FJ8" s="11">
        <f>+Docentes!FJ8/12</f>
        <v>419.08333333333331</v>
      </c>
      <c r="FK8" s="11">
        <f>+Docentes!FK8/12</f>
        <v>419.08333333333331</v>
      </c>
      <c r="FM8" s="9" t="s">
        <v>19</v>
      </c>
      <c r="FN8" s="12" t="s">
        <v>20</v>
      </c>
      <c r="FO8" s="11">
        <f>+Docentes!FO8/12</f>
        <v>456.25</v>
      </c>
      <c r="FP8" s="11">
        <f>+Docentes!FP8/12</f>
        <v>456.25</v>
      </c>
      <c r="FQ8" s="11">
        <f>+Docentes!FQ8/12</f>
        <v>456.25</v>
      </c>
      <c r="FR8" s="11">
        <f>+Docentes!FR8/12</f>
        <v>456.25</v>
      </c>
      <c r="FS8" s="11">
        <f>+Docentes!FS8/12</f>
        <v>456.25</v>
      </c>
      <c r="FT8" s="11">
        <f>+Docentes!FT8/12</f>
        <v>456.25</v>
      </c>
      <c r="FU8" s="11">
        <f>+Docentes!FU8/12</f>
        <v>456.25</v>
      </c>
      <c r="FV8" s="11">
        <f>+Docentes!FV8/12</f>
        <v>456.25</v>
      </c>
      <c r="FW8" s="11">
        <f>+Docentes!FW8/12</f>
        <v>456.25</v>
      </c>
      <c r="FX8" s="11">
        <f>+Docentes!FX8/12</f>
        <v>456.25</v>
      </c>
      <c r="FY8" s="11">
        <f>+Docentes!FY8/12</f>
        <v>456.25</v>
      </c>
      <c r="GA8" s="9" t="s">
        <v>19</v>
      </c>
      <c r="GB8" s="12" t="s">
        <v>20</v>
      </c>
      <c r="GC8" s="11">
        <f>+Docentes!GC8/12</f>
        <v>494</v>
      </c>
      <c r="GD8" s="11">
        <f>+Docentes!GD8/12</f>
        <v>494</v>
      </c>
      <c r="GE8" s="11">
        <f>+Docentes!GE8/12</f>
        <v>494</v>
      </c>
      <c r="GF8" s="11">
        <f>+Docentes!GF8/12</f>
        <v>494</v>
      </c>
      <c r="GG8" s="11">
        <f>+Docentes!GG8/12</f>
        <v>494</v>
      </c>
      <c r="GH8" s="11">
        <f>+Docentes!GH8/12</f>
        <v>494</v>
      </c>
      <c r="GI8" s="11">
        <f>+Docentes!GI8/12</f>
        <v>494</v>
      </c>
      <c r="GJ8" s="11">
        <f>+Docentes!GJ8/12</f>
        <v>494</v>
      </c>
      <c r="GK8" s="11">
        <f>+Docentes!GK8/12</f>
        <v>494</v>
      </c>
      <c r="GL8" s="11">
        <f>+Docentes!GL8/12</f>
        <v>494</v>
      </c>
      <c r="GM8" s="11">
        <f>+Docentes!GM8/12</f>
        <v>494</v>
      </c>
      <c r="GO8" s="9" t="s">
        <v>19</v>
      </c>
      <c r="GP8" s="12" t="s">
        <v>20</v>
      </c>
      <c r="GQ8" s="11">
        <f>+Docentes!GQ8/12</f>
        <v>572.83333333333337</v>
      </c>
      <c r="GR8" s="11">
        <f>+Docentes!GR8/12</f>
        <v>572.83333333333337</v>
      </c>
      <c r="GS8" s="11">
        <f>+Docentes!GS8/12</f>
        <v>572.83333333333337</v>
      </c>
      <c r="GT8" s="11">
        <f>+Docentes!GT8/12</f>
        <v>572.83333333333337</v>
      </c>
      <c r="GU8" s="11">
        <f>+Docentes!GU8/12</f>
        <v>572.83333333333337</v>
      </c>
      <c r="GV8" s="11">
        <f>+Docentes!GV8/12</f>
        <v>572.83333333333337</v>
      </c>
      <c r="GW8" s="11">
        <f>+Docentes!GW8/12</f>
        <v>572.83333333333337</v>
      </c>
      <c r="GX8" s="11">
        <f>+Docentes!GX8/12</f>
        <v>572.83333333333337</v>
      </c>
      <c r="GY8" s="11">
        <f>+Docentes!GY8/12</f>
        <v>572.83333333333337</v>
      </c>
      <c r="GZ8" s="11">
        <f>+Docentes!GZ8/12</f>
        <v>572.83333333333337</v>
      </c>
      <c r="HA8" s="11">
        <f>+Docentes!HA8/12</f>
        <v>572.83333333333337</v>
      </c>
    </row>
    <row r="9" spans="1:209" x14ac:dyDescent="0.2">
      <c r="A9" s="9" t="s">
        <v>41</v>
      </c>
      <c r="B9" s="12" t="s">
        <v>42</v>
      </c>
      <c r="C9" s="11">
        <f>+Docentes!C100</f>
        <v>122.89999999999999</v>
      </c>
      <c r="D9" s="11">
        <f>+Docentes!D100</f>
        <v>122.89999999999999</v>
      </c>
      <c r="E9" s="11">
        <f>+Docentes!E100</f>
        <v>122.89999999999999</v>
      </c>
      <c r="F9" s="11">
        <f>+Docentes!F100</f>
        <v>122.89999999999999</v>
      </c>
      <c r="G9" s="11">
        <f>+Docentes!G100</f>
        <v>122.89999999999999</v>
      </c>
      <c r="H9" s="11">
        <f>+Docentes!H100</f>
        <v>122.89999999999999</v>
      </c>
      <c r="I9" s="11">
        <f>+Docentes!I100</f>
        <v>122.89999999999999</v>
      </c>
      <c r="J9" s="11">
        <f>+Docentes!J100</f>
        <v>122.89999999999999</v>
      </c>
      <c r="K9" s="11">
        <f>+Docentes!K100</f>
        <v>122.89999999999999</v>
      </c>
      <c r="L9" s="11">
        <f>+Docentes!L100</f>
        <v>122.89999999999999</v>
      </c>
      <c r="M9" s="11">
        <f>+Docentes!M100</f>
        <v>122.89999999999999</v>
      </c>
      <c r="O9" s="9" t="s">
        <v>41</v>
      </c>
      <c r="P9" s="12" t="s">
        <v>42</v>
      </c>
      <c r="Q9" s="11">
        <f>+Docentes!Q100</f>
        <v>129.04999999999998</v>
      </c>
      <c r="R9" s="11">
        <f>+Docentes!R100</f>
        <v>129.04999999999998</v>
      </c>
      <c r="S9" s="11">
        <f>+Docentes!S100</f>
        <v>129.04999999999998</v>
      </c>
      <c r="T9" s="11">
        <f>+Docentes!T100</f>
        <v>129.04999999999998</v>
      </c>
      <c r="U9" s="11">
        <f>+Docentes!U100</f>
        <v>129.04999999999998</v>
      </c>
      <c r="V9" s="11">
        <f>+Docentes!V100</f>
        <v>129.04999999999998</v>
      </c>
      <c r="W9" s="11">
        <f>+Docentes!W100</f>
        <v>129.04999999999998</v>
      </c>
      <c r="X9" s="11">
        <f>+Docentes!X100</f>
        <v>129.04999999999998</v>
      </c>
      <c r="Y9" s="11">
        <f>+Docentes!Y100</f>
        <v>129.04999999999998</v>
      </c>
      <c r="Z9" s="11">
        <f>+Docentes!Z100</f>
        <v>129.04999999999998</v>
      </c>
      <c r="AA9" s="11">
        <f>+Docentes!AA100</f>
        <v>129.04999999999998</v>
      </c>
      <c r="AC9" s="9" t="s">
        <v>41</v>
      </c>
      <c r="AD9" s="12" t="s">
        <v>42</v>
      </c>
      <c r="AE9" s="11">
        <f>+Docentes!AE100</f>
        <v>132.72499999999999</v>
      </c>
      <c r="AF9" s="11">
        <f>+Docentes!AF100</f>
        <v>132.72499999999999</v>
      </c>
      <c r="AG9" s="11">
        <f>+Docentes!AG100</f>
        <v>132.72499999999999</v>
      </c>
      <c r="AH9" s="11">
        <f>+Docentes!AH100</f>
        <v>132.72499999999999</v>
      </c>
      <c r="AI9" s="11">
        <f>+Docentes!AI100</f>
        <v>132.72499999999999</v>
      </c>
      <c r="AJ9" s="11">
        <f>+Docentes!AJ100</f>
        <v>132.72499999999999</v>
      </c>
      <c r="AK9" s="11">
        <f>+Docentes!AK100</f>
        <v>132.72499999999999</v>
      </c>
      <c r="AL9" s="11">
        <f>+Docentes!AL100</f>
        <v>132.72499999999999</v>
      </c>
      <c r="AM9" s="11">
        <f>+Docentes!AM100</f>
        <v>132.72499999999999</v>
      </c>
      <c r="AN9" s="11">
        <f>+Docentes!AN100</f>
        <v>132.72499999999999</v>
      </c>
      <c r="AO9" s="11">
        <f>+Docentes!AO100</f>
        <v>132.72499999999999</v>
      </c>
      <c r="AQ9" s="9" t="s">
        <v>41</v>
      </c>
      <c r="AR9" s="12" t="s">
        <v>42</v>
      </c>
      <c r="AS9" s="11">
        <f>+Docentes!AS100</f>
        <v>135.19999999999999</v>
      </c>
      <c r="AT9" s="11">
        <f>+Docentes!AT100</f>
        <v>135.19999999999999</v>
      </c>
      <c r="AU9" s="11">
        <f>+Docentes!AU100</f>
        <v>135.19999999999999</v>
      </c>
      <c r="AV9" s="11">
        <f>+Docentes!AV100</f>
        <v>135.19999999999999</v>
      </c>
      <c r="AW9" s="11">
        <f>+Docentes!AW100</f>
        <v>135.19999999999999</v>
      </c>
      <c r="AX9" s="11">
        <f>+Docentes!AX100</f>
        <v>135.19999999999999</v>
      </c>
      <c r="AY9" s="11">
        <f>+Docentes!AY100</f>
        <v>135.19999999999999</v>
      </c>
      <c r="AZ9" s="11">
        <f>+Docentes!AZ100</f>
        <v>135.19999999999999</v>
      </c>
      <c r="BA9" s="11">
        <f>+Docentes!BA100</f>
        <v>135.19999999999999</v>
      </c>
      <c r="BB9" s="11">
        <f>+Docentes!BB100</f>
        <v>135.19999999999999</v>
      </c>
      <c r="BC9" s="11">
        <f>+Docentes!BC100</f>
        <v>135.19999999999999</v>
      </c>
      <c r="BE9" s="9" t="s">
        <v>41</v>
      </c>
      <c r="BF9" s="12" t="s">
        <v>42</v>
      </c>
      <c r="BG9" s="11">
        <f>+Docentes!BG100</f>
        <v>138.875</v>
      </c>
      <c r="BH9" s="11">
        <f>+Docentes!BH100</f>
        <v>138.875</v>
      </c>
      <c r="BI9" s="11">
        <f>+Docentes!BI100</f>
        <v>138.875</v>
      </c>
      <c r="BJ9" s="11">
        <f>+Docentes!BJ100</f>
        <v>138.875</v>
      </c>
      <c r="BK9" s="11">
        <f>+Docentes!BK100</f>
        <v>138.875</v>
      </c>
      <c r="BL9" s="11">
        <f>+Docentes!BL100</f>
        <v>138.875</v>
      </c>
      <c r="BM9" s="11">
        <f>+Docentes!BM100</f>
        <v>138.875</v>
      </c>
      <c r="BN9" s="11">
        <f>+Docentes!BN100</f>
        <v>138.875</v>
      </c>
      <c r="BO9" s="11">
        <f>+Docentes!BO100</f>
        <v>138.875</v>
      </c>
      <c r="BP9" s="11">
        <f>+Docentes!BP100</f>
        <v>138.875</v>
      </c>
      <c r="BQ9" s="11">
        <f>+Docentes!BQ100</f>
        <v>138.875</v>
      </c>
      <c r="BS9" s="9" t="s">
        <v>41</v>
      </c>
      <c r="BT9" s="12" t="s">
        <v>42</v>
      </c>
      <c r="BU9" s="11">
        <f>+Docentes!BU100</f>
        <v>141.32499999999999</v>
      </c>
      <c r="BV9" s="11">
        <f>+Docentes!BV100</f>
        <v>141.32499999999999</v>
      </c>
      <c r="BW9" s="11">
        <f>+Docentes!BW100</f>
        <v>141.32499999999999</v>
      </c>
      <c r="BX9" s="11">
        <f>+Docentes!BX100</f>
        <v>141.32499999999999</v>
      </c>
      <c r="BY9" s="11">
        <f>+Docentes!BY100</f>
        <v>141.32499999999999</v>
      </c>
      <c r="BZ9" s="11">
        <f>+Docentes!BZ100</f>
        <v>141.32499999999999</v>
      </c>
      <c r="CA9" s="11">
        <f>+Docentes!CA100</f>
        <v>141.32499999999999</v>
      </c>
      <c r="CB9" s="11">
        <f>+Docentes!CB100</f>
        <v>141.32499999999999</v>
      </c>
      <c r="CC9" s="11">
        <f>+Docentes!CC100</f>
        <v>141.32499999999999</v>
      </c>
      <c r="CD9" s="11">
        <f>+Docentes!CD100</f>
        <v>141.32499999999999</v>
      </c>
      <c r="CE9" s="11">
        <f>+Docentes!CE100</f>
        <v>141.32499999999999</v>
      </c>
      <c r="CG9" s="9" t="s">
        <v>41</v>
      </c>
      <c r="CH9" s="12" t="s">
        <v>42</v>
      </c>
      <c r="CI9" s="11">
        <f>+Docentes!CI100</f>
        <v>146.25</v>
      </c>
      <c r="CJ9" s="11">
        <f>+Docentes!CJ100</f>
        <v>146.25</v>
      </c>
      <c r="CK9" s="11">
        <f>+Docentes!CK100</f>
        <v>146.25</v>
      </c>
      <c r="CL9" s="11">
        <f>+Docentes!CL100</f>
        <v>146.25</v>
      </c>
      <c r="CM9" s="11">
        <f>+Docentes!CM100</f>
        <v>146.25</v>
      </c>
      <c r="CN9" s="11">
        <f>+Docentes!CN100</f>
        <v>146.25</v>
      </c>
      <c r="CO9" s="11">
        <f>+Docentes!CO100</f>
        <v>146.25</v>
      </c>
      <c r="CP9" s="11">
        <f>+Docentes!CP100</f>
        <v>146.25</v>
      </c>
      <c r="CQ9" s="11">
        <f>+Docentes!CQ100</f>
        <v>146.25</v>
      </c>
      <c r="CR9" s="11">
        <f>+Docentes!CR100</f>
        <v>146.25</v>
      </c>
      <c r="CS9" s="11">
        <f>+Docentes!CS100</f>
        <v>146.25</v>
      </c>
      <c r="CU9" s="9" t="s">
        <v>41</v>
      </c>
      <c r="CV9" s="12" t="s">
        <v>42</v>
      </c>
      <c r="CW9" s="11">
        <f>+Docentes!CW100</f>
        <v>159.77500000000001</v>
      </c>
      <c r="CX9" s="11">
        <f>+Docentes!CX100</f>
        <v>159.77500000000001</v>
      </c>
      <c r="CY9" s="11">
        <f>+Docentes!CY100</f>
        <v>159.77500000000001</v>
      </c>
      <c r="CZ9" s="11">
        <f>+Docentes!CZ100</f>
        <v>159.77500000000001</v>
      </c>
      <c r="DA9" s="11">
        <f>+Docentes!DA100</f>
        <v>159.77500000000001</v>
      </c>
      <c r="DB9" s="11">
        <f>+Docentes!DB100</f>
        <v>159.77500000000001</v>
      </c>
      <c r="DC9" s="11">
        <f>+Docentes!DC100</f>
        <v>159.77500000000001</v>
      </c>
      <c r="DD9" s="11">
        <f>+Docentes!DD100</f>
        <v>159.77500000000001</v>
      </c>
      <c r="DE9" s="11">
        <f>+Docentes!DE100</f>
        <v>159.77500000000001</v>
      </c>
      <c r="DF9" s="11">
        <f>+Docentes!DF100</f>
        <v>159.77500000000001</v>
      </c>
      <c r="DG9" s="11">
        <f>+Docentes!DG100</f>
        <v>159.77500000000001</v>
      </c>
      <c r="DI9" s="9" t="s">
        <v>41</v>
      </c>
      <c r="DJ9" s="12" t="s">
        <v>42</v>
      </c>
      <c r="DK9" s="11">
        <f>+Docentes!DK100</f>
        <v>162.22499999999999</v>
      </c>
      <c r="DL9" s="11">
        <f>+Docentes!DL100</f>
        <v>162.22499999999999</v>
      </c>
      <c r="DM9" s="11">
        <f>+Docentes!DM100</f>
        <v>162.22499999999999</v>
      </c>
      <c r="DN9" s="11">
        <f>+Docentes!DN100</f>
        <v>162.22499999999999</v>
      </c>
      <c r="DO9" s="11">
        <f>+Docentes!DO100</f>
        <v>162.22499999999999</v>
      </c>
      <c r="DP9" s="11">
        <f>+Docentes!DP100</f>
        <v>162.22499999999999</v>
      </c>
      <c r="DQ9" s="11">
        <f>+Docentes!DQ100</f>
        <v>162.22499999999999</v>
      </c>
      <c r="DR9" s="11">
        <f>+Docentes!DR100</f>
        <v>162.22499999999999</v>
      </c>
      <c r="DS9" s="11">
        <f>+Docentes!DS100</f>
        <v>162.22499999999999</v>
      </c>
      <c r="DT9" s="11">
        <f>+Docentes!DT100</f>
        <v>162.22499999999999</v>
      </c>
      <c r="DU9" s="11">
        <f>+Docentes!DU100</f>
        <v>162.22499999999999</v>
      </c>
      <c r="DW9" s="9" t="s">
        <v>41</v>
      </c>
      <c r="DX9" s="12" t="s">
        <v>42</v>
      </c>
      <c r="DY9" s="11">
        <f>+Docentes!DY100</f>
        <v>187.52499999999998</v>
      </c>
      <c r="DZ9" s="11">
        <f>+Docentes!DZ100</f>
        <v>187.52499999999998</v>
      </c>
      <c r="EA9" s="11">
        <f>+Docentes!EA100</f>
        <v>187.52499999999998</v>
      </c>
      <c r="EB9" s="11">
        <f>+Docentes!EB100</f>
        <v>187.52499999999998</v>
      </c>
      <c r="EC9" s="11">
        <f>+Docentes!EC100</f>
        <v>187.52499999999998</v>
      </c>
      <c r="ED9" s="11">
        <f>+Docentes!ED100</f>
        <v>187.52499999999998</v>
      </c>
      <c r="EE9" s="11">
        <f>+Docentes!EE100</f>
        <v>187.52499999999998</v>
      </c>
      <c r="EF9" s="11">
        <f>+Docentes!EF100</f>
        <v>187.52499999999998</v>
      </c>
      <c r="EG9" s="11">
        <f>+Docentes!EG100</f>
        <v>187.52499999999998</v>
      </c>
      <c r="EH9" s="11">
        <f>+Docentes!EH100</f>
        <v>187.52499999999998</v>
      </c>
      <c r="EI9" s="11">
        <f>+Docentes!EI100</f>
        <v>187.52499999999998</v>
      </c>
      <c r="EK9" s="9" t="s">
        <v>41</v>
      </c>
      <c r="EL9" s="12" t="s">
        <v>42</v>
      </c>
      <c r="EM9" s="11">
        <f>+Docentes!EM100</f>
        <v>204.72499999999999</v>
      </c>
      <c r="EN9" s="11">
        <f>+Docentes!EN100</f>
        <v>204.72499999999999</v>
      </c>
      <c r="EO9" s="11">
        <f>+Docentes!EO100</f>
        <v>204.72499999999999</v>
      </c>
      <c r="EP9" s="11">
        <f>+Docentes!EP100</f>
        <v>204.72499999999999</v>
      </c>
      <c r="EQ9" s="11">
        <f>+Docentes!EQ100</f>
        <v>204.72499999999999</v>
      </c>
      <c r="ER9" s="11">
        <f>+Docentes!ER100</f>
        <v>204.72499999999999</v>
      </c>
      <c r="ES9" s="11">
        <f>+Docentes!ES100</f>
        <v>204.72499999999999</v>
      </c>
      <c r="ET9" s="11">
        <f>+Docentes!ET100</f>
        <v>204.72499999999999</v>
      </c>
      <c r="EU9" s="11">
        <f>+Docentes!EU100</f>
        <v>204.72499999999999</v>
      </c>
      <c r="EV9" s="11">
        <f>+Docentes!EV100</f>
        <v>204.72499999999999</v>
      </c>
      <c r="EW9" s="11">
        <f>+Docentes!EW100</f>
        <v>204.72499999999999</v>
      </c>
      <c r="EY9" s="9" t="s">
        <v>41</v>
      </c>
      <c r="EZ9" s="12" t="s">
        <v>42</v>
      </c>
      <c r="FA9" s="11">
        <f>+Docentes!FA100</f>
        <v>217.75</v>
      </c>
      <c r="FB9" s="11">
        <f>+Docentes!FB100</f>
        <v>217.75</v>
      </c>
      <c r="FC9" s="11">
        <f>+Docentes!FC100</f>
        <v>217.75</v>
      </c>
      <c r="FD9" s="11">
        <f>+Docentes!FD100</f>
        <v>217.75</v>
      </c>
      <c r="FE9" s="11">
        <f>+Docentes!FE100</f>
        <v>217.75</v>
      </c>
      <c r="FF9" s="11">
        <f>+Docentes!FF100</f>
        <v>217.75</v>
      </c>
      <c r="FG9" s="11">
        <f>+Docentes!FG100</f>
        <v>217.75</v>
      </c>
      <c r="FH9" s="11">
        <f>+Docentes!FH100</f>
        <v>217.75</v>
      </c>
      <c r="FI9" s="11">
        <f>+Docentes!FI100</f>
        <v>217.75</v>
      </c>
      <c r="FJ9" s="11">
        <f>+Docentes!FJ100</f>
        <v>217.75</v>
      </c>
      <c r="FK9" s="11">
        <f>+Docentes!FK100</f>
        <v>217.75</v>
      </c>
      <c r="FM9" s="9" t="s">
        <v>41</v>
      </c>
      <c r="FN9" s="12" t="s">
        <v>42</v>
      </c>
      <c r="FO9" s="11">
        <f>+Docentes!FO100</f>
        <v>230.07500000000002</v>
      </c>
      <c r="FP9" s="11">
        <f>+Docentes!FP100</f>
        <v>230.07500000000002</v>
      </c>
      <c r="FQ9" s="11">
        <f>+Docentes!FQ100</f>
        <v>230.07500000000002</v>
      </c>
      <c r="FR9" s="11">
        <f>+Docentes!FR100</f>
        <v>230.07500000000002</v>
      </c>
      <c r="FS9" s="11">
        <f>+Docentes!FS100</f>
        <v>230.07500000000002</v>
      </c>
      <c r="FT9" s="11">
        <f>+Docentes!FT100</f>
        <v>230.07500000000002</v>
      </c>
      <c r="FU9" s="11">
        <f>+Docentes!FU100</f>
        <v>230.07500000000002</v>
      </c>
      <c r="FV9" s="11">
        <f>+Docentes!FV100</f>
        <v>230.07500000000002</v>
      </c>
      <c r="FW9" s="11">
        <f>+Docentes!FW100</f>
        <v>230.07500000000002</v>
      </c>
      <c r="FX9" s="11">
        <f>+Docentes!FX100</f>
        <v>230.07500000000002</v>
      </c>
      <c r="FY9" s="11">
        <f>+Docentes!FY100</f>
        <v>230.07500000000002</v>
      </c>
      <c r="GA9" s="9" t="s">
        <v>41</v>
      </c>
      <c r="GB9" s="12" t="s">
        <v>42</v>
      </c>
      <c r="GC9" s="11">
        <f>+Docentes!GC100</f>
        <v>242.57500000000002</v>
      </c>
      <c r="GD9" s="11">
        <f>+Docentes!GD100</f>
        <v>242.57500000000002</v>
      </c>
      <c r="GE9" s="11">
        <f>+Docentes!GE100</f>
        <v>242.57500000000002</v>
      </c>
      <c r="GF9" s="11">
        <f>+Docentes!GF100</f>
        <v>242.57500000000002</v>
      </c>
      <c r="GG9" s="11">
        <f>+Docentes!GG100</f>
        <v>242.57500000000002</v>
      </c>
      <c r="GH9" s="11">
        <f>+Docentes!GH100</f>
        <v>242.57500000000002</v>
      </c>
      <c r="GI9" s="11">
        <f>+Docentes!GI100</f>
        <v>242.57500000000002</v>
      </c>
      <c r="GJ9" s="11">
        <f>+Docentes!GJ100</f>
        <v>242.57500000000002</v>
      </c>
      <c r="GK9" s="11">
        <f>+Docentes!GK100</f>
        <v>242.57500000000002</v>
      </c>
      <c r="GL9" s="11">
        <f>+Docentes!GL100</f>
        <v>242.57500000000002</v>
      </c>
      <c r="GM9" s="11">
        <f>+Docentes!GM100</f>
        <v>242.57500000000002</v>
      </c>
      <c r="GO9" s="9" t="s">
        <v>41</v>
      </c>
      <c r="GP9" s="12" t="s">
        <v>42</v>
      </c>
      <c r="GQ9" s="11">
        <f>+Docentes!GQ100</f>
        <v>268.67500000000001</v>
      </c>
      <c r="GR9" s="11">
        <f>+Docentes!GR100</f>
        <v>268.67500000000001</v>
      </c>
      <c r="GS9" s="11">
        <f>+Docentes!GS100</f>
        <v>268.67500000000001</v>
      </c>
      <c r="GT9" s="11">
        <f>+Docentes!GT100</f>
        <v>268.67500000000001</v>
      </c>
      <c r="GU9" s="11">
        <f>+Docentes!GU100</f>
        <v>268.67500000000001</v>
      </c>
      <c r="GV9" s="11">
        <f>+Docentes!GV100</f>
        <v>268.67500000000001</v>
      </c>
      <c r="GW9" s="11">
        <f>+Docentes!GW100</f>
        <v>268.67500000000001</v>
      </c>
      <c r="GX9" s="11">
        <f>+Docentes!GX100</f>
        <v>268.67500000000001</v>
      </c>
      <c r="GY9" s="11">
        <f>+Docentes!GY100</f>
        <v>268.67500000000001</v>
      </c>
      <c r="GZ9" s="11">
        <f>+Docentes!GZ100</f>
        <v>268.67500000000001</v>
      </c>
      <c r="HA9" s="11">
        <f>+Docentes!HA100</f>
        <v>268.67500000000001</v>
      </c>
    </row>
    <row r="10" spans="1:209" ht="13.9" x14ac:dyDescent="0.25">
      <c r="A10" s="9"/>
      <c r="B10" s="14" t="s">
        <v>24</v>
      </c>
      <c r="C10" s="15">
        <f t="shared" ref="C10:M10" si="15">SUM(C6:C9)</f>
        <v>845.43000000000006</v>
      </c>
      <c r="D10" s="15">
        <f t="shared" si="15"/>
        <v>857.72</v>
      </c>
      <c r="E10" s="15">
        <f t="shared" si="15"/>
        <v>894.59</v>
      </c>
      <c r="F10" s="15">
        <f t="shared" si="15"/>
        <v>935.55666666666673</v>
      </c>
      <c r="G10" s="15">
        <f t="shared" si="15"/>
        <v>980.62000000000012</v>
      </c>
      <c r="H10" s="15">
        <f t="shared" si="15"/>
        <v>1021.5866666666667</v>
      </c>
      <c r="I10" s="15">
        <f t="shared" si="15"/>
        <v>1062.5533333333335</v>
      </c>
      <c r="J10" s="15">
        <f t="shared" si="15"/>
        <v>1103.52</v>
      </c>
      <c r="K10" s="15">
        <f t="shared" si="15"/>
        <v>1189.5500000000002</v>
      </c>
      <c r="L10" s="15">
        <f t="shared" si="15"/>
        <v>1230.5166666666667</v>
      </c>
      <c r="M10" s="15">
        <f t="shared" si="15"/>
        <v>1271.4833333333333</v>
      </c>
      <c r="O10" s="9"/>
      <c r="P10" s="14" t="s">
        <v>24</v>
      </c>
      <c r="Q10" s="15">
        <f t="shared" ref="Q10:AA10" si="16">SUM(Q6:Q9)</f>
        <v>894.05166666666662</v>
      </c>
      <c r="R10" s="15">
        <f t="shared" si="16"/>
        <v>906.95666666666659</v>
      </c>
      <c r="S10" s="15">
        <f t="shared" si="16"/>
        <v>945.67166666666662</v>
      </c>
      <c r="T10" s="15">
        <f t="shared" si="16"/>
        <v>988.68833333333328</v>
      </c>
      <c r="U10" s="15">
        <f t="shared" si="16"/>
        <v>1036.0066666666667</v>
      </c>
      <c r="V10" s="15">
        <f t="shared" si="16"/>
        <v>1079.0233333333333</v>
      </c>
      <c r="W10" s="15">
        <f t="shared" si="16"/>
        <v>1122.04</v>
      </c>
      <c r="X10" s="15">
        <f t="shared" si="16"/>
        <v>1165.0566666666666</v>
      </c>
      <c r="Y10" s="15">
        <f t="shared" si="16"/>
        <v>1255.3916666666667</v>
      </c>
      <c r="Z10" s="15">
        <f t="shared" si="16"/>
        <v>1298.4083333333333</v>
      </c>
      <c r="AA10" s="15">
        <f t="shared" si="16"/>
        <v>1341.425</v>
      </c>
      <c r="AC10" s="9"/>
      <c r="AD10" s="14" t="s">
        <v>24</v>
      </c>
      <c r="AE10" s="15">
        <f t="shared" ref="AE10:AO10" si="17">SUM(AE6:AE9)</f>
        <v>923.21583333333331</v>
      </c>
      <c r="AF10" s="15">
        <f t="shared" si="17"/>
        <v>936.48833333333334</v>
      </c>
      <c r="AG10" s="15">
        <f t="shared" si="17"/>
        <v>976.30583333333334</v>
      </c>
      <c r="AH10" s="15">
        <f t="shared" si="17"/>
        <v>1020.5475</v>
      </c>
      <c r="AI10" s="15">
        <f t="shared" si="17"/>
        <v>1069.2133333333334</v>
      </c>
      <c r="AJ10" s="15">
        <f t="shared" si="17"/>
        <v>1113.4549999999999</v>
      </c>
      <c r="AK10" s="15">
        <f t="shared" si="17"/>
        <v>1157.6966666666667</v>
      </c>
      <c r="AL10" s="15">
        <f t="shared" si="17"/>
        <v>1201.9383333333333</v>
      </c>
      <c r="AM10" s="15">
        <f t="shared" si="17"/>
        <v>1294.8458333333333</v>
      </c>
      <c r="AN10" s="15">
        <f t="shared" si="17"/>
        <v>1339.0874999999999</v>
      </c>
      <c r="AO10" s="15">
        <f t="shared" si="17"/>
        <v>1383.3291666666667</v>
      </c>
      <c r="AQ10" s="9"/>
      <c r="AR10" s="14" t="s">
        <v>24</v>
      </c>
      <c r="AS10" s="15">
        <f t="shared" ref="AS10:BC10" si="18">SUM(AS6:AS9)</f>
        <v>942.75666666666666</v>
      </c>
      <c r="AT10" s="15">
        <f t="shared" si="18"/>
        <v>956.27666666666664</v>
      </c>
      <c r="AU10" s="15">
        <f t="shared" si="18"/>
        <v>996.83666666666682</v>
      </c>
      <c r="AV10" s="15">
        <f t="shared" si="18"/>
        <v>1041.9033333333334</v>
      </c>
      <c r="AW10" s="15">
        <f t="shared" si="18"/>
        <v>1091.4766666666667</v>
      </c>
      <c r="AX10" s="15">
        <f t="shared" si="18"/>
        <v>1136.5433333333333</v>
      </c>
      <c r="AY10" s="15">
        <f t="shared" si="18"/>
        <v>1181.6100000000001</v>
      </c>
      <c r="AZ10" s="15">
        <f t="shared" si="18"/>
        <v>1226.6766666666667</v>
      </c>
      <c r="BA10" s="15">
        <f t="shared" si="18"/>
        <v>1321.3166666666668</v>
      </c>
      <c r="BB10" s="15">
        <f t="shared" si="18"/>
        <v>1366.3833333333334</v>
      </c>
      <c r="BC10" s="15">
        <f t="shared" si="18"/>
        <v>1411.45</v>
      </c>
      <c r="BE10" s="9"/>
      <c r="BF10" s="14" t="s">
        <v>24</v>
      </c>
      <c r="BG10" s="15">
        <f t="shared" ref="BG10:BQ10" si="19">SUM(BG6:BG9)</f>
        <v>971.83750000000009</v>
      </c>
      <c r="BH10" s="15">
        <f t="shared" si="19"/>
        <v>985.72499999999991</v>
      </c>
      <c r="BI10" s="15">
        <f t="shared" si="19"/>
        <v>1027.3875</v>
      </c>
      <c r="BJ10" s="15">
        <f t="shared" si="19"/>
        <v>1073.6791666666666</v>
      </c>
      <c r="BK10" s="15">
        <f t="shared" si="19"/>
        <v>1124.5999999999999</v>
      </c>
      <c r="BL10" s="15">
        <f t="shared" si="19"/>
        <v>1170.8916666666667</v>
      </c>
      <c r="BM10" s="15">
        <f t="shared" si="19"/>
        <v>1217.1833333333334</v>
      </c>
      <c r="BN10" s="15">
        <f t="shared" si="19"/>
        <v>1263.4749999999999</v>
      </c>
      <c r="BO10" s="15">
        <f t="shared" si="19"/>
        <v>1360.6875</v>
      </c>
      <c r="BP10" s="15">
        <f t="shared" si="19"/>
        <v>1406.9791666666665</v>
      </c>
      <c r="BQ10" s="15">
        <f t="shared" si="19"/>
        <v>1453.2708333333333</v>
      </c>
      <c r="BS10" s="9"/>
      <c r="BT10" s="14" t="s">
        <v>24</v>
      </c>
      <c r="BU10" s="15">
        <f t="shared" ref="BU10:CE10" si="20">SUM(BU6:BU9)</f>
        <v>991.25250000000005</v>
      </c>
      <c r="BV10" s="15">
        <f t="shared" si="20"/>
        <v>1005.385</v>
      </c>
      <c r="BW10" s="15">
        <f t="shared" si="20"/>
        <v>1047.7825</v>
      </c>
      <c r="BX10" s="15">
        <f t="shared" si="20"/>
        <v>1094.8908333333334</v>
      </c>
      <c r="BY10" s="15">
        <f t="shared" si="20"/>
        <v>1146.71</v>
      </c>
      <c r="BZ10" s="15">
        <f t="shared" si="20"/>
        <v>1193.8183333333334</v>
      </c>
      <c r="CA10" s="15">
        <f t="shared" si="20"/>
        <v>1240.9266666666667</v>
      </c>
      <c r="CB10" s="15">
        <f t="shared" si="20"/>
        <v>1288.0350000000001</v>
      </c>
      <c r="CC10" s="15">
        <f t="shared" si="20"/>
        <v>1386.9625000000001</v>
      </c>
      <c r="CD10" s="15">
        <f t="shared" si="20"/>
        <v>1434.0708333333334</v>
      </c>
      <c r="CE10" s="15">
        <f t="shared" si="20"/>
        <v>1481.1791666666668</v>
      </c>
      <c r="CG10" s="9"/>
      <c r="CH10" s="14" t="s">
        <v>24</v>
      </c>
      <c r="CI10" s="15">
        <f t="shared" ref="CI10:CS10" si="21">SUM(CI6:CI9)</f>
        <v>1030.2083333333333</v>
      </c>
      <c r="CJ10" s="15">
        <f t="shared" si="21"/>
        <v>1044.8333333333333</v>
      </c>
      <c r="CK10" s="15">
        <f t="shared" si="21"/>
        <v>1088.7083333333333</v>
      </c>
      <c r="CL10" s="15">
        <f t="shared" si="21"/>
        <v>1137.4583333333333</v>
      </c>
      <c r="CM10" s="15">
        <f t="shared" si="21"/>
        <v>1191.0833333333333</v>
      </c>
      <c r="CN10" s="15">
        <f t="shared" si="21"/>
        <v>1239.8333333333333</v>
      </c>
      <c r="CO10" s="15">
        <f t="shared" si="21"/>
        <v>1288.5833333333333</v>
      </c>
      <c r="CP10" s="15">
        <f t="shared" si="21"/>
        <v>1337.3333333333333</v>
      </c>
      <c r="CQ10" s="15">
        <f t="shared" si="21"/>
        <v>1439.7083333333333</v>
      </c>
      <c r="CR10" s="15">
        <f t="shared" si="21"/>
        <v>1488.4583333333333</v>
      </c>
      <c r="CS10" s="15">
        <f t="shared" si="21"/>
        <v>1537.2083333333333</v>
      </c>
      <c r="CU10" s="9"/>
      <c r="CV10" s="14" t="s">
        <v>24</v>
      </c>
      <c r="CW10" s="15">
        <f t="shared" ref="CW10:DG10" si="22">SUM(CW6:CW9)</f>
        <v>1137.2841666666668</v>
      </c>
      <c r="CX10" s="15">
        <f t="shared" si="22"/>
        <v>1153.2616666666668</v>
      </c>
      <c r="CY10" s="15">
        <f t="shared" si="22"/>
        <v>1201.1941666666669</v>
      </c>
      <c r="CZ10" s="15">
        <f t="shared" si="22"/>
        <v>1254.4525000000001</v>
      </c>
      <c r="DA10" s="15">
        <f t="shared" si="22"/>
        <v>1313.0366666666669</v>
      </c>
      <c r="DB10" s="15">
        <f t="shared" si="22"/>
        <v>1366.2950000000001</v>
      </c>
      <c r="DC10" s="15">
        <f t="shared" si="22"/>
        <v>1419.5533333333335</v>
      </c>
      <c r="DD10" s="15">
        <f t="shared" si="22"/>
        <v>1472.8116666666667</v>
      </c>
      <c r="DE10" s="15">
        <f t="shared" si="22"/>
        <v>1584.6541666666669</v>
      </c>
      <c r="DF10" s="15">
        <f t="shared" si="22"/>
        <v>1637.9125000000001</v>
      </c>
      <c r="DG10" s="15">
        <f t="shared" si="22"/>
        <v>1691.1708333333333</v>
      </c>
      <c r="DI10" s="9"/>
      <c r="DJ10" s="14" t="s">
        <v>24</v>
      </c>
      <c r="DK10" s="15">
        <f t="shared" ref="DK10:DU10" si="23">SUM(DK6:DK9)</f>
        <v>1156.6991666666665</v>
      </c>
      <c r="DL10" s="15">
        <f t="shared" si="23"/>
        <v>1172.9216666666666</v>
      </c>
      <c r="DM10" s="15">
        <f t="shared" si="23"/>
        <v>1221.5891666666666</v>
      </c>
      <c r="DN10" s="15">
        <f t="shared" si="23"/>
        <v>1275.6641666666667</v>
      </c>
      <c r="DO10" s="15">
        <f t="shared" si="23"/>
        <v>1335.1466666666665</v>
      </c>
      <c r="DP10" s="15">
        <f t="shared" si="23"/>
        <v>1389.2216666666666</v>
      </c>
      <c r="DQ10" s="15">
        <f t="shared" si="23"/>
        <v>1443.2966666666666</v>
      </c>
      <c r="DR10" s="15">
        <f t="shared" si="23"/>
        <v>1497.3716666666667</v>
      </c>
      <c r="DS10" s="15">
        <f t="shared" si="23"/>
        <v>1610.9291666666666</v>
      </c>
      <c r="DT10" s="15">
        <f t="shared" si="23"/>
        <v>1665.0041666666666</v>
      </c>
      <c r="DU10" s="15">
        <f t="shared" si="23"/>
        <v>1719.0791666666667</v>
      </c>
      <c r="DW10" s="9"/>
      <c r="DX10" s="14" t="s">
        <v>24</v>
      </c>
      <c r="DY10" s="15">
        <f t="shared" ref="DY10:EI10" si="24">SUM(DY6:DY9)</f>
        <v>1321.2925</v>
      </c>
      <c r="DZ10" s="15">
        <f t="shared" si="24"/>
        <v>1340.0450000000001</v>
      </c>
      <c r="EA10" s="15">
        <f t="shared" si="24"/>
        <v>1396.3025000000002</v>
      </c>
      <c r="EB10" s="15">
        <f t="shared" si="24"/>
        <v>1458.8108333333334</v>
      </c>
      <c r="EC10" s="15">
        <f t="shared" si="24"/>
        <v>1527.5700000000002</v>
      </c>
      <c r="ED10" s="15">
        <f t="shared" si="24"/>
        <v>1590.0783333333334</v>
      </c>
      <c r="EE10" s="15">
        <f t="shared" si="24"/>
        <v>1652.5866666666666</v>
      </c>
      <c r="EF10" s="15">
        <f t="shared" si="24"/>
        <v>1715.0950000000003</v>
      </c>
      <c r="EG10" s="15">
        <f t="shared" si="24"/>
        <v>1846.3625000000002</v>
      </c>
      <c r="EH10" s="15">
        <f t="shared" si="24"/>
        <v>1908.8708333333334</v>
      </c>
      <c r="EI10" s="15">
        <f t="shared" si="24"/>
        <v>1971.3791666666666</v>
      </c>
      <c r="EK10" s="9"/>
      <c r="EL10" s="14" t="s">
        <v>24</v>
      </c>
      <c r="EM10" s="15">
        <f t="shared" ref="EM10:EW10" si="25">SUM(EM6:EM9)</f>
        <v>1459.7824999999998</v>
      </c>
      <c r="EN10" s="15">
        <f t="shared" si="25"/>
        <v>1480.2549999999999</v>
      </c>
      <c r="EO10" s="15">
        <f t="shared" si="25"/>
        <v>1541.6724999999999</v>
      </c>
      <c r="EP10" s="15">
        <f t="shared" si="25"/>
        <v>1609.9141666666665</v>
      </c>
      <c r="EQ10" s="15">
        <f t="shared" si="25"/>
        <v>1684.9799999999998</v>
      </c>
      <c r="ER10" s="15">
        <f t="shared" si="25"/>
        <v>1753.2216666666666</v>
      </c>
      <c r="ES10" s="15">
        <f t="shared" si="25"/>
        <v>1821.4633333333331</v>
      </c>
      <c r="ET10" s="15">
        <f t="shared" si="25"/>
        <v>1889.7049999999997</v>
      </c>
      <c r="EU10" s="15">
        <f t="shared" si="25"/>
        <v>2033.0124999999998</v>
      </c>
      <c r="EV10" s="15">
        <f t="shared" si="25"/>
        <v>2101.2541666666666</v>
      </c>
      <c r="EW10" s="15">
        <f t="shared" si="25"/>
        <v>2169.4958333333334</v>
      </c>
      <c r="EY10" s="9"/>
      <c r="EZ10" s="14" t="s">
        <v>24</v>
      </c>
      <c r="FA10" s="15">
        <f t="shared" ref="FA10:FK10" si="26">SUM(FA6:FA9)</f>
        <v>1515.0916666666667</v>
      </c>
      <c r="FB10" s="15">
        <f t="shared" si="26"/>
        <v>1536.8666666666666</v>
      </c>
      <c r="FC10" s="15">
        <f t="shared" si="26"/>
        <v>1602.1916666666666</v>
      </c>
      <c r="FD10" s="15">
        <f t="shared" si="26"/>
        <v>1674.7749999999999</v>
      </c>
      <c r="FE10" s="15">
        <f t="shared" si="26"/>
        <v>1754.6166666666666</v>
      </c>
      <c r="FF10" s="15">
        <f t="shared" si="26"/>
        <v>1827.2</v>
      </c>
      <c r="FG10" s="15">
        <f t="shared" si="26"/>
        <v>1899.7833333333333</v>
      </c>
      <c r="FH10" s="15">
        <f t="shared" si="26"/>
        <v>1972.3666666666666</v>
      </c>
      <c r="FI10" s="15">
        <f t="shared" si="26"/>
        <v>2124.791666666667</v>
      </c>
      <c r="FJ10" s="15">
        <f t="shared" si="26"/>
        <v>2197.375</v>
      </c>
      <c r="FK10" s="15">
        <f t="shared" si="26"/>
        <v>2269.9583333333335</v>
      </c>
      <c r="FM10" s="9"/>
      <c r="FN10" s="14" t="s">
        <v>24</v>
      </c>
      <c r="FO10" s="15">
        <f t="shared" ref="FO10:FY10" si="27">SUM(FO6:FO9)</f>
        <v>1614.2941666666668</v>
      </c>
      <c r="FP10" s="15">
        <f t="shared" si="27"/>
        <v>1637.3016666666665</v>
      </c>
      <c r="FQ10" s="15">
        <f t="shared" si="27"/>
        <v>1706.3241666666665</v>
      </c>
      <c r="FR10" s="15">
        <f t="shared" si="27"/>
        <v>1783.0158333333334</v>
      </c>
      <c r="FS10" s="15">
        <f t="shared" si="27"/>
        <v>1867.3766666666668</v>
      </c>
      <c r="FT10" s="15">
        <f t="shared" si="27"/>
        <v>1944.0683333333334</v>
      </c>
      <c r="FU10" s="15">
        <f t="shared" si="27"/>
        <v>2020.76</v>
      </c>
      <c r="FV10" s="15">
        <f t="shared" si="27"/>
        <v>2097.4516666666664</v>
      </c>
      <c r="FW10" s="15">
        <f t="shared" si="27"/>
        <v>2258.5041666666666</v>
      </c>
      <c r="FX10" s="15">
        <f t="shared" si="27"/>
        <v>2335.1958333333332</v>
      </c>
      <c r="FY10" s="15">
        <f t="shared" si="27"/>
        <v>2411.8874999999998</v>
      </c>
      <c r="GA10" s="9"/>
      <c r="GB10" s="14" t="s">
        <v>24</v>
      </c>
      <c r="GC10" s="15">
        <f t="shared" ref="GC10:GM10" si="28">SUM(GC6:GC9)</f>
        <v>1714.9608333333333</v>
      </c>
      <c r="GD10" s="15">
        <f t="shared" si="28"/>
        <v>1739.2183333333335</v>
      </c>
      <c r="GE10" s="15">
        <f t="shared" si="28"/>
        <v>1811.9908333333335</v>
      </c>
      <c r="GF10" s="15">
        <f t="shared" si="28"/>
        <v>1892.8491666666666</v>
      </c>
      <c r="GG10" s="15">
        <f t="shared" si="28"/>
        <v>1981.7933333333335</v>
      </c>
      <c r="GH10" s="15">
        <f t="shared" si="28"/>
        <v>2062.6516666666666</v>
      </c>
      <c r="GI10" s="15">
        <f t="shared" si="28"/>
        <v>2143.5099999999998</v>
      </c>
      <c r="GJ10" s="15">
        <f t="shared" si="28"/>
        <v>2224.3683333333333</v>
      </c>
      <c r="GK10" s="15">
        <f t="shared" si="28"/>
        <v>2394.1708333333331</v>
      </c>
      <c r="GL10" s="15">
        <f t="shared" si="28"/>
        <v>2475.0291666666662</v>
      </c>
      <c r="GM10" s="15">
        <f t="shared" si="28"/>
        <v>2555.8874999999998</v>
      </c>
      <c r="GO10" s="9"/>
      <c r="GP10" s="14" t="s">
        <v>24</v>
      </c>
      <c r="GQ10" s="15">
        <f t="shared" ref="GQ10:HA10" si="29">SUM(GQ6:GQ9)</f>
        <v>1925.1641666666667</v>
      </c>
      <c r="GR10" s="15">
        <f t="shared" si="29"/>
        <v>1952.0316666666665</v>
      </c>
      <c r="GS10" s="15">
        <f t="shared" si="29"/>
        <v>2032.6341666666669</v>
      </c>
      <c r="GT10" s="15">
        <f t="shared" si="29"/>
        <v>2122.1925000000001</v>
      </c>
      <c r="GU10" s="15">
        <f t="shared" si="29"/>
        <v>2220.7066666666669</v>
      </c>
      <c r="GV10" s="15">
        <f t="shared" si="29"/>
        <v>2310.2650000000003</v>
      </c>
      <c r="GW10" s="15">
        <f t="shared" si="29"/>
        <v>2399.8233333333337</v>
      </c>
      <c r="GX10" s="15">
        <f t="shared" si="29"/>
        <v>2489.3816666666671</v>
      </c>
      <c r="GY10" s="15">
        <f t="shared" si="29"/>
        <v>2677.4541666666669</v>
      </c>
      <c r="GZ10" s="15">
        <f t="shared" si="29"/>
        <v>2767.0125000000003</v>
      </c>
      <c r="HA10" s="15">
        <f t="shared" si="29"/>
        <v>2856.5708333333337</v>
      </c>
    </row>
    <row r="11" spans="1:209" ht="13.9" x14ac:dyDescent="0.25">
      <c r="A11" s="9"/>
      <c r="B11" s="12" t="s">
        <v>25</v>
      </c>
      <c r="C11" s="11">
        <f>-C10*0.19</f>
        <v>-160.63170000000002</v>
      </c>
      <c r="D11" s="11">
        <f t="shared" ref="D11:M11" si="30">-D10*0.19</f>
        <v>-162.96680000000001</v>
      </c>
      <c r="E11" s="11">
        <f t="shared" si="30"/>
        <v>-169.97210000000001</v>
      </c>
      <c r="F11" s="11">
        <f t="shared" si="30"/>
        <v>-177.75576666666669</v>
      </c>
      <c r="G11" s="11">
        <f t="shared" si="30"/>
        <v>-186.31780000000003</v>
      </c>
      <c r="H11" s="11">
        <f t="shared" si="30"/>
        <v>-194.10146666666668</v>
      </c>
      <c r="I11" s="11">
        <f t="shared" si="30"/>
        <v>-201.88513333333336</v>
      </c>
      <c r="J11" s="11">
        <f t="shared" si="30"/>
        <v>-209.6688</v>
      </c>
      <c r="K11" s="11">
        <f t="shared" si="30"/>
        <v>-226.01450000000003</v>
      </c>
      <c r="L11" s="11">
        <f t="shared" si="30"/>
        <v>-233.79816666666667</v>
      </c>
      <c r="M11" s="11">
        <f t="shared" si="30"/>
        <v>-241.58183333333335</v>
      </c>
      <c r="O11" s="9"/>
      <c r="P11" s="12" t="s">
        <v>25</v>
      </c>
      <c r="Q11" s="11">
        <f>-Q10*0.19</f>
        <v>-169.86981666666665</v>
      </c>
      <c r="R11" s="11">
        <f t="shared" ref="R11:AA11" si="31">-R10*0.19</f>
        <v>-172.32176666666666</v>
      </c>
      <c r="S11" s="11">
        <f t="shared" si="31"/>
        <v>-179.67761666666667</v>
      </c>
      <c r="T11" s="11">
        <f t="shared" si="31"/>
        <v>-187.85078333333331</v>
      </c>
      <c r="U11" s="11">
        <f t="shared" si="31"/>
        <v>-196.84126666666666</v>
      </c>
      <c r="V11" s="11">
        <f t="shared" si="31"/>
        <v>-205.01443333333333</v>
      </c>
      <c r="W11" s="11">
        <f t="shared" si="31"/>
        <v>-213.1876</v>
      </c>
      <c r="X11" s="11">
        <f t="shared" si="31"/>
        <v>-221.36076666666665</v>
      </c>
      <c r="Y11" s="11">
        <f t="shared" si="31"/>
        <v>-238.52441666666667</v>
      </c>
      <c r="Z11" s="11">
        <f t="shared" si="31"/>
        <v>-246.69758333333334</v>
      </c>
      <c r="AA11" s="11">
        <f t="shared" si="31"/>
        <v>-254.87074999999999</v>
      </c>
      <c r="AC11" s="9"/>
      <c r="AD11" s="12" t="s">
        <v>25</v>
      </c>
      <c r="AE11" s="11">
        <f>-AE10*0.19</f>
        <v>-175.41100833333334</v>
      </c>
      <c r="AF11" s="11">
        <f t="shared" ref="AF11:AO11" si="32">-AF10*0.19</f>
        <v>-177.93278333333333</v>
      </c>
      <c r="AG11" s="11">
        <f t="shared" si="32"/>
        <v>-185.49810833333333</v>
      </c>
      <c r="AH11" s="11">
        <f t="shared" si="32"/>
        <v>-193.90402500000002</v>
      </c>
      <c r="AI11" s="11">
        <f t="shared" si="32"/>
        <v>-203.15053333333333</v>
      </c>
      <c r="AJ11" s="11">
        <f t="shared" si="32"/>
        <v>-211.55644999999998</v>
      </c>
      <c r="AK11" s="11">
        <f t="shared" si="32"/>
        <v>-219.96236666666667</v>
      </c>
      <c r="AL11" s="11">
        <f t="shared" si="32"/>
        <v>-228.36828333333332</v>
      </c>
      <c r="AM11" s="11">
        <f t="shared" si="32"/>
        <v>-246.02070833333332</v>
      </c>
      <c r="AN11" s="11">
        <f t="shared" si="32"/>
        <v>-254.42662499999997</v>
      </c>
      <c r="AO11" s="11">
        <f t="shared" si="32"/>
        <v>-262.83254166666666</v>
      </c>
      <c r="AQ11" s="9"/>
      <c r="AR11" s="12" t="s">
        <v>25</v>
      </c>
      <c r="AS11" s="11">
        <f>-AS10*0.19</f>
        <v>-179.12376666666665</v>
      </c>
      <c r="AT11" s="11">
        <f t="shared" ref="AT11:BC11" si="33">-AT10*0.19</f>
        <v>-181.69256666666666</v>
      </c>
      <c r="AU11" s="11">
        <f t="shared" si="33"/>
        <v>-189.39896666666669</v>
      </c>
      <c r="AV11" s="11">
        <f t="shared" si="33"/>
        <v>-197.96163333333334</v>
      </c>
      <c r="AW11" s="11">
        <f t="shared" si="33"/>
        <v>-207.38056666666668</v>
      </c>
      <c r="AX11" s="11">
        <f t="shared" si="33"/>
        <v>-215.94323333333332</v>
      </c>
      <c r="AY11" s="11">
        <f t="shared" si="33"/>
        <v>-224.50590000000003</v>
      </c>
      <c r="AZ11" s="11">
        <f t="shared" si="33"/>
        <v>-233.06856666666667</v>
      </c>
      <c r="BA11" s="11">
        <f t="shared" si="33"/>
        <v>-251.05016666666671</v>
      </c>
      <c r="BB11" s="11">
        <f t="shared" si="33"/>
        <v>-259.61283333333336</v>
      </c>
      <c r="BC11" s="11">
        <f t="shared" si="33"/>
        <v>-268.1755</v>
      </c>
      <c r="BE11" s="9"/>
      <c r="BF11" s="12" t="s">
        <v>25</v>
      </c>
      <c r="BG11" s="11">
        <f>-BG10*0.19</f>
        <v>-184.64912500000003</v>
      </c>
      <c r="BH11" s="11">
        <f t="shared" ref="BH11:BQ11" si="34">-BH10*0.19</f>
        <v>-187.28774999999999</v>
      </c>
      <c r="BI11" s="11">
        <f t="shared" si="34"/>
        <v>-195.20362500000002</v>
      </c>
      <c r="BJ11" s="11">
        <f t="shared" si="34"/>
        <v>-203.99904166666664</v>
      </c>
      <c r="BK11" s="11">
        <f t="shared" si="34"/>
        <v>-213.67399999999998</v>
      </c>
      <c r="BL11" s="11">
        <f t="shared" si="34"/>
        <v>-222.46941666666666</v>
      </c>
      <c r="BM11" s="11">
        <f t="shared" si="34"/>
        <v>-231.26483333333334</v>
      </c>
      <c r="BN11" s="11">
        <f t="shared" si="34"/>
        <v>-240.06025</v>
      </c>
      <c r="BO11" s="11">
        <f t="shared" si="34"/>
        <v>-258.53062499999999</v>
      </c>
      <c r="BP11" s="11">
        <f t="shared" si="34"/>
        <v>-267.32604166666664</v>
      </c>
      <c r="BQ11" s="11">
        <f t="shared" si="34"/>
        <v>-276.12145833333329</v>
      </c>
      <c r="BS11" s="9"/>
      <c r="BT11" s="12" t="s">
        <v>25</v>
      </c>
      <c r="BU11" s="11">
        <f>-BU10*0.19</f>
        <v>-188.337975</v>
      </c>
      <c r="BV11" s="11">
        <f t="shared" ref="BV11:CE11" si="35">-BV10*0.19</f>
        <v>-191.02314999999999</v>
      </c>
      <c r="BW11" s="11">
        <f t="shared" si="35"/>
        <v>-199.078675</v>
      </c>
      <c r="BX11" s="11">
        <f t="shared" si="35"/>
        <v>-208.02925833333333</v>
      </c>
      <c r="BY11" s="11">
        <f t="shared" si="35"/>
        <v>-217.8749</v>
      </c>
      <c r="BZ11" s="11">
        <f t="shared" si="35"/>
        <v>-226.82548333333335</v>
      </c>
      <c r="CA11" s="11">
        <f t="shared" si="35"/>
        <v>-235.77606666666668</v>
      </c>
      <c r="CB11" s="11">
        <f t="shared" si="35"/>
        <v>-244.72665000000001</v>
      </c>
      <c r="CC11" s="11">
        <f t="shared" si="35"/>
        <v>-263.522875</v>
      </c>
      <c r="CD11" s="11">
        <f t="shared" si="35"/>
        <v>-272.47345833333338</v>
      </c>
      <c r="CE11" s="11">
        <f t="shared" si="35"/>
        <v>-281.42404166666671</v>
      </c>
      <c r="CG11" s="9"/>
      <c r="CH11" s="12" t="s">
        <v>25</v>
      </c>
      <c r="CI11" s="11">
        <f>-CI10*0.19</f>
        <v>-195.73958333333331</v>
      </c>
      <c r="CJ11" s="11">
        <f t="shared" ref="CJ11:CS11" si="36">-CJ10*0.19</f>
        <v>-198.51833333333332</v>
      </c>
      <c r="CK11" s="11">
        <f t="shared" si="36"/>
        <v>-206.85458333333332</v>
      </c>
      <c r="CL11" s="11">
        <f t="shared" si="36"/>
        <v>-216.11708333333331</v>
      </c>
      <c r="CM11" s="11">
        <f t="shared" si="36"/>
        <v>-226.30583333333331</v>
      </c>
      <c r="CN11" s="11">
        <f t="shared" si="36"/>
        <v>-235.56833333333333</v>
      </c>
      <c r="CO11" s="11">
        <f t="shared" si="36"/>
        <v>-244.83083333333332</v>
      </c>
      <c r="CP11" s="11">
        <f t="shared" si="36"/>
        <v>-254.09333333333333</v>
      </c>
      <c r="CQ11" s="11">
        <f t="shared" si="36"/>
        <v>-273.54458333333332</v>
      </c>
      <c r="CR11" s="11">
        <f t="shared" si="36"/>
        <v>-282.80708333333331</v>
      </c>
      <c r="CS11" s="11">
        <f t="shared" si="36"/>
        <v>-292.0695833333333</v>
      </c>
      <c r="CU11" s="9"/>
      <c r="CV11" s="12" t="s">
        <v>25</v>
      </c>
      <c r="CW11" s="11">
        <f>-CW10*0.19</f>
        <v>-216.08399166666669</v>
      </c>
      <c r="CX11" s="11">
        <f t="shared" ref="CX11:DG11" si="37">-CX10*0.19</f>
        <v>-219.11971666666668</v>
      </c>
      <c r="CY11" s="11">
        <f t="shared" si="37"/>
        <v>-228.22689166666672</v>
      </c>
      <c r="CZ11" s="11">
        <f t="shared" si="37"/>
        <v>-238.34597500000001</v>
      </c>
      <c r="DA11" s="11">
        <f t="shared" si="37"/>
        <v>-249.4769666666667</v>
      </c>
      <c r="DB11" s="11">
        <f t="shared" si="37"/>
        <v>-259.59604999999999</v>
      </c>
      <c r="DC11" s="11">
        <f t="shared" si="37"/>
        <v>-269.71513333333337</v>
      </c>
      <c r="DD11" s="11">
        <f t="shared" si="37"/>
        <v>-279.83421666666669</v>
      </c>
      <c r="DE11" s="11">
        <f t="shared" si="37"/>
        <v>-301.08429166666673</v>
      </c>
      <c r="DF11" s="11">
        <f t="shared" si="37"/>
        <v>-311.20337500000005</v>
      </c>
      <c r="DG11" s="11">
        <f t="shared" si="37"/>
        <v>-321.32245833333332</v>
      </c>
      <c r="DI11" s="9"/>
      <c r="DJ11" s="12" t="s">
        <v>25</v>
      </c>
      <c r="DK11" s="11">
        <f>-DK10*0.19</f>
        <v>-219.77284166666664</v>
      </c>
      <c r="DL11" s="11">
        <f t="shared" ref="DL11:DU11" si="38">-DL10*0.19</f>
        <v>-222.85511666666667</v>
      </c>
      <c r="DM11" s="11">
        <f t="shared" si="38"/>
        <v>-232.10194166666668</v>
      </c>
      <c r="DN11" s="11">
        <f t="shared" si="38"/>
        <v>-242.37619166666667</v>
      </c>
      <c r="DO11" s="11">
        <f t="shared" si="38"/>
        <v>-253.67786666666663</v>
      </c>
      <c r="DP11" s="11">
        <f t="shared" si="38"/>
        <v>-263.95211666666665</v>
      </c>
      <c r="DQ11" s="11">
        <f t="shared" si="38"/>
        <v>-274.22636666666665</v>
      </c>
      <c r="DR11" s="11">
        <f t="shared" si="38"/>
        <v>-284.50061666666664</v>
      </c>
      <c r="DS11" s="11">
        <f t="shared" si="38"/>
        <v>-306.07654166666663</v>
      </c>
      <c r="DT11" s="11">
        <f t="shared" si="38"/>
        <v>-316.35079166666668</v>
      </c>
      <c r="DU11" s="11">
        <f t="shared" si="38"/>
        <v>-326.62504166666668</v>
      </c>
      <c r="DW11" s="9"/>
      <c r="DX11" s="12" t="s">
        <v>25</v>
      </c>
      <c r="DY11" s="11">
        <f>-DY10*0.19</f>
        <v>-251.04557500000001</v>
      </c>
      <c r="DZ11" s="11">
        <f t="shared" ref="DZ11:EI11" si="39">-DZ10*0.19</f>
        <v>-254.60855000000001</v>
      </c>
      <c r="EA11" s="11">
        <f t="shared" si="39"/>
        <v>-265.29747500000002</v>
      </c>
      <c r="EB11" s="11">
        <f t="shared" si="39"/>
        <v>-277.17405833333333</v>
      </c>
      <c r="EC11" s="11">
        <f t="shared" si="39"/>
        <v>-290.23830000000004</v>
      </c>
      <c r="ED11" s="11">
        <f t="shared" si="39"/>
        <v>-302.11488333333335</v>
      </c>
      <c r="EE11" s="11">
        <f t="shared" si="39"/>
        <v>-313.99146666666667</v>
      </c>
      <c r="EF11" s="11">
        <f t="shared" si="39"/>
        <v>-325.86805000000004</v>
      </c>
      <c r="EG11" s="11">
        <f t="shared" si="39"/>
        <v>-350.80887500000006</v>
      </c>
      <c r="EH11" s="11">
        <f t="shared" si="39"/>
        <v>-362.68545833333337</v>
      </c>
      <c r="EI11" s="11">
        <f t="shared" si="39"/>
        <v>-374.56204166666669</v>
      </c>
      <c r="EK11" s="9"/>
      <c r="EL11" s="12" t="s">
        <v>25</v>
      </c>
      <c r="EM11" s="11">
        <f>-EM10*0.19</f>
        <v>-277.35867499999995</v>
      </c>
      <c r="EN11" s="11">
        <f t="shared" ref="EN11:EW11" si="40">-EN10*0.19</f>
        <v>-281.24844999999999</v>
      </c>
      <c r="EO11" s="11">
        <f t="shared" si="40"/>
        <v>-292.91777500000001</v>
      </c>
      <c r="EP11" s="11">
        <f t="shared" si="40"/>
        <v>-305.88369166666661</v>
      </c>
      <c r="EQ11" s="11">
        <f t="shared" si="40"/>
        <v>-320.14619999999996</v>
      </c>
      <c r="ER11" s="11">
        <f t="shared" si="40"/>
        <v>-333.11211666666668</v>
      </c>
      <c r="ES11" s="11">
        <f t="shared" si="40"/>
        <v>-346.07803333333328</v>
      </c>
      <c r="ET11" s="11">
        <f t="shared" si="40"/>
        <v>-359.04394999999994</v>
      </c>
      <c r="EU11" s="11">
        <f t="shared" si="40"/>
        <v>-386.27237499999995</v>
      </c>
      <c r="EV11" s="11">
        <f t="shared" si="40"/>
        <v>-399.23829166666667</v>
      </c>
      <c r="EW11" s="11">
        <f t="shared" si="40"/>
        <v>-412.20420833333333</v>
      </c>
      <c r="EY11" s="9"/>
      <c r="EZ11" s="12" t="s">
        <v>25</v>
      </c>
      <c r="FA11" s="11">
        <f>-FA10*0.19</f>
        <v>-287.86741666666666</v>
      </c>
      <c r="FB11" s="11">
        <f t="shared" ref="FB11:FK11" si="41">-FB10*0.19</f>
        <v>-292.00466666666665</v>
      </c>
      <c r="FC11" s="11">
        <f t="shared" si="41"/>
        <v>-304.41641666666663</v>
      </c>
      <c r="FD11" s="11">
        <f t="shared" si="41"/>
        <v>-318.20724999999999</v>
      </c>
      <c r="FE11" s="11">
        <f t="shared" si="41"/>
        <v>-333.37716666666665</v>
      </c>
      <c r="FF11" s="11">
        <f t="shared" si="41"/>
        <v>-347.16800000000001</v>
      </c>
      <c r="FG11" s="11">
        <f t="shared" si="41"/>
        <v>-360.95883333333336</v>
      </c>
      <c r="FH11" s="11">
        <f t="shared" si="41"/>
        <v>-374.74966666666666</v>
      </c>
      <c r="FI11" s="11">
        <f t="shared" si="41"/>
        <v>-403.71041666666673</v>
      </c>
      <c r="FJ11" s="11">
        <f t="shared" si="41"/>
        <v>-417.50125000000003</v>
      </c>
      <c r="FK11" s="11">
        <f t="shared" si="41"/>
        <v>-431.29208333333338</v>
      </c>
      <c r="FM11" s="9"/>
      <c r="FN11" s="12" t="s">
        <v>25</v>
      </c>
      <c r="FO11" s="11">
        <f>-FO10*0.19</f>
        <v>-306.71589166666672</v>
      </c>
      <c r="FP11" s="11">
        <f t="shared" ref="FP11:FY11" si="42">-FP10*0.19</f>
        <v>-311.08731666666665</v>
      </c>
      <c r="FQ11" s="11">
        <f t="shared" si="42"/>
        <v>-324.20159166666667</v>
      </c>
      <c r="FR11" s="11">
        <f t="shared" si="42"/>
        <v>-338.77300833333334</v>
      </c>
      <c r="FS11" s="11">
        <f t="shared" si="42"/>
        <v>-354.8015666666667</v>
      </c>
      <c r="FT11" s="11">
        <f t="shared" si="42"/>
        <v>-369.37298333333337</v>
      </c>
      <c r="FU11" s="11">
        <f t="shared" si="42"/>
        <v>-383.94440000000003</v>
      </c>
      <c r="FV11" s="11">
        <f t="shared" si="42"/>
        <v>-398.51581666666664</v>
      </c>
      <c r="FW11" s="11">
        <f t="shared" si="42"/>
        <v>-429.11579166666667</v>
      </c>
      <c r="FX11" s="11">
        <f t="shared" si="42"/>
        <v>-443.68720833333333</v>
      </c>
      <c r="FY11" s="11">
        <f t="shared" si="42"/>
        <v>-458.25862499999999</v>
      </c>
      <c r="GA11" s="9"/>
      <c r="GB11" s="12" t="s">
        <v>25</v>
      </c>
      <c r="GC11" s="11">
        <f>-GC10*0.19</f>
        <v>-325.84255833333333</v>
      </c>
      <c r="GD11" s="11">
        <f t="shared" ref="GD11:GM11" si="43">-GD10*0.19</f>
        <v>-330.45148333333339</v>
      </c>
      <c r="GE11" s="11">
        <f t="shared" si="43"/>
        <v>-344.27825833333338</v>
      </c>
      <c r="GF11" s="11">
        <f t="shared" si="43"/>
        <v>-359.64134166666668</v>
      </c>
      <c r="GG11" s="11">
        <f t="shared" si="43"/>
        <v>-376.54073333333338</v>
      </c>
      <c r="GH11" s="11">
        <f t="shared" si="43"/>
        <v>-391.90381666666667</v>
      </c>
      <c r="GI11" s="11">
        <f t="shared" si="43"/>
        <v>-407.26689999999996</v>
      </c>
      <c r="GJ11" s="11">
        <f t="shared" si="43"/>
        <v>-422.62998333333331</v>
      </c>
      <c r="GK11" s="11">
        <f t="shared" si="43"/>
        <v>-454.89245833333331</v>
      </c>
      <c r="GL11" s="11">
        <f t="shared" si="43"/>
        <v>-470.2555416666666</v>
      </c>
      <c r="GM11" s="11">
        <f t="shared" si="43"/>
        <v>-485.61862499999995</v>
      </c>
      <c r="GO11" s="9"/>
      <c r="GP11" s="12" t="s">
        <v>25</v>
      </c>
      <c r="GQ11" s="11">
        <f>-GQ10*0.19</f>
        <v>-365.7811916666667</v>
      </c>
      <c r="GR11" s="11">
        <f t="shared" ref="GR11:HA11" si="44">-GR10*0.19</f>
        <v>-370.88601666666665</v>
      </c>
      <c r="GS11" s="11">
        <f t="shared" si="44"/>
        <v>-386.20049166666672</v>
      </c>
      <c r="GT11" s="11">
        <f t="shared" si="44"/>
        <v>-403.21657500000003</v>
      </c>
      <c r="GU11" s="11">
        <f t="shared" si="44"/>
        <v>-421.9342666666667</v>
      </c>
      <c r="GV11" s="11">
        <f t="shared" si="44"/>
        <v>-438.95035000000007</v>
      </c>
      <c r="GW11" s="11">
        <f t="shared" si="44"/>
        <v>-455.96643333333338</v>
      </c>
      <c r="GX11" s="11">
        <f t="shared" si="44"/>
        <v>-472.98251666666675</v>
      </c>
      <c r="GY11" s="11">
        <f t="shared" si="44"/>
        <v>-508.71629166666673</v>
      </c>
      <c r="GZ11" s="11">
        <f t="shared" si="44"/>
        <v>-525.73237500000005</v>
      </c>
      <c r="HA11" s="11">
        <f t="shared" si="44"/>
        <v>-542.74845833333336</v>
      </c>
    </row>
    <row r="12" spans="1:209" ht="13.9" x14ac:dyDescent="0.25">
      <c r="A12" s="9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O12" s="9"/>
      <c r="P12" s="12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C12" s="9"/>
      <c r="AD12" s="12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Q12" s="9"/>
      <c r="AR12" s="12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E12" s="9"/>
      <c r="BF12" s="12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S12" s="9"/>
      <c r="BT12" s="12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G12" s="9"/>
      <c r="CH12" s="12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U12" s="9"/>
      <c r="CV12" s="12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I12" s="9"/>
      <c r="DJ12" s="12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W12" s="9"/>
      <c r="DX12" s="12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K12" s="9"/>
      <c r="EL12" s="12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Y12" s="9"/>
      <c r="EZ12" s="12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M12" s="9"/>
      <c r="FN12" s="12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GA12" s="9"/>
      <c r="GB12" s="12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O12" s="9"/>
      <c r="GP12" s="12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</row>
    <row r="13" spans="1:209" ht="13.9" x14ac:dyDescent="0.25">
      <c r="A13" s="9"/>
      <c r="B13" s="14" t="s">
        <v>28</v>
      </c>
      <c r="C13" s="15">
        <f t="shared" ref="C13:M13" si="45">SUM(C10:C12)</f>
        <v>684.79830000000004</v>
      </c>
      <c r="D13" s="15">
        <f t="shared" si="45"/>
        <v>694.75319999999999</v>
      </c>
      <c r="E13" s="15">
        <f t="shared" si="45"/>
        <v>724.61789999999996</v>
      </c>
      <c r="F13" s="15">
        <f t="shared" si="45"/>
        <v>757.80090000000007</v>
      </c>
      <c r="G13" s="15">
        <f t="shared" si="45"/>
        <v>794.30220000000008</v>
      </c>
      <c r="H13" s="15">
        <f t="shared" si="45"/>
        <v>827.48520000000008</v>
      </c>
      <c r="I13" s="15">
        <f t="shared" si="45"/>
        <v>860.66820000000018</v>
      </c>
      <c r="J13" s="15">
        <f t="shared" si="45"/>
        <v>893.85119999999995</v>
      </c>
      <c r="K13" s="15">
        <f t="shared" si="45"/>
        <v>963.53550000000018</v>
      </c>
      <c r="L13" s="15">
        <f t="shared" si="45"/>
        <v>996.71849999999995</v>
      </c>
      <c r="M13" s="15">
        <f t="shared" si="45"/>
        <v>1029.9014999999999</v>
      </c>
      <c r="O13" s="9"/>
      <c r="P13" s="14" t="s">
        <v>28</v>
      </c>
      <c r="Q13" s="15">
        <f t="shared" ref="Q13:AA13" si="46">SUM(Q10:Q12)</f>
        <v>724.18184999999994</v>
      </c>
      <c r="R13" s="15">
        <f t="shared" si="46"/>
        <v>734.6348999999999</v>
      </c>
      <c r="S13" s="15">
        <f t="shared" si="46"/>
        <v>765.99405000000002</v>
      </c>
      <c r="T13" s="15">
        <f t="shared" si="46"/>
        <v>800.83754999999996</v>
      </c>
      <c r="U13" s="15">
        <f t="shared" si="46"/>
        <v>839.16539999999998</v>
      </c>
      <c r="V13" s="15">
        <f t="shared" si="46"/>
        <v>874.00890000000004</v>
      </c>
      <c r="W13" s="15">
        <f t="shared" si="46"/>
        <v>908.85239999999999</v>
      </c>
      <c r="X13" s="15">
        <f t="shared" si="46"/>
        <v>943.69589999999994</v>
      </c>
      <c r="Y13" s="15">
        <f t="shared" si="46"/>
        <v>1016.86725</v>
      </c>
      <c r="Z13" s="15">
        <f t="shared" si="46"/>
        <v>1051.71075</v>
      </c>
      <c r="AA13" s="15">
        <f t="shared" si="46"/>
        <v>1086.5542499999999</v>
      </c>
      <c r="AC13" s="9"/>
      <c r="AD13" s="14" t="s">
        <v>28</v>
      </c>
      <c r="AE13" s="15">
        <f t="shared" ref="AE13:AO13" si="47">SUM(AE10:AE12)</f>
        <v>747.80482499999994</v>
      </c>
      <c r="AF13" s="15">
        <f t="shared" si="47"/>
        <v>758.55555000000004</v>
      </c>
      <c r="AG13" s="15">
        <f t="shared" si="47"/>
        <v>790.807725</v>
      </c>
      <c r="AH13" s="15">
        <f t="shared" si="47"/>
        <v>826.64347499999997</v>
      </c>
      <c r="AI13" s="15">
        <f t="shared" si="47"/>
        <v>866.06280000000004</v>
      </c>
      <c r="AJ13" s="15">
        <f t="shared" si="47"/>
        <v>901.89854999999989</v>
      </c>
      <c r="AK13" s="15">
        <f t="shared" si="47"/>
        <v>937.73430000000008</v>
      </c>
      <c r="AL13" s="15">
        <f t="shared" si="47"/>
        <v>973.57004999999992</v>
      </c>
      <c r="AM13" s="15">
        <f t="shared" si="47"/>
        <v>1048.8251250000001</v>
      </c>
      <c r="AN13" s="15">
        <f t="shared" si="47"/>
        <v>1084.6608749999998</v>
      </c>
      <c r="AO13" s="15">
        <f t="shared" si="47"/>
        <v>1120.496625</v>
      </c>
      <c r="AQ13" s="9"/>
      <c r="AR13" s="14" t="s">
        <v>28</v>
      </c>
      <c r="AS13" s="15">
        <f t="shared" ref="AS13:BC13" si="48">SUM(AS10:AS12)</f>
        <v>763.63290000000006</v>
      </c>
      <c r="AT13" s="15">
        <f t="shared" si="48"/>
        <v>774.58410000000003</v>
      </c>
      <c r="AU13" s="15">
        <f t="shared" si="48"/>
        <v>807.43770000000018</v>
      </c>
      <c r="AV13" s="15">
        <f t="shared" si="48"/>
        <v>843.94170000000008</v>
      </c>
      <c r="AW13" s="15">
        <f t="shared" si="48"/>
        <v>884.09609999999998</v>
      </c>
      <c r="AX13" s="15">
        <f t="shared" si="48"/>
        <v>920.6001</v>
      </c>
      <c r="AY13" s="15">
        <f t="shared" si="48"/>
        <v>957.10410000000013</v>
      </c>
      <c r="AZ13" s="15">
        <f t="shared" si="48"/>
        <v>993.60810000000004</v>
      </c>
      <c r="BA13" s="15">
        <f t="shared" si="48"/>
        <v>1070.2665000000002</v>
      </c>
      <c r="BB13" s="15">
        <f t="shared" si="48"/>
        <v>1106.7705000000001</v>
      </c>
      <c r="BC13" s="15">
        <f t="shared" si="48"/>
        <v>1143.2745</v>
      </c>
      <c r="BE13" s="9"/>
      <c r="BF13" s="14" t="s">
        <v>28</v>
      </c>
      <c r="BG13" s="15">
        <f t="shared" ref="BG13:BQ13" si="49">SUM(BG10:BG12)</f>
        <v>787.18837500000006</v>
      </c>
      <c r="BH13" s="15">
        <f t="shared" si="49"/>
        <v>798.43724999999995</v>
      </c>
      <c r="BI13" s="15">
        <f t="shared" si="49"/>
        <v>832.18387500000006</v>
      </c>
      <c r="BJ13" s="15">
        <f t="shared" si="49"/>
        <v>869.68012499999986</v>
      </c>
      <c r="BK13" s="15">
        <f t="shared" si="49"/>
        <v>910.92599999999993</v>
      </c>
      <c r="BL13" s="15">
        <f t="shared" si="49"/>
        <v>948.42224999999996</v>
      </c>
      <c r="BM13" s="15">
        <f t="shared" si="49"/>
        <v>985.91849999999999</v>
      </c>
      <c r="BN13" s="15">
        <f t="shared" si="49"/>
        <v>1023.4147499999999</v>
      </c>
      <c r="BO13" s="15">
        <f t="shared" si="49"/>
        <v>1102.1568750000001</v>
      </c>
      <c r="BP13" s="15">
        <f t="shared" si="49"/>
        <v>1139.6531249999998</v>
      </c>
      <c r="BQ13" s="15">
        <f t="shared" si="49"/>
        <v>1177.149375</v>
      </c>
      <c r="BS13" s="9"/>
      <c r="BT13" s="14" t="s">
        <v>28</v>
      </c>
      <c r="BU13" s="15">
        <f t="shared" ref="BU13:CE13" si="50">SUM(BU10:BU12)</f>
        <v>802.91452500000003</v>
      </c>
      <c r="BV13" s="15">
        <f t="shared" si="50"/>
        <v>814.36185</v>
      </c>
      <c r="BW13" s="15">
        <f t="shared" si="50"/>
        <v>848.70382500000005</v>
      </c>
      <c r="BX13" s="15">
        <f t="shared" si="50"/>
        <v>886.86157500000002</v>
      </c>
      <c r="BY13" s="15">
        <f t="shared" si="50"/>
        <v>928.83510000000001</v>
      </c>
      <c r="BZ13" s="15">
        <f t="shared" si="50"/>
        <v>966.99285000000009</v>
      </c>
      <c r="CA13" s="15">
        <f t="shared" si="50"/>
        <v>1005.1506000000001</v>
      </c>
      <c r="CB13" s="15">
        <f t="shared" si="50"/>
        <v>1043.30835</v>
      </c>
      <c r="CC13" s="15">
        <f t="shared" si="50"/>
        <v>1123.439625</v>
      </c>
      <c r="CD13" s="15">
        <f t="shared" si="50"/>
        <v>1161.5973750000001</v>
      </c>
      <c r="CE13" s="15">
        <f t="shared" si="50"/>
        <v>1199.7551250000001</v>
      </c>
      <c r="CG13" s="9"/>
      <c r="CH13" s="14" t="s">
        <v>28</v>
      </c>
      <c r="CI13" s="15">
        <f t="shared" ref="CI13:CS13" si="51">SUM(CI10:CI12)</f>
        <v>834.46875</v>
      </c>
      <c r="CJ13" s="15">
        <f t="shared" si="51"/>
        <v>846.31499999999994</v>
      </c>
      <c r="CK13" s="15">
        <f t="shared" si="51"/>
        <v>881.85374999999999</v>
      </c>
      <c r="CL13" s="15">
        <f t="shared" si="51"/>
        <v>921.34124999999995</v>
      </c>
      <c r="CM13" s="15">
        <f t="shared" si="51"/>
        <v>964.77749999999992</v>
      </c>
      <c r="CN13" s="15">
        <f t="shared" si="51"/>
        <v>1004.2649999999999</v>
      </c>
      <c r="CO13" s="15">
        <f t="shared" si="51"/>
        <v>1043.7525000000001</v>
      </c>
      <c r="CP13" s="15">
        <f t="shared" si="51"/>
        <v>1083.24</v>
      </c>
      <c r="CQ13" s="15">
        <f t="shared" si="51"/>
        <v>1166.1637499999999</v>
      </c>
      <c r="CR13" s="15">
        <f t="shared" si="51"/>
        <v>1205.6512499999999</v>
      </c>
      <c r="CS13" s="15">
        <f t="shared" si="51"/>
        <v>1245.1387500000001</v>
      </c>
      <c r="CU13" s="9"/>
      <c r="CV13" s="14" t="s">
        <v>28</v>
      </c>
      <c r="CW13" s="15">
        <f t="shared" ref="CW13:DG13" si="52">SUM(CW10:CW12)</f>
        <v>921.20017500000017</v>
      </c>
      <c r="CX13" s="15">
        <f t="shared" si="52"/>
        <v>934.14195000000007</v>
      </c>
      <c r="CY13" s="15">
        <f t="shared" si="52"/>
        <v>972.9672750000002</v>
      </c>
      <c r="CZ13" s="15">
        <f t="shared" si="52"/>
        <v>1016.1065250000001</v>
      </c>
      <c r="DA13" s="15">
        <f t="shared" si="52"/>
        <v>1063.5597000000002</v>
      </c>
      <c r="DB13" s="15">
        <f t="shared" si="52"/>
        <v>1106.69895</v>
      </c>
      <c r="DC13" s="15">
        <f t="shared" si="52"/>
        <v>1149.8382000000001</v>
      </c>
      <c r="DD13" s="15">
        <f t="shared" si="52"/>
        <v>1192.9774500000001</v>
      </c>
      <c r="DE13" s="15">
        <f t="shared" si="52"/>
        <v>1283.5698750000001</v>
      </c>
      <c r="DF13" s="15">
        <f t="shared" si="52"/>
        <v>1326.7091250000001</v>
      </c>
      <c r="DG13" s="15">
        <f t="shared" si="52"/>
        <v>1369.848375</v>
      </c>
      <c r="DI13" s="9"/>
      <c r="DJ13" s="14" t="s">
        <v>28</v>
      </c>
      <c r="DK13" s="15">
        <f t="shared" ref="DK13:DU13" si="53">SUM(DK10:DK12)</f>
        <v>936.92632499999991</v>
      </c>
      <c r="DL13" s="15">
        <f t="shared" si="53"/>
        <v>950.06655000000001</v>
      </c>
      <c r="DM13" s="15">
        <f t="shared" si="53"/>
        <v>989.48722499999997</v>
      </c>
      <c r="DN13" s="15">
        <f t="shared" si="53"/>
        <v>1033.287975</v>
      </c>
      <c r="DO13" s="15">
        <f t="shared" si="53"/>
        <v>1081.4687999999999</v>
      </c>
      <c r="DP13" s="15">
        <f t="shared" si="53"/>
        <v>1125.26955</v>
      </c>
      <c r="DQ13" s="15">
        <f t="shared" si="53"/>
        <v>1169.0702999999999</v>
      </c>
      <c r="DR13" s="15">
        <f t="shared" si="53"/>
        <v>1212.87105</v>
      </c>
      <c r="DS13" s="15">
        <f t="shared" si="53"/>
        <v>1304.852625</v>
      </c>
      <c r="DT13" s="15">
        <f t="shared" si="53"/>
        <v>1348.6533749999999</v>
      </c>
      <c r="DU13" s="15">
        <f t="shared" si="53"/>
        <v>1392.454125</v>
      </c>
      <c r="DW13" s="9"/>
      <c r="DX13" s="14" t="s">
        <v>28</v>
      </c>
      <c r="DY13" s="15">
        <f t="shared" ref="DY13:EI13" si="54">SUM(DY10:DY12)</f>
        <v>1070.2469249999999</v>
      </c>
      <c r="DZ13" s="15">
        <f t="shared" si="54"/>
        <v>1085.4364500000001</v>
      </c>
      <c r="EA13" s="15">
        <f t="shared" si="54"/>
        <v>1131.0050250000002</v>
      </c>
      <c r="EB13" s="15">
        <f t="shared" si="54"/>
        <v>1181.6367750000002</v>
      </c>
      <c r="EC13" s="15">
        <f t="shared" si="54"/>
        <v>1237.3317000000002</v>
      </c>
      <c r="ED13" s="15">
        <f t="shared" si="54"/>
        <v>1287.96345</v>
      </c>
      <c r="EE13" s="15">
        <f t="shared" si="54"/>
        <v>1338.5952</v>
      </c>
      <c r="EF13" s="15">
        <f t="shared" si="54"/>
        <v>1389.2269500000002</v>
      </c>
      <c r="EG13" s="15">
        <f t="shared" si="54"/>
        <v>1495.553625</v>
      </c>
      <c r="EH13" s="15">
        <f t="shared" si="54"/>
        <v>1546.185375</v>
      </c>
      <c r="EI13" s="15">
        <f t="shared" si="54"/>
        <v>1596.817125</v>
      </c>
      <c r="EK13" s="9"/>
      <c r="EL13" s="14" t="s">
        <v>28</v>
      </c>
      <c r="EM13" s="15">
        <f t="shared" ref="EM13:EW13" si="55">SUM(EM10:EM12)</f>
        <v>1182.4238249999999</v>
      </c>
      <c r="EN13" s="15">
        <f t="shared" si="55"/>
        <v>1199.0065499999998</v>
      </c>
      <c r="EO13" s="15">
        <f t="shared" si="55"/>
        <v>1248.7547249999998</v>
      </c>
      <c r="EP13" s="15">
        <f t="shared" si="55"/>
        <v>1304.0304749999998</v>
      </c>
      <c r="EQ13" s="15">
        <f t="shared" si="55"/>
        <v>1364.8337999999999</v>
      </c>
      <c r="ER13" s="15">
        <f t="shared" si="55"/>
        <v>1420.1095499999999</v>
      </c>
      <c r="ES13" s="15">
        <f t="shared" si="55"/>
        <v>1475.3852999999999</v>
      </c>
      <c r="ET13" s="15">
        <f t="shared" si="55"/>
        <v>1530.6610499999997</v>
      </c>
      <c r="EU13" s="15">
        <f t="shared" si="55"/>
        <v>1646.7401249999998</v>
      </c>
      <c r="EV13" s="15">
        <f t="shared" si="55"/>
        <v>1702.0158750000001</v>
      </c>
      <c r="EW13" s="15">
        <f t="shared" si="55"/>
        <v>1757.2916250000001</v>
      </c>
      <c r="EY13" s="9"/>
      <c r="EZ13" s="14" t="s">
        <v>28</v>
      </c>
      <c r="FA13" s="15">
        <f t="shared" ref="FA13:FK13" si="56">SUM(FA10:FA12)</f>
        <v>1227.22425</v>
      </c>
      <c r="FB13" s="15">
        <f t="shared" si="56"/>
        <v>1244.8619999999999</v>
      </c>
      <c r="FC13" s="15">
        <f t="shared" si="56"/>
        <v>1297.7752499999999</v>
      </c>
      <c r="FD13" s="15">
        <f t="shared" si="56"/>
        <v>1356.5677499999999</v>
      </c>
      <c r="FE13" s="15">
        <f t="shared" si="56"/>
        <v>1421.2394999999999</v>
      </c>
      <c r="FF13" s="15">
        <f t="shared" si="56"/>
        <v>1480.0320000000002</v>
      </c>
      <c r="FG13" s="15">
        <f t="shared" si="56"/>
        <v>1538.8244999999999</v>
      </c>
      <c r="FH13" s="15">
        <f t="shared" si="56"/>
        <v>1597.617</v>
      </c>
      <c r="FI13" s="15">
        <f t="shared" si="56"/>
        <v>1721.0812500000002</v>
      </c>
      <c r="FJ13" s="15">
        <f t="shared" si="56"/>
        <v>1779.87375</v>
      </c>
      <c r="FK13" s="15">
        <f t="shared" si="56"/>
        <v>1838.6662500000002</v>
      </c>
      <c r="FM13" s="9"/>
      <c r="FN13" s="14" t="s">
        <v>28</v>
      </c>
      <c r="FO13" s="15">
        <f t="shared" ref="FO13:FY13" si="57">SUM(FO10:FO12)</f>
        <v>1307.5782750000001</v>
      </c>
      <c r="FP13" s="15">
        <f t="shared" si="57"/>
        <v>1326.2143499999997</v>
      </c>
      <c r="FQ13" s="15">
        <f t="shared" si="57"/>
        <v>1382.1225749999999</v>
      </c>
      <c r="FR13" s="15">
        <f t="shared" si="57"/>
        <v>1444.242825</v>
      </c>
      <c r="FS13" s="15">
        <f t="shared" si="57"/>
        <v>1512.5751</v>
      </c>
      <c r="FT13" s="15">
        <f t="shared" si="57"/>
        <v>1574.69535</v>
      </c>
      <c r="FU13" s="15">
        <f t="shared" si="57"/>
        <v>1636.8155999999999</v>
      </c>
      <c r="FV13" s="15">
        <f t="shared" si="57"/>
        <v>1698.9358499999998</v>
      </c>
      <c r="FW13" s="15">
        <f t="shared" si="57"/>
        <v>1829.388375</v>
      </c>
      <c r="FX13" s="15">
        <f t="shared" si="57"/>
        <v>1891.5086249999999</v>
      </c>
      <c r="FY13" s="15">
        <f t="shared" si="57"/>
        <v>1953.6288749999999</v>
      </c>
      <c r="GA13" s="9"/>
      <c r="GB13" s="14" t="s">
        <v>28</v>
      </c>
      <c r="GC13" s="15">
        <f t="shared" ref="GC13:GM13" si="58">SUM(GC10:GC12)</f>
        <v>1389.118275</v>
      </c>
      <c r="GD13" s="15">
        <f t="shared" si="58"/>
        <v>1408.76685</v>
      </c>
      <c r="GE13" s="15">
        <f t="shared" si="58"/>
        <v>1467.712575</v>
      </c>
      <c r="GF13" s="15">
        <f t="shared" si="58"/>
        <v>1533.207825</v>
      </c>
      <c r="GG13" s="15">
        <f t="shared" si="58"/>
        <v>1605.2526000000003</v>
      </c>
      <c r="GH13" s="15">
        <f t="shared" si="58"/>
        <v>1670.74785</v>
      </c>
      <c r="GI13" s="15">
        <f t="shared" si="58"/>
        <v>1736.2430999999997</v>
      </c>
      <c r="GJ13" s="15">
        <f t="shared" si="58"/>
        <v>1801.7383500000001</v>
      </c>
      <c r="GK13" s="15">
        <f t="shared" si="58"/>
        <v>1939.2783749999999</v>
      </c>
      <c r="GL13" s="15">
        <f t="shared" si="58"/>
        <v>2004.7736249999996</v>
      </c>
      <c r="GM13" s="15">
        <f t="shared" si="58"/>
        <v>2070.2688749999998</v>
      </c>
      <c r="GO13" s="9"/>
      <c r="GP13" s="14" t="s">
        <v>28</v>
      </c>
      <c r="GQ13" s="15">
        <f t="shared" ref="GQ13:HA13" si="59">SUM(GQ10:GQ12)</f>
        <v>1559.382975</v>
      </c>
      <c r="GR13" s="15">
        <f t="shared" si="59"/>
        <v>1581.1456499999999</v>
      </c>
      <c r="GS13" s="15">
        <f t="shared" si="59"/>
        <v>1646.4336750000002</v>
      </c>
      <c r="GT13" s="15">
        <f t="shared" si="59"/>
        <v>1718.9759250000002</v>
      </c>
      <c r="GU13" s="15">
        <f t="shared" si="59"/>
        <v>1798.7724000000003</v>
      </c>
      <c r="GV13" s="15">
        <f t="shared" si="59"/>
        <v>1871.3146500000003</v>
      </c>
      <c r="GW13" s="15">
        <f t="shared" si="59"/>
        <v>1943.8569000000002</v>
      </c>
      <c r="GX13" s="15">
        <f t="shared" si="59"/>
        <v>2016.3991500000004</v>
      </c>
      <c r="GY13" s="15">
        <f t="shared" si="59"/>
        <v>2168.7378750000003</v>
      </c>
      <c r="GZ13" s="15">
        <f t="shared" si="59"/>
        <v>2241.2801250000002</v>
      </c>
      <c r="HA13" s="15">
        <f t="shared" si="59"/>
        <v>2313.8223750000002</v>
      </c>
    </row>
    <row r="14" spans="1:209" ht="13.9" x14ac:dyDescent="0.25">
      <c r="A14" s="9"/>
      <c r="B14" s="12" t="s">
        <v>29</v>
      </c>
      <c r="C14" s="11">
        <v>100.83333333333333</v>
      </c>
      <c r="D14" s="11">
        <v>100.83333333333333</v>
      </c>
      <c r="E14" s="11">
        <v>100.83333333333333</v>
      </c>
      <c r="F14" s="11">
        <v>100.83333333333333</v>
      </c>
      <c r="G14" s="11">
        <v>100.83333333333333</v>
      </c>
      <c r="H14" s="11">
        <v>100.83333333333333</v>
      </c>
      <c r="I14" s="11">
        <v>100.83333333333333</v>
      </c>
      <c r="J14" s="11">
        <v>100.83333333333333</v>
      </c>
      <c r="K14" s="11">
        <v>100.83333333333333</v>
      </c>
      <c r="L14" s="11">
        <v>100.83333333333333</v>
      </c>
      <c r="M14" s="11">
        <v>100.83333333333333</v>
      </c>
      <c r="O14" s="9"/>
      <c r="P14" s="12" t="s">
        <v>29</v>
      </c>
      <c r="Q14" s="11">
        <v>100.83333333333333</v>
      </c>
      <c r="R14" s="11">
        <v>100.83333333333333</v>
      </c>
      <c r="S14" s="11">
        <v>100.83333333333333</v>
      </c>
      <c r="T14" s="11">
        <v>100.83333333333333</v>
      </c>
      <c r="U14" s="11">
        <v>100.83333333333333</v>
      </c>
      <c r="V14" s="11">
        <v>100.83333333333333</v>
      </c>
      <c r="W14" s="11">
        <v>100.83333333333333</v>
      </c>
      <c r="X14" s="11">
        <v>100.83333333333333</v>
      </c>
      <c r="Y14" s="11">
        <v>100.83333333333333</v>
      </c>
      <c r="Z14" s="11">
        <v>100.83333333333333</v>
      </c>
      <c r="AA14" s="11">
        <v>100.83333333333333</v>
      </c>
      <c r="AC14" s="9"/>
      <c r="AD14" s="12" t="s">
        <v>29</v>
      </c>
      <c r="AE14" s="11">
        <v>100.83333333333333</v>
      </c>
      <c r="AF14" s="11">
        <v>100.83333333333333</v>
      </c>
      <c r="AG14" s="11">
        <v>100.83333333333333</v>
      </c>
      <c r="AH14" s="11">
        <v>100.83333333333333</v>
      </c>
      <c r="AI14" s="11">
        <v>100.83333333333333</v>
      </c>
      <c r="AJ14" s="11">
        <v>100.83333333333333</v>
      </c>
      <c r="AK14" s="11">
        <v>100.83333333333333</v>
      </c>
      <c r="AL14" s="11">
        <v>100.83333333333333</v>
      </c>
      <c r="AM14" s="11">
        <v>100.83333333333333</v>
      </c>
      <c r="AN14" s="11">
        <v>100.83333333333333</v>
      </c>
      <c r="AO14" s="11">
        <v>100.83333333333333</v>
      </c>
      <c r="AQ14" s="9"/>
      <c r="AR14" s="12" t="s">
        <v>29</v>
      </c>
      <c r="AS14" s="11">
        <v>100.83333333333333</v>
      </c>
      <c r="AT14" s="11">
        <v>100.83333333333333</v>
      </c>
      <c r="AU14" s="11">
        <v>100.83333333333333</v>
      </c>
      <c r="AV14" s="11">
        <v>100.83333333333333</v>
      </c>
      <c r="AW14" s="11">
        <v>100.83333333333333</v>
      </c>
      <c r="AX14" s="11">
        <v>100.83333333333333</v>
      </c>
      <c r="AY14" s="11">
        <v>100.83333333333333</v>
      </c>
      <c r="AZ14" s="11">
        <v>100.83333333333333</v>
      </c>
      <c r="BA14" s="11">
        <v>100.83333333333333</v>
      </c>
      <c r="BB14" s="11">
        <v>100.83333333333333</v>
      </c>
      <c r="BC14" s="11">
        <v>100.83333333333333</v>
      </c>
      <c r="BE14" s="9"/>
      <c r="BF14" s="12" t="s">
        <v>29</v>
      </c>
      <c r="BG14" s="11">
        <v>100.83333333333333</v>
      </c>
      <c r="BH14" s="11">
        <v>100.83333333333333</v>
      </c>
      <c r="BI14" s="11">
        <v>100.83333333333333</v>
      </c>
      <c r="BJ14" s="11">
        <v>100.83333333333333</v>
      </c>
      <c r="BK14" s="11">
        <v>100.83333333333333</v>
      </c>
      <c r="BL14" s="11">
        <v>100.83333333333333</v>
      </c>
      <c r="BM14" s="11">
        <v>100.83333333333333</v>
      </c>
      <c r="BN14" s="11">
        <v>100.83333333333333</v>
      </c>
      <c r="BO14" s="11">
        <v>100.83333333333333</v>
      </c>
      <c r="BP14" s="11">
        <v>100.83333333333333</v>
      </c>
      <c r="BQ14" s="11">
        <v>100.83333333333333</v>
      </c>
      <c r="BS14" s="9"/>
      <c r="BT14" s="12" t="s">
        <v>29</v>
      </c>
      <c r="BU14" s="11">
        <v>100.83333333333333</v>
      </c>
      <c r="BV14" s="11">
        <v>100.83333333333333</v>
      </c>
      <c r="BW14" s="11">
        <v>100.83333333333333</v>
      </c>
      <c r="BX14" s="11">
        <v>100.83333333333333</v>
      </c>
      <c r="BY14" s="11">
        <v>100.83333333333333</v>
      </c>
      <c r="BZ14" s="11">
        <v>100.83333333333333</v>
      </c>
      <c r="CA14" s="11">
        <v>100.83333333333333</v>
      </c>
      <c r="CB14" s="11">
        <v>100.83333333333333</v>
      </c>
      <c r="CC14" s="11">
        <v>100.83333333333333</v>
      </c>
      <c r="CD14" s="11">
        <v>100.83333333333333</v>
      </c>
      <c r="CE14" s="11">
        <v>100.83333333333333</v>
      </c>
      <c r="CG14" s="9"/>
      <c r="CH14" s="12" t="s">
        <v>29</v>
      </c>
      <c r="CI14" s="11">
        <v>100.83333333333333</v>
      </c>
      <c r="CJ14" s="11">
        <v>100.83333333333333</v>
      </c>
      <c r="CK14" s="11">
        <v>100.83333333333333</v>
      </c>
      <c r="CL14" s="11">
        <v>100.83333333333333</v>
      </c>
      <c r="CM14" s="11">
        <v>100.83333333333333</v>
      </c>
      <c r="CN14" s="11">
        <v>100.83333333333333</v>
      </c>
      <c r="CO14" s="11">
        <v>100.83333333333333</v>
      </c>
      <c r="CP14" s="11">
        <v>100.83333333333333</v>
      </c>
      <c r="CQ14" s="11">
        <v>100.83333333333333</v>
      </c>
      <c r="CR14" s="11">
        <v>100.83333333333333</v>
      </c>
      <c r="CS14" s="11">
        <v>100.83333333333333</v>
      </c>
      <c r="CU14" s="9"/>
      <c r="CV14" s="12" t="s">
        <v>29</v>
      </c>
      <c r="CW14" s="11">
        <v>100.83333333333333</v>
      </c>
      <c r="CX14" s="11">
        <v>100.83333333333333</v>
      </c>
      <c r="CY14" s="11">
        <v>100.83333333333333</v>
      </c>
      <c r="CZ14" s="11">
        <v>100.83333333333333</v>
      </c>
      <c r="DA14" s="11">
        <v>100.83333333333333</v>
      </c>
      <c r="DB14" s="11">
        <v>100.83333333333333</v>
      </c>
      <c r="DC14" s="11">
        <v>100.83333333333333</v>
      </c>
      <c r="DD14" s="11">
        <v>100.83333333333333</v>
      </c>
      <c r="DE14" s="11">
        <v>100.83333333333333</v>
      </c>
      <c r="DF14" s="11">
        <v>100.83333333333333</v>
      </c>
      <c r="DG14" s="11">
        <v>100.83333333333333</v>
      </c>
      <c r="DI14" s="9"/>
      <c r="DJ14" s="12" t="s">
        <v>29</v>
      </c>
      <c r="DK14" s="11">
        <v>100.83333333333333</v>
      </c>
      <c r="DL14" s="11">
        <v>100.83333333333333</v>
      </c>
      <c r="DM14" s="11">
        <v>100.83333333333333</v>
      </c>
      <c r="DN14" s="11">
        <v>100.83333333333333</v>
      </c>
      <c r="DO14" s="11">
        <v>100.83333333333333</v>
      </c>
      <c r="DP14" s="11">
        <v>100.83333333333333</v>
      </c>
      <c r="DQ14" s="11">
        <v>100.83333333333333</v>
      </c>
      <c r="DR14" s="11">
        <v>100.83333333333333</v>
      </c>
      <c r="DS14" s="11">
        <v>100.83333333333333</v>
      </c>
      <c r="DT14" s="11">
        <v>100.83333333333333</v>
      </c>
      <c r="DU14" s="11">
        <v>100.83333333333333</v>
      </c>
      <c r="DW14" s="9"/>
      <c r="DX14" s="12" t="s">
        <v>29</v>
      </c>
      <c r="DY14" s="11">
        <v>100.83333333333333</v>
      </c>
      <c r="DZ14" s="11">
        <v>100.83333333333333</v>
      </c>
      <c r="EA14" s="11">
        <v>100.83333333333333</v>
      </c>
      <c r="EB14" s="11">
        <v>100.83333333333333</v>
      </c>
      <c r="EC14" s="11">
        <v>100.83333333333333</v>
      </c>
      <c r="ED14" s="11">
        <v>100.83333333333333</v>
      </c>
      <c r="EE14" s="11">
        <v>100.83333333333333</v>
      </c>
      <c r="EF14" s="11">
        <v>100.83333333333333</v>
      </c>
      <c r="EG14" s="11">
        <v>100.83333333333333</v>
      </c>
      <c r="EH14" s="11">
        <v>100.83333333333333</v>
      </c>
      <c r="EI14" s="11">
        <v>100.83333333333333</v>
      </c>
      <c r="EK14" s="9"/>
      <c r="EL14" s="12" t="s">
        <v>29</v>
      </c>
      <c r="EM14" s="11">
        <v>100.83333333333333</v>
      </c>
      <c r="EN14" s="11">
        <v>100.83333333333333</v>
      </c>
      <c r="EO14" s="11">
        <v>100.83333333333333</v>
      </c>
      <c r="EP14" s="11">
        <v>100.83333333333333</v>
      </c>
      <c r="EQ14" s="11">
        <v>100.83333333333333</v>
      </c>
      <c r="ER14" s="11">
        <v>100.83333333333333</v>
      </c>
      <c r="ES14" s="11">
        <v>100.83333333333333</v>
      </c>
      <c r="ET14" s="11">
        <v>100.83333333333333</v>
      </c>
      <c r="EU14" s="11">
        <v>100.83333333333333</v>
      </c>
      <c r="EV14" s="11">
        <v>100.83333333333333</v>
      </c>
      <c r="EW14" s="11">
        <v>100.83333333333333</v>
      </c>
      <c r="EY14" s="9"/>
      <c r="EZ14" s="12" t="s">
        <v>29</v>
      </c>
      <c r="FA14" s="11">
        <v>100.83333333333333</v>
      </c>
      <c r="FB14" s="11">
        <v>100.83333333333333</v>
      </c>
      <c r="FC14" s="11">
        <v>100.83333333333333</v>
      </c>
      <c r="FD14" s="11">
        <v>100.83333333333333</v>
      </c>
      <c r="FE14" s="11">
        <v>100.83333333333333</v>
      </c>
      <c r="FF14" s="11">
        <v>100.83333333333333</v>
      </c>
      <c r="FG14" s="11">
        <v>100.83333333333333</v>
      </c>
      <c r="FH14" s="11">
        <v>100.83333333333333</v>
      </c>
      <c r="FI14" s="11">
        <v>100.83333333333333</v>
      </c>
      <c r="FJ14" s="11">
        <v>100.83333333333333</v>
      </c>
      <c r="FK14" s="11">
        <v>100.83333333333333</v>
      </c>
      <c r="FM14" s="9"/>
      <c r="FN14" s="12" t="s">
        <v>29</v>
      </c>
      <c r="FO14" s="11">
        <v>100.83333333333333</v>
      </c>
      <c r="FP14" s="11">
        <v>100.83333333333333</v>
      </c>
      <c r="FQ14" s="11">
        <v>100.83333333333333</v>
      </c>
      <c r="FR14" s="11">
        <v>100.83333333333333</v>
      </c>
      <c r="FS14" s="11">
        <v>100.83333333333333</v>
      </c>
      <c r="FT14" s="11">
        <v>100.83333333333333</v>
      </c>
      <c r="FU14" s="11">
        <v>100.83333333333333</v>
      </c>
      <c r="FV14" s="11">
        <v>100.83333333333333</v>
      </c>
      <c r="FW14" s="11">
        <v>100.83333333333333</v>
      </c>
      <c r="FX14" s="11">
        <v>100.83333333333333</v>
      </c>
      <c r="FY14" s="11">
        <v>100.83333333333333</v>
      </c>
      <c r="GA14" s="9"/>
      <c r="GB14" s="12" t="s">
        <v>29</v>
      </c>
      <c r="GC14" s="11">
        <v>100.83333333333333</v>
      </c>
      <c r="GD14" s="11">
        <v>100.83333333333333</v>
      </c>
      <c r="GE14" s="11">
        <v>100.83333333333333</v>
      </c>
      <c r="GF14" s="11">
        <v>100.83333333333333</v>
      </c>
      <c r="GG14" s="11">
        <v>100.83333333333333</v>
      </c>
      <c r="GH14" s="11">
        <v>100.83333333333333</v>
      </c>
      <c r="GI14" s="11">
        <v>100.83333333333333</v>
      </c>
      <c r="GJ14" s="11">
        <v>100.83333333333333</v>
      </c>
      <c r="GK14" s="11">
        <v>100.83333333333333</v>
      </c>
      <c r="GL14" s="11">
        <v>100.83333333333333</v>
      </c>
      <c r="GM14" s="11">
        <v>100.83333333333333</v>
      </c>
      <c r="GO14" s="9"/>
      <c r="GP14" s="12" t="s">
        <v>29</v>
      </c>
      <c r="GQ14" s="11">
        <v>100.83333333333333</v>
      </c>
      <c r="GR14" s="11">
        <v>100.83333333333333</v>
      </c>
      <c r="GS14" s="11">
        <v>100.83333333333333</v>
      </c>
      <c r="GT14" s="11">
        <v>100.83333333333333</v>
      </c>
      <c r="GU14" s="11">
        <v>100.83333333333333</v>
      </c>
      <c r="GV14" s="11">
        <v>100.83333333333333</v>
      </c>
      <c r="GW14" s="11">
        <v>100.83333333333333</v>
      </c>
      <c r="GX14" s="11">
        <v>100.83333333333333</v>
      </c>
      <c r="GY14" s="11">
        <v>100.83333333333333</v>
      </c>
      <c r="GZ14" s="11">
        <v>100.83333333333333</v>
      </c>
      <c r="HA14" s="11">
        <v>100.83333333333333</v>
      </c>
    </row>
    <row r="15" spans="1:209" ht="13.9" x14ac:dyDescent="0.25">
      <c r="A15" s="9"/>
      <c r="B15" s="12"/>
      <c r="C15" s="11"/>
      <c r="D15" s="11"/>
      <c r="E15" s="11"/>
      <c r="F15" s="11"/>
      <c r="G15" s="11"/>
      <c r="H15" s="11"/>
      <c r="I15" s="18"/>
      <c r="J15" s="11"/>
      <c r="K15" s="11"/>
      <c r="L15" s="11"/>
      <c r="M15" s="11"/>
      <c r="O15" s="9"/>
      <c r="P15" s="12"/>
      <c r="Q15" s="11"/>
      <c r="R15" s="11"/>
      <c r="S15" s="11"/>
      <c r="T15" s="11"/>
      <c r="U15" s="11"/>
      <c r="V15" s="11"/>
      <c r="W15" s="18"/>
      <c r="X15" s="11"/>
      <c r="Y15" s="11"/>
      <c r="Z15" s="11"/>
      <c r="AA15" s="11"/>
      <c r="AC15" s="9"/>
      <c r="AD15" s="12"/>
      <c r="AE15" s="11"/>
      <c r="AF15" s="11"/>
      <c r="AG15" s="11"/>
      <c r="AH15" s="11"/>
      <c r="AI15" s="11"/>
      <c r="AJ15" s="11"/>
      <c r="AK15" s="18"/>
      <c r="AL15" s="11"/>
      <c r="AM15" s="11"/>
      <c r="AN15" s="11"/>
      <c r="AO15" s="11"/>
      <c r="AQ15" s="9"/>
      <c r="AR15" s="12"/>
      <c r="AS15" s="11"/>
      <c r="AT15" s="11"/>
      <c r="AU15" s="11"/>
      <c r="AV15" s="11"/>
      <c r="AW15" s="11"/>
      <c r="AX15" s="11"/>
      <c r="AY15" s="18"/>
      <c r="AZ15" s="11"/>
      <c r="BA15" s="11"/>
      <c r="BB15" s="11"/>
      <c r="BC15" s="11"/>
      <c r="BE15" s="9"/>
      <c r="BF15" s="12"/>
      <c r="BG15" s="11"/>
      <c r="BH15" s="11"/>
      <c r="BI15" s="11"/>
      <c r="BJ15" s="11"/>
      <c r="BK15" s="11"/>
      <c r="BL15" s="11"/>
      <c r="BM15" s="18"/>
      <c r="BN15" s="11"/>
      <c r="BO15" s="11"/>
      <c r="BP15" s="11"/>
      <c r="BQ15" s="11"/>
      <c r="BS15" s="9"/>
      <c r="BT15" s="12"/>
      <c r="BU15" s="11"/>
      <c r="BV15" s="11"/>
      <c r="BW15" s="11"/>
      <c r="BX15" s="11"/>
      <c r="BY15" s="11"/>
      <c r="BZ15" s="11"/>
      <c r="CA15" s="18"/>
      <c r="CB15" s="11"/>
      <c r="CC15" s="11"/>
      <c r="CD15" s="11"/>
      <c r="CE15" s="11"/>
      <c r="CG15" s="9"/>
      <c r="CH15" s="12"/>
      <c r="CI15" s="11"/>
      <c r="CJ15" s="11"/>
      <c r="CK15" s="11"/>
      <c r="CL15" s="11"/>
      <c r="CM15" s="11"/>
      <c r="CN15" s="11"/>
      <c r="CO15" s="18"/>
      <c r="CP15" s="11"/>
      <c r="CQ15" s="11"/>
      <c r="CR15" s="11"/>
      <c r="CS15" s="11"/>
      <c r="CU15" s="9"/>
      <c r="CV15" s="12"/>
      <c r="CW15" s="11"/>
      <c r="CX15" s="11"/>
      <c r="CY15" s="11"/>
      <c r="CZ15" s="11"/>
      <c r="DA15" s="11"/>
      <c r="DB15" s="11"/>
      <c r="DC15" s="18"/>
      <c r="DD15" s="11"/>
      <c r="DE15" s="11"/>
      <c r="DF15" s="11"/>
      <c r="DG15" s="11"/>
      <c r="DI15" s="9"/>
      <c r="DJ15" s="12"/>
      <c r="DK15" s="11"/>
      <c r="DL15" s="11"/>
      <c r="DM15" s="11"/>
      <c r="DN15" s="11"/>
      <c r="DO15" s="11"/>
      <c r="DP15" s="11"/>
      <c r="DQ15" s="18"/>
      <c r="DR15" s="11"/>
      <c r="DS15" s="11"/>
      <c r="DT15" s="11"/>
      <c r="DU15" s="11"/>
      <c r="DW15" s="9"/>
      <c r="DX15" s="12"/>
      <c r="DY15" s="11"/>
      <c r="DZ15" s="11"/>
      <c r="EA15" s="11"/>
      <c r="EB15" s="11"/>
      <c r="EC15" s="11"/>
      <c r="ED15" s="11"/>
      <c r="EE15" s="18"/>
      <c r="EF15" s="11"/>
      <c r="EG15" s="11"/>
      <c r="EH15" s="11"/>
      <c r="EI15" s="11"/>
      <c r="EK15" s="9"/>
      <c r="EL15" s="12"/>
      <c r="EM15" s="11"/>
      <c r="EN15" s="11"/>
      <c r="EO15" s="11"/>
      <c r="EP15" s="11"/>
      <c r="EQ15" s="11"/>
      <c r="ER15" s="11"/>
      <c r="ES15" s="18"/>
      <c r="ET15" s="11"/>
      <c r="EU15" s="11"/>
      <c r="EV15" s="11"/>
      <c r="EW15" s="11"/>
      <c r="EY15" s="9"/>
      <c r="EZ15" s="12"/>
      <c r="FA15" s="11"/>
      <c r="FB15" s="11"/>
      <c r="FC15" s="11"/>
      <c r="FD15" s="11"/>
      <c r="FE15" s="11"/>
      <c r="FF15" s="11"/>
      <c r="FG15" s="18"/>
      <c r="FH15" s="11"/>
      <c r="FI15" s="11"/>
      <c r="FJ15" s="11"/>
      <c r="FK15" s="11"/>
      <c r="FM15" s="9"/>
      <c r="FN15" s="12"/>
      <c r="FO15" s="11"/>
      <c r="FP15" s="11"/>
      <c r="FQ15" s="11"/>
      <c r="FR15" s="11"/>
      <c r="FS15" s="11"/>
      <c r="FT15" s="11"/>
      <c r="FU15" s="18"/>
      <c r="FV15" s="11"/>
      <c r="FW15" s="11"/>
      <c r="FX15" s="11"/>
      <c r="FY15" s="11"/>
      <c r="GA15" s="9"/>
      <c r="GB15" s="12"/>
      <c r="GC15" s="11"/>
      <c r="GD15" s="11"/>
      <c r="GE15" s="11"/>
      <c r="GF15" s="11"/>
      <c r="GG15" s="11"/>
      <c r="GH15" s="11"/>
      <c r="GI15" s="18"/>
      <c r="GJ15" s="11"/>
      <c r="GK15" s="11"/>
      <c r="GL15" s="11"/>
      <c r="GM15" s="11"/>
      <c r="GO15" s="9"/>
      <c r="GP15" s="12"/>
      <c r="GQ15" s="11"/>
      <c r="GR15" s="11"/>
      <c r="GS15" s="11"/>
      <c r="GT15" s="11"/>
      <c r="GU15" s="11"/>
      <c r="GV15" s="11"/>
      <c r="GW15" s="18"/>
      <c r="GX15" s="11"/>
      <c r="GY15" s="11"/>
      <c r="GZ15" s="11"/>
      <c r="HA15" s="11"/>
    </row>
    <row r="16" spans="1:209" ht="13.9" x14ac:dyDescent="0.25">
      <c r="A16" s="20"/>
      <c r="B16" s="21" t="s">
        <v>31</v>
      </c>
      <c r="C16" s="22">
        <f>SUM(C13:C14)</f>
        <v>785.63163333333341</v>
      </c>
      <c r="D16" s="22">
        <f t="shared" ref="D16:M16" si="60">SUM(D13:D14)</f>
        <v>795.58653333333336</v>
      </c>
      <c r="E16" s="22">
        <f t="shared" si="60"/>
        <v>825.45123333333333</v>
      </c>
      <c r="F16" s="22">
        <f t="shared" si="60"/>
        <v>858.63423333333344</v>
      </c>
      <c r="G16" s="22">
        <f t="shared" si="60"/>
        <v>895.13553333333346</v>
      </c>
      <c r="H16" s="22">
        <f t="shared" si="60"/>
        <v>928.31853333333345</v>
      </c>
      <c r="I16" s="22">
        <f t="shared" si="60"/>
        <v>961.50153333333355</v>
      </c>
      <c r="J16" s="22">
        <f t="shared" si="60"/>
        <v>994.68453333333332</v>
      </c>
      <c r="K16" s="22">
        <f t="shared" si="60"/>
        <v>1064.3688333333334</v>
      </c>
      <c r="L16" s="22">
        <f t="shared" si="60"/>
        <v>1097.5518333333332</v>
      </c>
      <c r="M16" s="22">
        <f t="shared" si="60"/>
        <v>1130.7348333333332</v>
      </c>
      <c r="O16" s="20"/>
      <c r="P16" s="21" t="s">
        <v>31</v>
      </c>
      <c r="Q16" s="22">
        <f>SUM(Q13:Q14)</f>
        <v>825.01518333333331</v>
      </c>
      <c r="R16" s="22">
        <f t="shared" ref="R16:AA16" si="61">SUM(R13:R14)</f>
        <v>835.46823333333327</v>
      </c>
      <c r="S16" s="22">
        <f t="shared" si="61"/>
        <v>866.82738333333339</v>
      </c>
      <c r="T16" s="22">
        <f t="shared" si="61"/>
        <v>901.67088333333334</v>
      </c>
      <c r="U16" s="22">
        <f t="shared" si="61"/>
        <v>939.99873333333335</v>
      </c>
      <c r="V16" s="22">
        <f t="shared" si="61"/>
        <v>974.84223333333341</v>
      </c>
      <c r="W16" s="22">
        <f t="shared" si="61"/>
        <v>1009.6857333333334</v>
      </c>
      <c r="X16" s="22">
        <f t="shared" si="61"/>
        <v>1044.5292333333332</v>
      </c>
      <c r="Y16" s="22">
        <f t="shared" si="61"/>
        <v>1117.7005833333333</v>
      </c>
      <c r="Z16" s="22">
        <f t="shared" si="61"/>
        <v>1152.5440833333332</v>
      </c>
      <c r="AA16" s="22">
        <f t="shared" si="61"/>
        <v>1187.3875833333332</v>
      </c>
      <c r="AC16" s="20"/>
      <c r="AD16" s="21" t="s">
        <v>31</v>
      </c>
      <c r="AE16" s="22">
        <f>SUM(AE13:AE14)</f>
        <v>848.63815833333331</v>
      </c>
      <c r="AF16" s="22">
        <f t="shared" ref="AF16:AO16" si="62">SUM(AF13:AF14)</f>
        <v>859.38888333333341</v>
      </c>
      <c r="AG16" s="22">
        <f t="shared" si="62"/>
        <v>891.64105833333338</v>
      </c>
      <c r="AH16" s="22">
        <f t="shared" si="62"/>
        <v>927.47680833333334</v>
      </c>
      <c r="AI16" s="22">
        <f t="shared" si="62"/>
        <v>966.89613333333341</v>
      </c>
      <c r="AJ16" s="22">
        <f t="shared" si="62"/>
        <v>1002.7318833333333</v>
      </c>
      <c r="AK16" s="22">
        <f t="shared" si="62"/>
        <v>1038.5676333333333</v>
      </c>
      <c r="AL16" s="22">
        <f t="shared" si="62"/>
        <v>1074.4033833333333</v>
      </c>
      <c r="AM16" s="22">
        <f t="shared" si="62"/>
        <v>1149.6584583333333</v>
      </c>
      <c r="AN16" s="22">
        <f t="shared" si="62"/>
        <v>1185.4942083333331</v>
      </c>
      <c r="AO16" s="22">
        <f t="shared" si="62"/>
        <v>1221.3299583333333</v>
      </c>
      <c r="AQ16" s="20"/>
      <c r="AR16" s="21" t="s">
        <v>31</v>
      </c>
      <c r="AS16" s="22">
        <f>SUM(AS13:AS14)</f>
        <v>864.46623333333343</v>
      </c>
      <c r="AT16" s="22">
        <f t="shared" ref="AT16:BC16" si="63">SUM(AT13:AT14)</f>
        <v>875.41743333333341</v>
      </c>
      <c r="AU16" s="22">
        <f t="shared" si="63"/>
        <v>908.27103333333355</v>
      </c>
      <c r="AV16" s="22">
        <f t="shared" si="63"/>
        <v>944.77503333333345</v>
      </c>
      <c r="AW16" s="22">
        <f t="shared" si="63"/>
        <v>984.92943333333335</v>
      </c>
      <c r="AX16" s="22">
        <f t="shared" si="63"/>
        <v>1021.4334333333334</v>
      </c>
      <c r="AY16" s="22">
        <f t="shared" si="63"/>
        <v>1057.9374333333335</v>
      </c>
      <c r="AZ16" s="22">
        <f t="shared" si="63"/>
        <v>1094.4414333333334</v>
      </c>
      <c r="BA16" s="22">
        <f t="shared" si="63"/>
        <v>1171.0998333333334</v>
      </c>
      <c r="BB16" s="22">
        <f t="shared" si="63"/>
        <v>1207.6038333333333</v>
      </c>
      <c r="BC16" s="22">
        <f t="shared" si="63"/>
        <v>1244.1078333333332</v>
      </c>
      <c r="BE16" s="20"/>
      <c r="BF16" s="21" t="s">
        <v>31</v>
      </c>
      <c r="BG16" s="22">
        <f>SUM(BG13:BG14)</f>
        <v>888.02170833333344</v>
      </c>
      <c r="BH16" s="22">
        <f t="shared" ref="BH16:BQ16" si="64">SUM(BH13:BH14)</f>
        <v>899.27058333333332</v>
      </c>
      <c r="BI16" s="22">
        <f t="shared" si="64"/>
        <v>933.01720833333343</v>
      </c>
      <c r="BJ16" s="22">
        <f t="shared" si="64"/>
        <v>970.51345833333323</v>
      </c>
      <c r="BK16" s="22">
        <f t="shared" si="64"/>
        <v>1011.7593333333333</v>
      </c>
      <c r="BL16" s="22">
        <f t="shared" si="64"/>
        <v>1049.2555833333333</v>
      </c>
      <c r="BM16" s="22">
        <f t="shared" si="64"/>
        <v>1086.7518333333333</v>
      </c>
      <c r="BN16" s="22">
        <f t="shared" si="64"/>
        <v>1124.2480833333332</v>
      </c>
      <c r="BO16" s="22">
        <f t="shared" si="64"/>
        <v>1202.9902083333334</v>
      </c>
      <c r="BP16" s="22">
        <f t="shared" si="64"/>
        <v>1240.4864583333331</v>
      </c>
      <c r="BQ16" s="22">
        <f t="shared" si="64"/>
        <v>1277.9827083333332</v>
      </c>
      <c r="BS16" s="20"/>
      <c r="BT16" s="21" t="s">
        <v>31</v>
      </c>
      <c r="BU16" s="22">
        <f>SUM(BU13:BU14)</f>
        <v>903.7478583333334</v>
      </c>
      <c r="BV16" s="22">
        <f t="shared" ref="BV16:CE16" si="65">SUM(BV13:BV14)</f>
        <v>915.19518333333338</v>
      </c>
      <c r="BW16" s="22">
        <f t="shared" si="65"/>
        <v>949.53715833333342</v>
      </c>
      <c r="BX16" s="22">
        <f t="shared" si="65"/>
        <v>987.69490833333339</v>
      </c>
      <c r="BY16" s="22">
        <f t="shared" si="65"/>
        <v>1029.6684333333333</v>
      </c>
      <c r="BZ16" s="22">
        <f t="shared" si="65"/>
        <v>1067.8261833333333</v>
      </c>
      <c r="CA16" s="22">
        <f t="shared" si="65"/>
        <v>1105.9839333333334</v>
      </c>
      <c r="CB16" s="22">
        <f t="shared" si="65"/>
        <v>1144.1416833333333</v>
      </c>
      <c r="CC16" s="22">
        <f t="shared" si="65"/>
        <v>1224.2729583333332</v>
      </c>
      <c r="CD16" s="22">
        <f t="shared" si="65"/>
        <v>1262.4307083333333</v>
      </c>
      <c r="CE16" s="22">
        <f t="shared" si="65"/>
        <v>1300.5884583333334</v>
      </c>
      <c r="CG16" s="20"/>
      <c r="CH16" s="21" t="s">
        <v>31</v>
      </c>
      <c r="CI16" s="22">
        <f>SUM(CI13:CI14)</f>
        <v>935.30208333333337</v>
      </c>
      <c r="CJ16" s="22">
        <f t="shared" ref="CJ16:CS16" si="66">SUM(CJ13:CJ14)</f>
        <v>947.14833333333331</v>
      </c>
      <c r="CK16" s="22">
        <f t="shared" si="66"/>
        <v>982.68708333333336</v>
      </c>
      <c r="CL16" s="22">
        <f t="shared" si="66"/>
        <v>1022.1745833333333</v>
      </c>
      <c r="CM16" s="22">
        <f t="shared" si="66"/>
        <v>1065.6108333333332</v>
      </c>
      <c r="CN16" s="22">
        <f t="shared" si="66"/>
        <v>1105.0983333333331</v>
      </c>
      <c r="CO16" s="22">
        <f t="shared" si="66"/>
        <v>1144.5858333333333</v>
      </c>
      <c r="CP16" s="22">
        <f t="shared" si="66"/>
        <v>1184.0733333333333</v>
      </c>
      <c r="CQ16" s="22">
        <f t="shared" si="66"/>
        <v>1266.9970833333332</v>
      </c>
      <c r="CR16" s="22">
        <f t="shared" si="66"/>
        <v>1306.4845833333331</v>
      </c>
      <c r="CS16" s="22">
        <f t="shared" si="66"/>
        <v>1345.9720833333333</v>
      </c>
      <c r="CU16" s="20"/>
      <c r="CV16" s="21" t="s">
        <v>31</v>
      </c>
      <c r="CW16" s="22">
        <f>SUM(CW13:CW14)</f>
        <v>1022.0335083333335</v>
      </c>
      <c r="CX16" s="22">
        <f t="shared" ref="CX16:DG16" si="67">SUM(CX13:CX14)</f>
        <v>1034.9752833333334</v>
      </c>
      <c r="CY16" s="22">
        <f t="shared" si="67"/>
        <v>1073.8006083333335</v>
      </c>
      <c r="CZ16" s="22">
        <f t="shared" si="67"/>
        <v>1116.9398583333334</v>
      </c>
      <c r="DA16" s="22">
        <f t="shared" si="67"/>
        <v>1164.3930333333335</v>
      </c>
      <c r="DB16" s="22">
        <f t="shared" si="67"/>
        <v>1207.5322833333332</v>
      </c>
      <c r="DC16" s="22">
        <f t="shared" si="67"/>
        <v>1250.6715333333334</v>
      </c>
      <c r="DD16" s="22">
        <f t="shared" si="67"/>
        <v>1293.8107833333333</v>
      </c>
      <c r="DE16" s="22">
        <f t="shared" si="67"/>
        <v>1384.4032083333334</v>
      </c>
      <c r="DF16" s="22">
        <f t="shared" si="67"/>
        <v>1427.5424583333333</v>
      </c>
      <c r="DG16" s="22">
        <f t="shared" si="67"/>
        <v>1470.6817083333333</v>
      </c>
      <c r="DI16" s="20"/>
      <c r="DJ16" s="21" t="s">
        <v>31</v>
      </c>
      <c r="DK16" s="22">
        <f>SUM(DK13:DK14)</f>
        <v>1037.7596583333332</v>
      </c>
      <c r="DL16" s="22">
        <f t="shared" ref="DL16:DU16" si="68">SUM(DL13:DL14)</f>
        <v>1050.8998833333333</v>
      </c>
      <c r="DM16" s="22">
        <f t="shared" si="68"/>
        <v>1090.3205583333333</v>
      </c>
      <c r="DN16" s="22">
        <f t="shared" si="68"/>
        <v>1134.1213083333332</v>
      </c>
      <c r="DO16" s="22">
        <f t="shared" si="68"/>
        <v>1182.3021333333331</v>
      </c>
      <c r="DP16" s="22">
        <f t="shared" si="68"/>
        <v>1226.1028833333332</v>
      </c>
      <c r="DQ16" s="22">
        <f t="shared" si="68"/>
        <v>1269.9036333333331</v>
      </c>
      <c r="DR16" s="22">
        <f t="shared" si="68"/>
        <v>1313.7043833333332</v>
      </c>
      <c r="DS16" s="22">
        <f t="shared" si="68"/>
        <v>1405.6859583333332</v>
      </c>
      <c r="DT16" s="22">
        <f t="shared" si="68"/>
        <v>1449.4867083333331</v>
      </c>
      <c r="DU16" s="22">
        <f t="shared" si="68"/>
        <v>1493.2874583333332</v>
      </c>
      <c r="DW16" s="20"/>
      <c r="DX16" s="21" t="s">
        <v>31</v>
      </c>
      <c r="DY16" s="22">
        <f>SUM(DY13:DY14)</f>
        <v>1171.0802583333332</v>
      </c>
      <c r="DZ16" s="22">
        <f t="shared" ref="DZ16:EI16" si="69">SUM(DZ13:DZ14)</f>
        <v>1186.2697833333334</v>
      </c>
      <c r="EA16" s="22">
        <f t="shared" si="69"/>
        <v>1231.8383583333334</v>
      </c>
      <c r="EB16" s="22">
        <f t="shared" si="69"/>
        <v>1282.4701083333334</v>
      </c>
      <c r="EC16" s="22">
        <f t="shared" si="69"/>
        <v>1338.1650333333334</v>
      </c>
      <c r="ED16" s="22">
        <f t="shared" si="69"/>
        <v>1388.7967833333332</v>
      </c>
      <c r="EE16" s="22">
        <f t="shared" si="69"/>
        <v>1439.4285333333332</v>
      </c>
      <c r="EF16" s="22">
        <f t="shared" si="69"/>
        <v>1490.0602833333335</v>
      </c>
      <c r="EG16" s="22">
        <f t="shared" si="69"/>
        <v>1596.3869583333333</v>
      </c>
      <c r="EH16" s="22">
        <f t="shared" si="69"/>
        <v>1647.0187083333333</v>
      </c>
      <c r="EI16" s="22">
        <f t="shared" si="69"/>
        <v>1697.6504583333333</v>
      </c>
      <c r="EK16" s="20"/>
      <c r="EL16" s="21" t="s">
        <v>31</v>
      </c>
      <c r="EM16" s="22">
        <f>SUM(EM13:EM14)</f>
        <v>1283.2571583333331</v>
      </c>
      <c r="EN16" s="22">
        <f t="shared" ref="EN16:EW16" si="70">SUM(EN13:EN14)</f>
        <v>1299.8398833333331</v>
      </c>
      <c r="EO16" s="22">
        <f t="shared" si="70"/>
        <v>1349.588058333333</v>
      </c>
      <c r="EP16" s="22">
        <f t="shared" si="70"/>
        <v>1404.8638083333331</v>
      </c>
      <c r="EQ16" s="22">
        <f t="shared" si="70"/>
        <v>1465.6671333333331</v>
      </c>
      <c r="ER16" s="22">
        <f t="shared" si="70"/>
        <v>1520.9428833333332</v>
      </c>
      <c r="ES16" s="22">
        <f t="shared" si="70"/>
        <v>1576.2186333333332</v>
      </c>
      <c r="ET16" s="22">
        <f t="shared" si="70"/>
        <v>1631.494383333333</v>
      </c>
      <c r="EU16" s="22">
        <f t="shared" si="70"/>
        <v>1747.5734583333331</v>
      </c>
      <c r="EV16" s="22">
        <f t="shared" si="70"/>
        <v>1802.8492083333333</v>
      </c>
      <c r="EW16" s="22">
        <f t="shared" si="70"/>
        <v>1858.1249583333333</v>
      </c>
      <c r="EY16" s="20"/>
      <c r="EZ16" s="21" t="s">
        <v>31</v>
      </c>
      <c r="FA16" s="22">
        <f>SUM(FA13:FA14)</f>
        <v>1328.0575833333332</v>
      </c>
      <c r="FB16" s="22">
        <f t="shared" ref="FB16:FK16" si="71">SUM(FB13:FB14)</f>
        <v>1345.6953333333331</v>
      </c>
      <c r="FC16" s="22">
        <f t="shared" si="71"/>
        <v>1398.6085833333332</v>
      </c>
      <c r="FD16" s="22">
        <f t="shared" si="71"/>
        <v>1457.4010833333332</v>
      </c>
      <c r="FE16" s="22">
        <f t="shared" si="71"/>
        <v>1522.0728333333332</v>
      </c>
      <c r="FF16" s="22">
        <f t="shared" si="71"/>
        <v>1580.8653333333334</v>
      </c>
      <c r="FG16" s="22">
        <f t="shared" si="71"/>
        <v>1639.6578333333332</v>
      </c>
      <c r="FH16" s="22">
        <f t="shared" si="71"/>
        <v>1698.4503333333332</v>
      </c>
      <c r="FI16" s="22">
        <f t="shared" si="71"/>
        <v>1821.9145833333334</v>
      </c>
      <c r="FJ16" s="22">
        <f t="shared" si="71"/>
        <v>1880.7070833333332</v>
      </c>
      <c r="FK16" s="22">
        <f t="shared" si="71"/>
        <v>1939.4995833333335</v>
      </c>
      <c r="FM16" s="20"/>
      <c r="FN16" s="21" t="s">
        <v>31</v>
      </c>
      <c r="FO16" s="22">
        <f>SUM(FO13:FO14)</f>
        <v>1408.4116083333333</v>
      </c>
      <c r="FP16" s="22">
        <f t="shared" ref="FP16:FY16" si="72">SUM(FP13:FP14)</f>
        <v>1427.047683333333</v>
      </c>
      <c r="FQ16" s="22">
        <f t="shared" si="72"/>
        <v>1482.9559083333331</v>
      </c>
      <c r="FR16" s="22">
        <f t="shared" si="72"/>
        <v>1545.0761583333333</v>
      </c>
      <c r="FS16" s="22">
        <f t="shared" si="72"/>
        <v>1613.4084333333333</v>
      </c>
      <c r="FT16" s="22">
        <f t="shared" si="72"/>
        <v>1675.5286833333332</v>
      </c>
      <c r="FU16" s="22">
        <f t="shared" si="72"/>
        <v>1737.6489333333332</v>
      </c>
      <c r="FV16" s="22">
        <f t="shared" si="72"/>
        <v>1799.7691833333331</v>
      </c>
      <c r="FW16" s="22">
        <f t="shared" si="72"/>
        <v>1930.2217083333333</v>
      </c>
      <c r="FX16" s="22">
        <f t="shared" si="72"/>
        <v>1992.3419583333332</v>
      </c>
      <c r="FY16" s="22">
        <f t="shared" si="72"/>
        <v>2054.4622083333334</v>
      </c>
      <c r="GA16" s="20"/>
      <c r="GB16" s="21" t="s">
        <v>31</v>
      </c>
      <c r="GC16" s="22">
        <f>SUM(GC13:GC14)</f>
        <v>1489.9516083333333</v>
      </c>
      <c r="GD16" s="22">
        <f t="shared" ref="GD16:GM16" si="73">SUM(GD13:GD14)</f>
        <v>1509.6001833333332</v>
      </c>
      <c r="GE16" s="22">
        <f t="shared" si="73"/>
        <v>1568.5459083333333</v>
      </c>
      <c r="GF16" s="22">
        <f t="shared" si="73"/>
        <v>1634.0411583333332</v>
      </c>
      <c r="GG16" s="22">
        <f t="shared" si="73"/>
        <v>1706.0859333333335</v>
      </c>
      <c r="GH16" s="22">
        <f t="shared" si="73"/>
        <v>1771.5811833333332</v>
      </c>
      <c r="GI16" s="22">
        <f t="shared" si="73"/>
        <v>1837.0764333333329</v>
      </c>
      <c r="GJ16" s="22">
        <f t="shared" si="73"/>
        <v>1902.5716833333333</v>
      </c>
      <c r="GK16" s="22">
        <f t="shared" si="73"/>
        <v>2040.1117083333331</v>
      </c>
      <c r="GL16" s="22">
        <f t="shared" si="73"/>
        <v>2105.6069583333328</v>
      </c>
      <c r="GM16" s="22">
        <f t="shared" si="73"/>
        <v>2171.1022083333332</v>
      </c>
      <c r="GO16" s="20"/>
      <c r="GP16" s="21" t="s">
        <v>31</v>
      </c>
      <c r="GQ16" s="22">
        <f>SUM(GQ13:GQ14)</f>
        <v>1660.2163083333332</v>
      </c>
      <c r="GR16" s="22">
        <f t="shared" ref="GR16:HA16" si="74">SUM(GR13:GR14)</f>
        <v>1681.9789833333332</v>
      </c>
      <c r="GS16" s="22">
        <f t="shared" si="74"/>
        <v>1747.2670083333335</v>
      </c>
      <c r="GT16" s="22">
        <f t="shared" si="74"/>
        <v>1819.8092583333334</v>
      </c>
      <c r="GU16" s="22">
        <f t="shared" si="74"/>
        <v>1899.6057333333335</v>
      </c>
      <c r="GV16" s="22">
        <f t="shared" si="74"/>
        <v>1972.1479833333335</v>
      </c>
      <c r="GW16" s="22">
        <f t="shared" si="74"/>
        <v>2044.6902333333335</v>
      </c>
      <c r="GX16" s="22">
        <f t="shared" si="74"/>
        <v>2117.2324833333337</v>
      </c>
      <c r="GY16" s="22">
        <f t="shared" si="74"/>
        <v>2269.5712083333337</v>
      </c>
      <c r="GZ16" s="22">
        <f t="shared" si="74"/>
        <v>2342.1134583333337</v>
      </c>
      <c r="HA16" s="22">
        <f t="shared" si="74"/>
        <v>2414.6557083333337</v>
      </c>
    </row>
    <row r="17" spans="1:209" ht="15" x14ac:dyDescent="0.25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G17" s="129" t="s">
        <v>111</v>
      </c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U17" s="129" t="s">
        <v>111</v>
      </c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I17" s="129" t="s">
        <v>111</v>
      </c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W17" s="129" t="s">
        <v>130</v>
      </c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K17" s="129" t="s">
        <v>132</v>
      </c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Y17" s="129" t="s">
        <v>132</v>
      </c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M17" s="129" t="s">
        <v>132</v>
      </c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GA17" s="129" t="s">
        <v>132</v>
      </c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O17" s="129" t="s">
        <v>132</v>
      </c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</row>
    <row r="18" spans="1:209" ht="13.9" x14ac:dyDescent="0.25">
      <c r="B18" s="55"/>
      <c r="C18" s="56"/>
      <c r="D18" s="56"/>
      <c r="E18" s="56"/>
      <c r="F18" s="56"/>
      <c r="G18" s="56"/>
      <c r="H18" s="56"/>
      <c r="I18" s="56"/>
      <c r="J18" s="56"/>
      <c r="P18" s="55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D18" s="55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R18" s="55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F18" s="55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T18" s="55"/>
      <c r="BU18" s="56"/>
      <c r="BV18" s="56"/>
      <c r="BW18" s="56"/>
      <c r="BX18" s="56"/>
      <c r="BY18" s="56"/>
      <c r="BZ18" s="56"/>
      <c r="CA18" s="56"/>
      <c r="CB18" s="56"/>
      <c r="CC18" s="56"/>
      <c r="CD18" s="56"/>
      <c r="CE18" s="56"/>
      <c r="CH18" s="55"/>
      <c r="CI18" s="56"/>
      <c r="CJ18" s="56"/>
      <c r="CK18" s="56"/>
      <c r="CL18" s="56"/>
      <c r="CM18" s="56"/>
      <c r="CN18" s="56"/>
      <c r="CO18" s="56"/>
      <c r="CP18" s="56"/>
      <c r="CQ18" s="56"/>
      <c r="CR18" s="56"/>
      <c r="CS18" s="56"/>
      <c r="CV18" s="55"/>
      <c r="CW18" s="56"/>
      <c r="CX18" s="56"/>
      <c r="CY18" s="56"/>
      <c r="CZ18" s="56"/>
      <c r="DA18" s="56"/>
      <c r="DB18" s="56"/>
      <c r="DC18" s="56"/>
      <c r="DD18" s="56"/>
      <c r="DE18" s="56"/>
      <c r="DF18" s="56"/>
      <c r="DG18" s="56"/>
      <c r="DJ18" s="55"/>
      <c r="DK18" s="56"/>
      <c r="DL18" s="56"/>
      <c r="DM18" s="56"/>
      <c r="DN18" s="56"/>
      <c r="DO18" s="56"/>
      <c r="DP18" s="56"/>
      <c r="DQ18" s="56"/>
      <c r="DR18" s="56"/>
      <c r="DS18" s="56"/>
      <c r="DT18" s="56"/>
      <c r="DU18" s="56"/>
      <c r="DX18" s="55"/>
      <c r="DY18" s="56"/>
      <c r="DZ18" s="56"/>
      <c r="EA18" s="56"/>
      <c r="EB18" s="56"/>
      <c r="EC18" s="56"/>
      <c r="ED18" s="56"/>
      <c r="EE18" s="56"/>
      <c r="EF18" s="56"/>
      <c r="EG18" s="56"/>
      <c r="EH18" s="56"/>
      <c r="EI18" s="56"/>
      <c r="EL18" s="55"/>
      <c r="EM18" s="56"/>
      <c r="EN18" s="56"/>
      <c r="EO18" s="56"/>
      <c r="EP18" s="56"/>
      <c r="EQ18" s="56"/>
      <c r="ER18" s="56"/>
      <c r="ES18" s="56"/>
      <c r="ET18" s="56"/>
      <c r="EU18" s="56"/>
      <c r="EV18" s="56"/>
      <c r="EW18" s="56"/>
      <c r="EZ18" s="55"/>
      <c r="FA18" s="56"/>
      <c r="FB18" s="56"/>
      <c r="FC18" s="56"/>
      <c r="FD18" s="56"/>
      <c r="FE18" s="56"/>
      <c r="FF18" s="56"/>
      <c r="FG18" s="56"/>
      <c r="FH18" s="56"/>
      <c r="FI18" s="56"/>
      <c r="FJ18" s="56"/>
      <c r="FK18" s="56"/>
      <c r="FN18" s="55"/>
      <c r="FO18" s="56"/>
      <c r="FP18" s="56"/>
      <c r="FQ18" s="56"/>
      <c r="FR18" s="56"/>
      <c r="FS18" s="56"/>
      <c r="FT18" s="56"/>
      <c r="FU18" s="56"/>
      <c r="FV18" s="56"/>
      <c r="FW18" s="56"/>
      <c r="FX18" s="56"/>
      <c r="FY18" s="56"/>
      <c r="GB18" s="55"/>
      <c r="GC18" s="56"/>
      <c r="GD18" s="56"/>
      <c r="GE18" s="56"/>
      <c r="GF18" s="56"/>
      <c r="GG18" s="56"/>
      <c r="GH18" s="56"/>
      <c r="GI18" s="56"/>
      <c r="GJ18" s="56"/>
      <c r="GK18" s="56"/>
      <c r="GL18" s="56"/>
      <c r="GM18" s="56"/>
      <c r="GP18" s="55"/>
      <c r="GQ18" s="56"/>
      <c r="GR18" s="56"/>
      <c r="GS18" s="56"/>
      <c r="GT18" s="56"/>
      <c r="GU18" s="56"/>
      <c r="GV18" s="56"/>
      <c r="GW18" s="56"/>
      <c r="GX18" s="56"/>
      <c r="GY18" s="56"/>
      <c r="GZ18" s="56"/>
      <c r="HA18" s="56"/>
    </row>
    <row r="20" spans="1:209" ht="13.9" x14ac:dyDescent="0.25">
      <c r="A20" s="94" t="s">
        <v>69</v>
      </c>
      <c r="B20" s="94"/>
      <c r="C20" s="94"/>
      <c r="D20" s="94"/>
      <c r="E20" s="94"/>
      <c r="F20" s="94"/>
      <c r="G20" s="94"/>
      <c r="H20" s="94"/>
      <c r="I20" s="94"/>
      <c r="J20" s="95"/>
      <c r="O20" s="159" t="s">
        <v>94</v>
      </c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C20" s="159" t="s">
        <v>94</v>
      </c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Q20" s="159" t="s">
        <v>94</v>
      </c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E20" s="159" t="s">
        <v>94</v>
      </c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S20" s="159" t="s">
        <v>94</v>
      </c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G20" s="159" t="s">
        <v>94</v>
      </c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U20" s="159" t="s">
        <v>94</v>
      </c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I20" s="159" t="s">
        <v>94</v>
      </c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W20" s="159" t="s">
        <v>94</v>
      </c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K20" s="159" t="s">
        <v>94</v>
      </c>
      <c r="EL20" s="159"/>
      <c r="EM20" s="159"/>
      <c r="EN20" s="159"/>
      <c r="EO20" s="159"/>
      <c r="EP20" s="159"/>
      <c r="EQ20" s="159"/>
      <c r="ER20" s="159"/>
      <c r="ES20" s="159"/>
      <c r="ET20" s="159"/>
      <c r="EU20" s="159"/>
      <c r="EV20" s="159"/>
      <c r="EW20" s="159"/>
      <c r="EY20" s="159" t="s">
        <v>94</v>
      </c>
      <c r="EZ20" s="159"/>
      <c r="FA20" s="159"/>
      <c r="FB20" s="159"/>
      <c r="FC20" s="159"/>
      <c r="FD20" s="159"/>
      <c r="FE20" s="159"/>
      <c r="FF20" s="159"/>
      <c r="FG20" s="159"/>
      <c r="FH20" s="159"/>
      <c r="FI20" s="159"/>
      <c r="FJ20" s="159"/>
      <c r="FK20" s="159"/>
      <c r="FM20" s="159" t="s">
        <v>94</v>
      </c>
      <c r="FN20" s="159"/>
      <c r="FO20" s="159"/>
      <c r="FP20" s="159"/>
      <c r="FQ20" s="159"/>
      <c r="FR20" s="159"/>
      <c r="FS20" s="159"/>
      <c r="FT20" s="159"/>
      <c r="FU20" s="159"/>
      <c r="FV20" s="159"/>
      <c r="FW20" s="159"/>
      <c r="FX20" s="159"/>
      <c r="FY20" s="159"/>
      <c r="GA20" s="159" t="s">
        <v>94</v>
      </c>
      <c r="GB20" s="159"/>
      <c r="GC20" s="159"/>
      <c r="GD20" s="159"/>
      <c r="GE20" s="159"/>
      <c r="GF20" s="159"/>
      <c r="GG20" s="159"/>
      <c r="GH20" s="159"/>
      <c r="GI20" s="159"/>
      <c r="GJ20" s="159"/>
      <c r="GK20" s="159"/>
      <c r="GL20" s="159"/>
      <c r="GM20" s="159"/>
      <c r="GO20" s="159" t="s">
        <v>94</v>
      </c>
      <c r="GP20" s="159"/>
      <c r="GQ20" s="159"/>
      <c r="GR20" s="159"/>
      <c r="GS20" s="159"/>
      <c r="GT20" s="159"/>
      <c r="GU20" s="159"/>
      <c r="GV20" s="159"/>
      <c r="GW20" s="159"/>
      <c r="GX20" s="159"/>
      <c r="GY20" s="159"/>
      <c r="GZ20" s="159"/>
      <c r="HA20" s="159"/>
    </row>
    <row r="21" spans="1:209" ht="15" x14ac:dyDescent="0.2">
      <c r="A21" s="160" t="s">
        <v>70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O21" s="144" t="s">
        <v>93</v>
      </c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23" t="s">
        <v>88</v>
      </c>
      <c r="AA21" s="124">
        <v>2.58</v>
      </c>
      <c r="AC21" s="144" t="s">
        <v>93</v>
      </c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23" t="s">
        <v>88</v>
      </c>
      <c r="AO21" s="124">
        <v>2.58</v>
      </c>
      <c r="AQ21" s="144" t="s">
        <v>93</v>
      </c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23" t="s">
        <v>88</v>
      </c>
      <c r="BC21" s="124">
        <v>2.58</v>
      </c>
      <c r="BE21" s="144" t="s">
        <v>93</v>
      </c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23" t="s">
        <v>88</v>
      </c>
      <c r="BQ21" s="124">
        <v>2.58</v>
      </c>
      <c r="BS21" s="144" t="s">
        <v>93</v>
      </c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23" t="s">
        <v>88</v>
      </c>
      <c r="CE21" s="124">
        <v>2.58</v>
      </c>
      <c r="CG21" s="144" t="s">
        <v>93</v>
      </c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23" t="s">
        <v>88</v>
      </c>
      <c r="CS21" s="124">
        <v>2.58</v>
      </c>
      <c r="CU21" s="144" t="s">
        <v>93</v>
      </c>
      <c r="CV21" s="145"/>
      <c r="CW21" s="145"/>
      <c r="CX21" s="145"/>
      <c r="CY21" s="145"/>
      <c r="CZ21" s="145"/>
      <c r="DA21" s="145"/>
      <c r="DB21" s="145"/>
      <c r="DC21" s="145"/>
      <c r="DD21" s="145"/>
      <c r="DE21" s="145"/>
      <c r="DF21" s="123" t="s">
        <v>88</v>
      </c>
      <c r="DG21" s="124">
        <v>2.58</v>
      </c>
      <c r="DI21" s="144" t="s">
        <v>93</v>
      </c>
      <c r="DJ21" s="145"/>
      <c r="DK21" s="145"/>
      <c r="DL21" s="145"/>
      <c r="DM21" s="145"/>
      <c r="DN21" s="145"/>
      <c r="DO21" s="145"/>
      <c r="DP21" s="145"/>
      <c r="DQ21" s="145"/>
      <c r="DR21" s="145"/>
      <c r="DS21" s="145"/>
      <c r="DT21" s="123" t="s">
        <v>88</v>
      </c>
      <c r="DU21" s="124">
        <v>2.58</v>
      </c>
      <c r="DW21" s="144" t="s">
        <v>93</v>
      </c>
      <c r="DX21" s="145"/>
      <c r="DY21" s="145"/>
      <c r="DZ21" s="145"/>
      <c r="EA21" s="145"/>
      <c r="EB21" s="145"/>
      <c r="EC21" s="145"/>
      <c r="ED21" s="145"/>
      <c r="EE21" s="145"/>
      <c r="EF21" s="145"/>
      <c r="EG21" s="145"/>
      <c r="EH21" s="123" t="s">
        <v>88</v>
      </c>
      <c r="EI21" s="124">
        <v>2.58</v>
      </c>
      <c r="EK21" s="144" t="s">
        <v>93</v>
      </c>
      <c r="EL21" s="145"/>
      <c r="EM21" s="145"/>
      <c r="EN21" s="145"/>
      <c r="EO21" s="145"/>
      <c r="EP21" s="145"/>
      <c r="EQ21" s="145"/>
      <c r="ER21" s="145"/>
      <c r="ES21" s="145"/>
      <c r="ET21" s="145"/>
      <c r="EU21" s="145"/>
      <c r="EV21" s="123" t="s">
        <v>88</v>
      </c>
      <c r="EW21" s="124">
        <v>2.58</v>
      </c>
      <c r="EY21" s="144" t="s">
        <v>93</v>
      </c>
      <c r="EZ21" s="145"/>
      <c r="FA21" s="145"/>
      <c r="FB21" s="145"/>
      <c r="FC21" s="145"/>
      <c r="FD21" s="145"/>
      <c r="FE21" s="145"/>
      <c r="FF21" s="145"/>
      <c r="FG21" s="145"/>
      <c r="FH21" s="145"/>
      <c r="FI21" s="145"/>
      <c r="FJ21" s="123" t="s">
        <v>88</v>
      </c>
      <c r="FK21" s="124">
        <v>2.58</v>
      </c>
      <c r="FM21" s="144" t="s">
        <v>93</v>
      </c>
      <c r="FN21" s="145"/>
      <c r="FO21" s="145"/>
      <c r="FP21" s="145"/>
      <c r="FQ21" s="145"/>
      <c r="FR21" s="145"/>
      <c r="FS21" s="145"/>
      <c r="FT21" s="145"/>
      <c r="FU21" s="145"/>
      <c r="FV21" s="145"/>
      <c r="FW21" s="145"/>
      <c r="FX21" s="123" t="s">
        <v>88</v>
      </c>
      <c r="FY21" s="124">
        <v>2.58</v>
      </c>
      <c r="GA21" s="144" t="s">
        <v>93</v>
      </c>
      <c r="GB21" s="145"/>
      <c r="GC21" s="145"/>
      <c r="GD21" s="145"/>
      <c r="GE21" s="145"/>
      <c r="GF21" s="145"/>
      <c r="GG21" s="145"/>
      <c r="GH21" s="145"/>
      <c r="GI21" s="145"/>
      <c r="GJ21" s="145"/>
      <c r="GK21" s="145"/>
      <c r="GL21" s="123" t="s">
        <v>88</v>
      </c>
      <c r="GM21" s="124">
        <v>2.58</v>
      </c>
      <c r="GO21" s="144" t="s">
        <v>93</v>
      </c>
      <c r="GP21" s="145"/>
      <c r="GQ21" s="145"/>
      <c r="GR21" s="145"/>
      <c r="GS21" s="145"/>
      <c r="GT21" s="145"/>
      <c r="GU21" s="145"/>
      <c r="GV21" s="145"/>
      <c r="GW21" s="145"/>
      <c r="GX21" s="145"/>
      <c r="GY21" s="145"/>
      <c r="GZ21" s="123" t="s">
        <v>88</v>
      </c>
      <c r="HA21" s="124">
        <v>2.58</v>
      </c>
    </row>
    <row r="22" spans="1:209" x14ac:dyDescent="0.2">
      <c r="A22" s="60"/>
      <c r="B22" s="60"/>
      <c r="C22" s="60" t="s">
        <v>2</v>
      </c>
      <c r="D22" s="60" t="s">
        <v>3</v>
      </c>
      <c r="E22" s="60" t="s">
        <v>4</v>
      </c>
      <c r="F22" s="60" t="s">
        <v>5</v>
      </c>
      <c r="G22" s="60" t="s">
        <v>6</v>
      </c>
      <c r="H22" s="60" t="s">
        <v>7</v>
      </c>
      <c r="I22" s="60" t="s">
        <v>8</v>
      </c>
      <c r="J22" s="60" t="s">
        <v>9</v>
      </c>
      <c r="K22" s="60" t="s">
        <v>10</v>
      </c>
      <c r="L22" s="60" t="s">
        <v>11</v>
      </c>
      <c r="M22" s="60" t="s">
        <v>12</v>
      </c>
      <c r="O22" s="60"/>
      <c r="P22" s="60"/>
      <c r="Q22" s="60" t="s">
        <v>2</v>
      </c>
      <c r="R22" s="60" t="s">
        <v>3</v>
      </c>
      <c r="S22" s="60" t="s">
        <v>4</v>
      </c>
      <c r="T22" s="60" t="s">
        <v>5</v>
      </c>
      <c r="U22" s="60" t="s">
        <v>6</v>
      </c>
      <c r="V22" s="60" t="s">
        <v>7</v>
      </c>
      <c r="W22" s="60" t="s">
        <v>8</v>
      </c>
      <c r="X22" s="60" t="s">
        <v>9</v>
      </c>
      <c r="Y22" s="60" t="s">
        <v>10</v>
      </c>
      <c r="Z22" s="60" t="s">
        <v>11</v>
      </c>
      <c r="AA22" s="60" t="s">
        <v>12</v>
      </c>
      <c r="AC22" s="60"/>
      <c r="AD22" s="60"/>
      <c r="AE22" s="60" t="s">
        <v>2</v>
      </c>
      <c r="AF22" s="60" t="s">
        <v>3</v>
      </c>
      <c r="AG22" s="60" t="s">
        <v>4</v>
      </c>
      <c r="AH22" s="60" t="s">
        <v>5</v>
      </c>
      <c r="AI22" s="60" t="s">
        <v>6</v>
      </c>
      <c r="AJ22" s="60" t="s">
        <v>7</v>
      </c>
      <c r="AK22" s="60" t="s">
        <v>8</v>
      </c>
      <c r="AL22" s="60" t="s">
        <v>9</v>
      </c>
      <c r="AM22" s="60" t="s">
        <v>10</v>
      </c>
      <c r="AN22" s="60" t="s">
        <v>11</v>
      </c>
      <c r="AO22" s="60" t="s">
        <v>12</v>
      </c>
      <c r="AQ22" s="60"/>
      <c r="AR22" s="60"/>
      <c r="AS22" s="60" t="s">
        <v>2</v>
      </c>
      <c r="AT22" s="60" t="s">
        <v>3</v>
      </c>
      <c r="AU22" s="60" t="s">
        <v>4</v>
      </c>
      <c r="AV22" s="60" t="s">
        <v>5</v>
      </c>
      <c r="AW22" s="60" t="s">
        <v>6</v>
      </c>
      <c r="AX22" s="60" t="s">
        <v>7</v>
      </c>
      <c r="AY22" s="60" t="s">
        <v>8</v>
      </c>
      <c r="AZ22" s="60" t="s">
        <v>9</v>
      </c>
      <c r="BA22" s="60" t="s">
        <v>10</v>
      </c>
      <c r="BB22" s="60" t="s">
        <v>11</v>
      </c>
      <c r="BC22" s="60" t="s">
        <v>12</v>
      </c>
      <c r="BE22" s="60"/>
      <c r="BF22" s="60"/>
      <c r="BG22" s="60" t="s">
        <v>2</v>
      </c>
      <c r="BH22" s="60" t="s">
        <v>3</v>
      </c>
      <c r="BI22" s="60" t="s">
        <v>4</v>
      </c>
      <c r="BJ22" s="60" t="s">
        <v>5</v>
      </c>
      <c r="BK22" s="60" t="s">
        <v>6</v>
      </c>
      <c r="BL22" s="60" t="s">
        <v>7</v>
      </c>
      <c r="BM22" s="60" t="s">
        <v>8</v>
      </c>
      <c r="BN22" s="60" t="s">
        <v>9</v>
      </c>
      <c r="BO22" s="60" t="s">
        <v>10</v>
      </c>
      <c r="BP22" s="60" t="s">
        <v>11</v>
      </c>
      <c r="BQ22" s="60" t="s">
        <v>12</v>
      </c>
      <c r="BS22" s="60"/>
      <c r="BT22" s="60"/>
      <c r="BU22" s="60" t="s">
        <v>2</v>
      </c>
      <c r="BV22" s="60" t="s">
        <v>3</v>
      </c>
      <c r="BW22" s="60" t="s">
        <v>4</v>
      </c>
      <c r="BX22" s="60" t="s">
        <v>5</v>
      </c>
      <c r="BY22" s="60" t="s">
        <v>6</v>
      </c>
      <c r="BZ22" s="60" t="s">
        <v>7</v>
      </c>
      <c r="CA22" s="60" t="s">
        <v>8</v>
      </c>
      <c r="CB22" s="60" t="s">
        <v>9</v>
      </c>
      <c r="CC22" s="60" t="s">
        <v>10</v>
      </c>
      <c r="CD22" s="60" t="s">
        <v>11</v>
      </c>
      <c r="CE22" s="60" t="s">
        <v>12</v>
      </c>
      <c r="CG22" s="60"/>
      <c r="CH22" s="60"/>
      <c r="CI22" s="60" t="s">
        <v>2</v>
      </c>
      <c r="CJ22" s="60" t="s">
        <v>3</v>
      </c>
      <c r="CK22" s="60" t="s">
        <v>4</v>
      </c>
      <c r="CL22" s="60" t="s">
        <v>5</v>
      </c>
      <c r="CM22" s="60" t="s">
        <v>6</v>
      </c>
      <c r="CN22" s="60" t="s">
        <v>7</v>
      </c>
      <c r="CO22" s="60" t="s">
        <v>8</v>
      </c>
      <c r="CP22" s="60" t="s">
        <v>9</v>
      </c>
      <c r="CQ22" s="60" t="s">
        <v>10</v>
      </c>
      <c r="CR22" s="60" t="s">
        <v>11</v>
      </c>
      <c r="CS22" s="60" t="s">
        <v>12</v>
      </c>
      <c r="CU22" s="60"/>
      <c r="CV22" s="60"/>
      <c r="CW22" s="60" t="s">
        <v>2</v>
      </c>
      <c r="CX22" s="60" t="s">
        <v>3</v>
      </c>
      <c r="CY22" s="60" t="s">
        <v>4</v>
      </c>
      <c r="CZ22" s="60" t="s">
        <v>5</v>
      </c>
      <c r="DA22" s="60" t="s">
        <v>6</v>
      </c>
      <c r="DB22" s="60" t="s">
        <v>7</v>
      </c>
      <c r="DC22" s="60" t="s">
        <v>8</v>
      </c>
      <c r="DD22" s="60" t="s">
        <v>9</v>
      </c>
      <c r="DE22" s="60" t="s">
        <v>10</v>
      </c>
      <c r="DF22" s="60" t="s">
        <v>11</v>
      </c>
      <c r="DG22" s="60" t="s">
        <v>12</v>
      </c>
      <c r="DI22" s="60"/>
      <c r="DJ22" s="60"/>
      <c r="DK22" s="60" t="s">
        <v>2</v>
      </c>
      <c r="DL22" s="60" t="s">
        <v>3</v>
      </c>
      <c r="DM22" s="60" t="s">
        <v>4</v>
      </c>
      <c r="DN22" s="60" t="s">
        <v>5</v>
      </c>
      <c r="DO22" s="60" t="s">
        <v>6</v>
      </c>
      <c r="DP22" s="60" t="s">
        <v>7</v>
      </c>
      <c r="DQ22" s="60" t="s">
        <v>8</v>
      </c>
      <c r="DR22" s="60" t="s">
        <v>9</v>
      </c>
      <c r="DS22" s="60" t="s">
        <v>10</v>
      </c>
      <c r="DT22" s="60" t="s">
        <v>11</v>
      </c>
      <c r="DU22" s="60" t="s">
        <v>12</v>
      </c>
      <c r="DW22" s="60"/>
      <c r="DX22" s="60"/>
      <c r="DY22" s="60" t="s">
        <v>2</v>
      </c>
      <c r="DZ22" s="60" t="s">
        <v>3</v>
      </c>
      <c r="EA22" s="60" t="s">
        <v>4</v>
      </c>
      <c r="EB22" s="60" t="s">
        <v>5</v>
      </c>
      <c r="EC22" s="60" t="s">
        <v>6</v>
      </c>
      <c r="ED22" s="60" t="s">
        <v>7</v>
      </c>
      <c r="EE22" s="60" t="s">
        <v>8</v>
      </c>
      <c r="EF22" s="60" t="s">
        <v>9</v>
      </c>
      <c r="EG22" s="60" t="s">
        <v>10</v>
      </c>
      <c r="EH22" s="60" t="s">
        <v>11</v>
      </c>
      <c r="EI22" s="60" t="s">
        <v>12</v>
      </c>
      <c r="EK22" s="60"/>
      <c r="EL22" s="60"/>
      <c r="EM22" s="60" t="s">
        <v>2</v>
      </c>
      <c r="EN22" s="60" t="s">
        <v>3</v>
      </c>
      <c r="EO22" s="60" t="s">
        <v>4</v>
      </c>
      <c r="EP22" s="60" t="s">
        <v>5</v>
      </c>
      <c r="EQ22" s="60" t="s">
        <v>6</v>
      </c>
      <c r="ER22" s="60" t="s">
        <v>7</v>
      </c>
      <c r="ES22" s="60" t="s">
        <v>8</v>
      </c>
      <c r="ET22" s="60" t="s">
        <v>9</v>
      </c>
      <c r="EU22" s="60" t="s">
        <v>10</v>
      </c>
      <c r="EV22" s="60" t="s">
        <v>11</v>
      </c>
      <c r="EW22" s="60" t="s">
        <v>12</v>
      </c>
      <c r="EY22" s="60"/>
      <c r="EZ22" s="60"/>
      <c r="FA22" s="60" t="s">
        <v>2</v>
      </c>
      <c r="FB22" s="60" t="s">
        <v>3</v>
      </c>
      <c r="FC22" s="60" t="s">
        <v>4</v>
      </c>
      <c r="FD22" s="60" t="s">
        <v>5</v>
      </c>
      <c r="FE22" s="60" t="s">
        <v>6</v>
      </c>
      <c r="FF22" s="60" t="s">
        <v>7</v>
      </c>
      <c r="FG22" s="60" t="s">
        <v>8</v>
      </c>
      <c r="FH22" s="60" t="s">
        <v>9</v>
      </c>
      <c r="FI22" s="60" t="s">
        <v>10</v>
      </c>
      <c r="FJ22" s="60" t="s">
        <v>11</v>
      </c>
      <c r="FK22" s="60" t="s">
        <v>12</v>
      </c>
      <c r="FM22" s="60"/>
      <c r="FN22" s="60"/>
      <c r="FO22" s="60" t="s">
        <v>2</v>
      </c>
      <c r="FP22" s="60" t="s">
        <v>3</v>
      </c>
      <c r="FQ22" s="60" t="s">
        <v>4</v>
      </c>
      <c r="FR22" s="60" t="s">
        <v>5</v>
      </c>
      <c r="FS22" s="60" t="s">
        <v>6</v>
      </c>
      <c r="FT22" s="60" t="s">
        <v>7</v>
      </c>
      <c r="FU22" s="60" t="s">
        <v>8</v>
      </c>
      <c r="FV22" s="60" t="s">
        <v>9</v>
      </c>
      <c r="FW22" s="60" t="s">
        <v>10</v>
      </c>
      <c r="FX22" s="60" t="s">
        <v>11</v>
      </c>
      <c r="FY22" s="60" t="s">
        <v>12</v>
      </c>
      <c r="GA22" s="60"/>
      <c r="GB22" s="60"/>
      <c r="GC22" s="60" t="s">
        <v>2</v>
      </c>
      <c r="GD22" s="60" t="s">
        <v>3</v>
      </c>
      <c r="GE22" s="60" t="s">
        <v>4</v>
      </c>
      <c r="GF22" s="60" t="s">
        <v>5</v>
      </c>
      <c r="GG22" s="60" t="s">
        <v>6</v>
      </c>
      <c r="GH22" s="60" t="s">
        <v>7</v>
      </c>
      <c r="GI22" s="60" t="s">
        <v>8</v>
      </c>
      <c r="GJ22" s="60" t="s">
        <v>9</v>
      </c>
      <c r="GK22" s="60" t="s">
        <v>10</v>
      </c>
      <c r="GL22" s="60" t="s">
        <v>11</v>
      </c>
      <c r="GM22" s="60" t="s">
        <v>12</v>
      </c>
      <c r="GO22" s="60"/>
      <c r="GP22" s="60"/>
      <c r="GQ22" s="60" t="s">
        <v>2</v>
      </c>
      <c r="GR22" s="60" t="s">
        <v>3</v>
      </c>
      <c r="GS22" s="60" t="s">
        <v>4</v>
      </c>
      <c r="GT22" s="60" t="s">
        <v>5</v>
      </c>
      <c r="GU22" s="60" t="s">
        <v>6</v>
      </c>
      <c r="GV22" s="60" t="s">
        <v>7</v>
      </c>
      <c r="GW22" s="60" t="s">
        <v>8</v>
      </c>
      <c r="GX22" s="60" t="s">
        <v>9</v>
      </c>
      <c r="GY22" s="60" t="s">
        <v>10</v>
      </c>
      <c r="GZ22" s="60" t="s">
        <v>11</v>
      </c>
      <c r="HA22" s="60" t="s">
        <v>12</v>
      </c>
    </row>
    <row r="23" spans="1:209" ht="13.9" x14ac:dyDescent="0.25">
      <c r="A23" s="60" t="s">
        <v>13</v>
      </c>
      <c r="B23" s="60" t="s">
        <v>14</v>
      </c>
      <c r="C23" s="69">
        <v>0.21</v>
      </c>
      <c r="D23" s="69">
        <v>0.24</v>
      </c>
      <c r="E23" s="69">
        <v>0.33</v>
      </c>
      <c r="F23" s="69">
        <v>0.43</v>
      </c>
      <c r="G23" s="69">
        <v>0.54</v>
      </c>
      <c r="H23" s="69">
        <v>0.64</v>
      </c>
      <c r="I23" s="69">
        <v>0.74</v>
      </c>
      <c r="J23" s="69">
        <v>0.84</v>
      </c>
      <c r="K23" s="69">
        <v>1.05</v>
      </c>
      <c r="L23" s="69">
        <v>1.1499999999999999</v>
      </c>
      <c r="M23" s="69">
        <v>1.25</v>
      </c>
      <c r="O23" s="60" t="s">
        <v>13</v>
      </c>
      <c r="P23" s="60" t="s">
        <v>14</v>
      </c>
      <c r="Q23" s="69">
        <v>0.21</v>
      </c>
      <c r="R23" s="69">
        <v>0.24</v>
      </c>
      <c r="S23" s="69">
        <v>0.33</v>
      </c>
      <c r="T23" s="69">
        <v>0.43</v>
      </c>
      <c r="U23" s="69">
        <v>0.54</v>
      </c>
      <c r="V23" s="69">
        <v>0.64</v>
      </c>
      <c r="W23" s="69">
        <v>0.74</v>
      </c>
      <c r="X23" s="69">
        <v>0.84</v>
      </c>
      <c r="Y23" s="69">
        <v>1.05</v>
      </c>
      <c r="Z23" s="69">
        <v>1.1499999999999999</v>
      </c>
      <c r="AA23" s="69">
        <v>1.25</v>
      </c>
      <c r="AC23" s="60" t="s">
        <v>13</v>
      </c>
      <c r="AD23" s="60" t="s">
        <v>14</v>
      </c>
      <c r="AE23" s="69">
        <v>0.21</v>
      </c>
      <c r="AF23" s="69">
        <v>0.24</v>
      </c>
      <c r="AG23" s="69">
        <v>0.33</v>
      </c>
      <c r="AH23" s="69">
        <v>0.43</v>
      </c>
      <c r="AI23" s="69">
        <v>0.54</v>
      </c>
      <c r="AJ23" s="69">
        <v>0.64</v>
      </c>
      <c r="AK23" s="69">
        <v>0.74</v>
      </c>
      <c r="AL23" s="69">
        <v>0.84</v>
      </c>
      <c r="AM23" s="69">
        <v>1.05</v>
      </c>
      <c r="AN23" s="69">
        <v>1.1499999999999999</v>
      </c>
      <c r="AO23" s="69">
        <v>1.25</v>
      </c>
      <c r="AQ23" s="60" t="s">
        <v>13</v>
      </c>
      <c r="AR23" s="60" t="s">
        <v>14</v>
      </c>
      <c r="AS23" s="69">
        <v>0.21</v>
      </c>
      <c r="AT23" s="69">
        <v>0.24</v>
      </c>
      <c r="AU23" s="69">
        <v>0.33</v>
      </c>
      <c r="AV23" s="69">
        <v>0.43</v>
      </c>
      <c r="AW23" s="69">
        <v>0.54</v>
      </c>
      <c r="AX23" s="69">
        <v>0.64</v>
      </c>
      <c r="AY23" s="69">
        <v>0.74</v>
      </c>
      <c r="AZ23" s="69">
        <v>0.84</v>
      </c>
      <c r="BA23" s="69">
        <v>1.05</v>
      </c>
      <c r="BB23" s="69">
        <v>1.1499999999999999</v>
      </c>
      <c r="BC23" s="69">
        <v>1.25</v>
      </c>
      <c r="BE23" s="60" t="s">
        <v>13</v>
      </c>
      <c r="BF23" s="60" t="s">
        <v>14</v>
      </c>
      <c r="BG23" s="69">
        <v>0.21</v>
      </c>
      <c r="BH23" s="69">
        <v>0.24</v>
      </c>
      <c r="BI23" s="69">
        <v>0.33</v>
      </c>
      <c r="BJ23" s="69">
        <v>0.43</v>
      </c>
      <c r="BK23" s="69">
        <v>0.54</v>
      </c>
      <c r="BL23" s="69">
        <v>0.64</v>
      </c>
      <c r="BM23" s="69">
        <v>0.74</v>
      </c>
      <c r="BN23" s="69">
        <v>0.84</v>
      </c>
      <c r="BO23" s="69">
        <v>1.05</v>
      </c>
      <c r="BP23" s="69">
        <v>1.1499999999999999</v>
      </c>
      <c r="BQ23" s="69">
        <v>1.25</v>
      </c>
      <c r="BS23" s="60" t="s">
        <v>13</v>
      </c>
      <c r="BT23" s="60" t="s">
        <v>14</v>
      </c>
      <c r="BU23" s="69">
        <v>0.21</v>
      </c>
      <c r="BV23" s="69">
        <v>0.24</v>
      </c>
      <c r="BW23" s="69">
        <v>0.33</v>
      </c>
      <c r="BX23" s="69">
        <v>0.43</v>
      </c>
      <c r="BY23" s="69">
        <v>0.54</v>
      </c>
      <c r="BZ23" s="69">
        <v>0.64</v>
      </c>
      <c r="CA23" s="69">
        <v>0.74</v>
      </c>
      <c r="CB23" s="69">
        <v>0.84</v>
      </c>
      <c r="CC23" s="69">
        <v>1.05</v>
      </c>
      <c r="CD23" s="69">
        <v>1.1499999999999999</v>
      </c>
      <c r="CE23" s="69">
        <v>1.25</v>
      </c>
      <c r="CG23" s="60" t="s">
        <v>13</v>
      </c>
      <c r="CH23" s="60" t="s">
        <v>14</v>
      </c>
      <c r="CI23" s="69">
        <v>0.21</v>
      </c>
      <c r="CJ23" s="69">
        <v>0.24</v>
      </c>
      <c r="CK23" s="69">
        <v>0.33</v>
      </c>
      <c r="CL23" s="69">
        <v>0.43</v>
      </c>
      <c r="CM23" s="69">
        <v>0.54</v>
      </c>
      <c r="CN23" s="69">
        <v>0.64</v>
      </c>
      <c r="CO23" s="69">
        <v>0.74</v>
      </c>
      <c r="CP23" s="69">
        <v>0.84</v>
      </c>
      <c r="CQ23" s="69">
        <v>1.05</v>
      </c>
      <c r="CR23" s="69">
        <v>1.1499999999999999</v>
      </c>
      <c r="CS23" s="69">
        <v>1.25</v>
      </c>
      <c r="CU23" s="60" t="s">
        <v>13</v>
      </c>
      <c r="CV23" s="60" t="s">
        <v>14</v>
      </c>
      <c r="CW23" s="69">
        <v>0.21</v>
      </c>
      <c r="CX23" s="69">
        <v>0.24</v>
      </c>
      <c r="CY23" s="69">
        <v>0.33</v>
      </c>
      <c r="CZ23" s="69">
        <v>0.43</v>
      </c>
      <c r="DA23" s="69">
        <v>0.54</v>
      </c>
      <c r="DB23" s="69">
        <v>0.64</v>
      </c>
      <c r="DC23" s="69">
        <v>0.74</v>
      </c>
      <c r="DD23" s="69">
        <v>0.84</v>
      </c>
      <c r="DE23" s="69">
        <v>1.05</v>
      </c>
      <c r="DF23" s="69">
        <v>1.1499999999999999</v>
      </c>
      <c r="DG23" s="69">
        <v>1.25</v>
      </c>
      <c r="DI23" s="60" t="s">
        <v>13</v>
      </c>
      <c r="DJ23" s="60" t="s">
        <v>14</v>
      </c>
      <c r="DK23" s="69">
        <v>0.21</v>
      </c>
      <c r="DL23" s="69">
        <v>0.24</v>
      </c>
      <c r="DM23" s="69">
        <v>0.33</v>
      </c>
      <c r="DN23" s="69">
        <v>0.43</v>
      </c>
      <c r="DO23" s="69">
        <v>0.54</v>
      </c>
      <c r="DP23" s="69">
        <v>0.64</v>
      </c>
      <c r="DQ23" s="69">
        <v>0.74</v>
      </c>
      <c r="DR23" s="69">
        <v>0.84</v>
      </c>
      <c r="DS23" s="69">
        <v>1.05</v>
      </c>
      <c r="DT23" s="69">
        <v>1.1499999999999999</v>
      </c>
      <c r="DU23" s="69">
        <v>1.25</v>
      </c>
      <c r="DW23" s="60" t="s">
        <v>13</v>
      </c>
      <c r="DX23" s="60" t="s">
        <v>14</v>
      </c>
      <c r="DY23" s="69">
        <v>0.21</v>
      </c>
      <c r="DZ23" s="69">
        <v>0.24</v>
      </c>
      <c r="EA23" s="69">
        <v>0.33</v>
      </c>
      <c r="EB23" s="69">
        <v>0.43</v>
      </c>
      <c r="EC23" s="69">
        <v>0.54</v>
      </c>
      <c r="ED23" s="69">
        <v>0.64</v>
      </c>
      <c r="EE23" s="69">
        <v>0.74</v>
      </c>
      <c r="EF23" s="69">
        <v>0.84</v>
      </c>
      <c r="EG23" s="69">
        <v>1.05</v>
      </c>
      <c r="EH23" s="69">
        <v>1.1499999999999999</v>
      </c>
      <c r="EI23" s="69">
        <v>1.25</v>
      </c>
      <c r="EK23" s="60" t="s">
        <v>13</v>
      </c>
      <c r="EL23" s="60" t="s">
        <v>14</v>
      </c>
      <c r="EM23" s="69">
        <v>0.21</v>
      </c>
      <c r="EN23" s="69">
        <v>0.24</v>
      </c>
      <c r="EO23" s="69">
        <v>0.33</v>
      </c>
      <c r="EP23" s="69">
        <v>0.43</v>
      </c>
      <c r="EQ23" s="69">
        <v>0.54</v>
      </c>
      <c r="ER23" s="69">
        <v>0.64</v>
      </c>
      <c r="ES23" s="69">
        <v>0.74</v>
      </c>
      <c r="ET23" s="69">
        <v>0.84</v>
      </c>
      <c r="EU23" s="69">
        <v>1.05</v>
      </c>
      <c r="EV23" s="69">
        <v>1.1499999999999999</v>
      </c>
      <c r="EW23" s="69">
        <v>1.25</v>
      </c>
      <c r="EY23" s="60" t="s">
        <v>13</v>
      </c>
      <c r="EZ23" s="60" t="s">
        <v>14</v>
      </c>
      <c r="FA23" s="69">
        <v>0.21</v>
      </c>
      <c r="FB23" s="69">
        <v>0.24</v>
      </c>
      <c r="FC23" s="69">
        <v>0.33</v>
      </c>
      <c r="FD23" s="69">
        <v>0.43</v>
      </c>
      <c r="FE23" s="69">
        <v>0.54</v>
      </c>
      <c r="FF23" s="69">
        <v>0.64</v>
      </c>
      <c r="FG23" s="69">
        <v>0.74</v>
      </c>
      <c r="FH23" s="69">
        <v>0.84</v>
      </c>
      <c r="FI23" s="69">
        <v>1.05</v>
      </c>
      <c r="FJ23" s="69">
        <v>1.1499999999999999</v>
      </c>
      <c r="FK23" s="69">
        <v>1.25</v>
      </c>
      <c r="FM23" s="60" t="s">
        <v>13</v>
      </c>
      <c r="FN23" s="60" t="s">
        <v>14</v>
      </c>
      <c r="FO23" s="69">
        <v>0.21</v>
      </c>
      <c r="FP23" s="69">
        <v>0.24</v>
      </c>
      <c r="FQ23" s="69">
        <v>0.33</v>
      </c>
      <c r="FR23" s="69">
        <v>0.43</v>
      </c>
      <c r="FS23" s="69">
        <v>0.54</v>
      </c>
      <c r="FT23" s="69">
        <v>0.64</v>
      </c>
      <c r="FU23" s="69">
        <v>0.74</v>
      </c>
      <c r="FV23" s="69">
        <v>0.84</v>
      </c>
      <c r="FW23" s="69">
        <v>1.05</v>
      </c>
      <c r="FX23" s="69">
        <v>1.1499999999999999</v>
      </c>
      <c r="FY23" s="69">
        <v>1.25</v>
      </c>
      <c r="GA23" s="60" t="s">
        <v>13</v>
      </c>
      <c r="GB23" s="60" t="s">
        <v>14</v>
      </c>
      <c r="GC23" s="69">
        <v>0.21</v>
      </c>
      <c r="GD23" s="69">
        <v>0.24</v>
      </c>
      <c r="GE23" s="69">
        <v>0.33</v>
      </c>
      <c r="GF23" s="69">
        <v>0.43</v>
      </c>
      <c r="GG23" s="69">
        <v>0.54</v>
      </c>
      <c r="GH23" s="69">
        <v>0.64</v>
      </c>
      <c r="GI23" s="69">
        <v>0.74</v>
      </c>
      <c r="GJ23" s="69">
        <v>0.84</v>
      </c>
      <c r="GK23" s="69">
        <v>1.05</v>
      </c>
      <c r="GL23" s="69">
        <v>1.1499999999999999</v>
      </c>
      <c r="GM23" s="69">
        <v>1.25</v>
      </c>
      <c r="GO23" s="60" t="s">
        <v>13</v>
      </c>
      <c r="GP23" s="60" t="s">
        <v>14</v>
      </c>
      <c r="GQ23" s="69">
        <v>0.21</v>
      </c>
      <c r="GR23" s="69">
        <v>0.24</v>
      </c>
      <c r="GS23" s="69">
        <v>0.33</v>
      </c>
      <c r="GT23" s="69">
        <v>0.43</v>
      </c>
      <c r="GU23" s="69">
        <v>0.54</v>
      </c>
      <c r="GV23" s="69">
        <v>0.64</v>
      </c>
      <c r="GW23" s="69">
        <v>0.74</v>
      </c>
      <c r="GX23" s="69">
        <v>0.84</v>
      </c>
      <c r="GY23" s="69">
        <v>1.05</v>
      </c>
      <c r="GZ23" s="69">
        <v>1.1499999999999999</v>
      </c>
      <c r="HA23" s="69">
        <v>1.25</v>
      </c>
    </row>
    <row r="24" spans="1:209" ht="13.9" x14ac:dyDescent="0.25">
      <c r="A24" s="9" t="s">
        <v>15</v>
      </c>
      <c r="B24" s="10" t="s">
        <v>16</v>
      </c>
      <c r="C24" s="11">
        <f>+Docentes!C6*2.58</f>
        <v>12683.28</v>
      </c>
      <c r="D24" s="11">
        <f>+Docentes!D6*2.58</f>
        <v>12683.28</v>
      </c>
      <c r="E24" s="11">
        <f>+Docentes!E6*2.58</f>
        <v>12683.28</v>
      </c>
      <c r="F24" s="11">
        <f>+Docentes!F6*2.58</f>
        <v>12683.28</v>
      </c>
      <c r="G24" s="11">
        <f>+Docentes!G6*2.58</f>
        <v>12683.28</v>
      </c>
      <c r="H24" s="11">
        <f>+Docentes!H6*2.58</f>
        <v>12683.28</v>
      </c>
      <c r="I24" s="11">
        <f>+Docentes!I6*2.58</f>
        <v>12683.28</v>
      </c>
      <c r="J24" s="11">
        <f>+Docentes!J6*2.58</f>
        <v>12683.28</v>
      </c>
      <c r="K24" s="11">
        <f>+Docentes!K6*2.58</f>
        <v>12683.28</v>
      </c>
      <c r="L24" s="11">
        <f>+Docentes!L6*2.58</f>
        <v>12683.28</v>
      </c>
      <c r="M24" s="11">
        <f>+Docentes!M6*2.58</f>
        <v>12683.28</v>
      </c>
      <c r="O24" s="9" t="s">
        <v>15</v>
      </c>
      <c r="P24" s="10" t="s">
        <v>16</v>
      </c>
      <c r="Q24" s="11">
        <f>+Docentes!Q6*2.58</f>
        <v>13317.960000000001</v>
      </c>
      <c r="R24" s="11">
        <f>+Docentes!R6*2.58</f>
        <v>13317.960000000001</v>
      </c>
      <c r="S24" s="11">
        <f>+Docentes!S6*2.58</f>
        <v>13317.960000000001</v>
      </c>
      <c r="T24" s="11">
        <f>+Docentes!T6*2.58</f>
        <v>13317.960000000001</v>
      </c>
      <c r="U24" s="11">
        <f>+Docentes!U6*2.58</f>
        <v>13317.960000000001</v>
      </c>
      <c r="V24" s="11">
        <f>+Docentes!V6*2.58</f>
        <v>13317.960000000001</v>
      </c>
      <c r="W24" s="11">
        <f>+Docentes!W6*2.58</f>
        <v>13317.960000000001</v>
      </c>
      <c r="X24" s="11">
        <f>+Docentes!X6*2.58</f>
        <v>13317.960000000001</v>
      </c>
      <c r="Y24" s="11">
        <f>+Docentes!Y6*2.58</f>
        <v>13317.960000000001</v>
      </c>
      <c r="Z24" s="11">
        <f>+Docentes!Z6*2.58</f>
        <v>13317.960000000001</v>
      </c>
      <c r="AA24" s="11">
        <f>+Docentes!AA6*2.58</f>
        <v>13317.960000000001</v>
      </c>
      <c r="AC24" s="9" t="s">
        <v>15</v>
      </c>
      <c r="AD24" s="10" t="s">
        <v>16</v>
      </c>
      <c r="AE24" s="11">
        <f>+Docentes!AE6*2.58</f>
        <v>13697.220000000001</v>
      </c>
      <c r="AF24" s="11">
        <f>+Docentes!AF6*2.58</f>
        <v>13697.220000000001</v>
      </c>
      <c r="AG24" s="11">
        <f>+Docentes!AG6*2.58</f>
        <v>13697.220000000001</v>
      </c>
      <c r="AH24" s="11">
        <f>+Docentes!AH6*2.58</f>
        <v>13697.220000000001</v>
      </c>
      <c r="AI24" s="11">
        <f>+Docentes!AI6*2.58</f>
        <v>13697.220000000001</v>
      </c>
      <c r="AJ24" s="11">
        <f>+Docentes!AJ6*2.58</f>
        <v>13697.220000000001</v>
      </c>
      <c r="AK24" s="11">
        <f>+Docentes!AK6*2.58</f>
        <v>13697.220000000001</v>
      </c>
      <c r="AL24" s="11">
        <f>+Docentes!AL6*2.58</f>
        <v>13697.220000000001</v>
      </c>
      <c r="AM24" s="11">
        <f>+Docentes!AM6*2.58</f>
        <v>13697.220000000001</v>
      </c>
      <c r="AN24" s="11">
        <f>+Docentes!AN6*2.58</f>
        <v>13697.220000000001</v>
      </c>
      <c r="AO24" s="11">
        <f>+Docentes!AO6*2.58</f>
        <v>13697.220000000001</v>
      </c>
      <c r="AQ24" s="9" t="s">
        <v>15</v>
      </c>
      <c r="AR24" s="10" t="s">
        <v>16</v>
      </c>
      <c r="AS24" s="11">
        <f>+Docentes!AS6*2.58</f>
        <v>13952.640000000001</v>
      </c>
      <c r="AT24" s="11">
        <f>+Docentes!AT6*2.58</f>
        <v>13952.640000000001</v>
      </c>
      <c r="AU24" s="11">
        <f>+Docentes!AU6*2.58</f>
        <v>13952.640000000001</v>
      </c>
      <c r="AV24" s="11">
        <f>+Docentes!AV6*2.58</f>
        <v>13952.640000000001</v>
      </c>
      <c r="AW24" s="11">
        <f>+Docentes!AW6*2.58</f>
        <v>13952.640000000001</v>
      </c>
      <c r="AX24" s="11">
        <f>+Docentes!AX6*2.58</f>
        <v>13952.640000000001</v>
      </c>
      <c r="AY24" s="11">
        <f>+Docentes!AY6*2.58</f>
        <v>13952.640000000001</v>
      </c>
      <c r="AZ24" s="11">
        <f>+Docentes!AZ6*2.58</f>
        <v>13952.640000000001</v>
      </c>
      <c r="BA24" s="11">
        <f>+Docentes!BA6*2.58</f>
        <v>13952.640000000001</v>
      </c>
      <c r="BB24" s="11">
        <f>+Docentes!BB6*2.58</f>
        <v>13952.640000000001</v>
      </c>
      <c r="BC24" s="11">
        <f>+Docentes!BC6*2.58</f>
        <v>13952.640000000001</v>
      </c>
      <c r="BE24" s="9" t="s">
        <v>15</v>
      </c>
      <c r="BF24" s="10" t="s">
        <v>16</v>
      </c>
      <c r="BG24" s="11">
        <f>+Docentes!BG6*2.58</f>
        <v>14331.9</v>
      </c>
      <c r="BH24" s="11">
        <f>+Docentes!BH6*2.58</f>
        <v>14331.9</v>
      </c>
      <c r="BI24" s="11">
        <f>+Docentes!BI6*2.58</f>
        <v>14331.9</v>
      </c>
      <c r="BJ24" s="11">
        <f>+Docentes!BJ6*2.58</f>
        <v>14331.9</v>
      </c>
      <c r="BK24" s="11">
        <f>+Docentes!BK6*2.58</f>
        <v>14331.9</v>
      </c>
      <c r="BL24" s="11">
        <f>+Docentes!BL6*2.58</f>
        <v>14331.9</v>
      </c>
      <c r="BM24" s="11">
        <f>+Docentes!BM6*2.58</f>
        <v>14331.9</v>
      </c>
      <c r="BN24" s="11">
        <f>+Docentes!BN6*2.58</f>
        <v>14331.9</v>
      </c>
      <c r="BO24" s="11">
        <f>+Docentes!BO6*2.58</f>
        <v>14331.9</v>
      </c>
      <c r="BP24" s="11">
        <f>+Docentes!BP6*2.58</f>
        <v>14331.9</v>
      </c>
      <c r="BQ24" s="11">
        <f>+Docentes!BQ6*2.58</f>
        <v>14331.9</v>
      </c>
      <c r="BS24" s="9" t="s">
        <v>15</v>
      </c>
      <c r="BT24" s="10" t="s">
        <v>16</v>
      </c>
      <c r="BU24" s="11">
        <f>+Docentes!BU6*2.58</f>
        <v>14584.74</v>
      </c>
      <c r="BV24" s="11">
        <f>+Docentes!BV6*2.58</f>
        <v>14584.74</v>
      </c>
      <c r="BW24" s="11">
        <f>+Docentes!BW6*2.58</f>
        <v>14584.74</v>
      </c>
      <c r="BX24" s="11">
        <f>+Docentes!BX6*2.58</f>
        <v>14584.74</v>
      </c>
      <c r="BY24" s="11">
        <f>+Docentes!BY6*2.58</f>
        <v>14584.74</v>
      </c>
      <c r="BZ24" s="11">
        <f>+Docentes!BZ6*2.58</f>
        <v>14584.74</v>
      </c>
      <c r="CA24" s="11">
        <f>+Docentes!CA6*2.58</f>
        <v>14584.74</v>
      </c>
      <c r="CB24" s="11">
        <f>+Docentes!CB6*2.58</f>
        <v>14584.74</v>
      </c>
      <c r="CC24" s="11">
        <f>+Docentes!CC6*2.58</f>
        <v>14584.74</v>
      </c>
      <c r="CD24" s="11">
        <f>+Docentes!CD6*2.58</f>
        <v>14584.74</v>
      </c>
      <c r="CE24" s="11">
        <f>+Docentes!CE6*2.58</f>
        <v>14584.74</v>
      </c>
      <c r="CG24" s="9" t="s">
        <v>15</v>
      </c>
      <c r="CH24" s="10" t="s">
        <v>16</v>
      </c>
      <c r="CI24" s="11">
        <f>+Docentes!CI6*2.58</f>
        <v>15093</v>
      </c>
      <c r="CJ24" s="11">
        <f>+Docentes!CJ6*2.58</f>
        <v>15093</v>
      </c>
      <c r="CK24" s="11">
        <f>+Docentes!CK6*2.58</f>
        <v>15093</v>
      </c>
      <c r="CL24" s="11">
        <f>+Docentes!CL6*2.58</f>
        <v>15093</v>
      </c>
      <c r="CM24" s="11">
        <f>+Docentes!CM6*2.58</f>
        <v>15093</v>
      </c>
      <c r="CN24" s="11">
        <f>+Docentes!CN6*2.58</f>
        <v>15093</v>
      </c>
      <c r="CO24" s="11">
        <f>+Docentes!CO6*2.58</f>
        <v>15093</v>
      </c>
      <c r="CP24" s="11">
        <f>+Docentes!CP6*2.58</f>
        <v>15093</v>
      </c>
      <c r="CQ24" s="11">
        <f>+Docentes!CQ6*2.58</f>
        <v>15093</v>
      </c>
      <c r="CR24" s="11">
        <f>+Docentes!CR6*2.58</f>
        <v>15093</v>
      </c>
      <c r="CS24" s="11">
        <f>+Docentes!CS6*2.58</f>
        <v>15093</v>
      </c>
      <c r="CU24" s="9" t="s">
        <v>15</v>
      </c>
      <c r="CV24" s="10" t="s">
        <v>16</v>
      </c>
      <c r="CW24" s="11">
        <f>+Docentes!CW6*2.58</f>
        <v>16488.78</v>
      </c>
      <c r="CX24" s="11">
        <f>+Docentes!CX6*2.58</f>
        <v>16488.78</v>
      </c>
      <c r="CY24" s="11">
        <f>+Docentes!CY6*2.58</f>
        <v>16488.78</v>
      </c>
      <c r="CZ24" s="11">
        <f>+Docentes!CZ6*2.58</f>
        <v>16488.78</v>
      </c>
      <c r="DA24" s="11">
        <f>+Docentes!DA6*2.58</f>
        <v>16488.78</v>
      </c>
      <c r="DB24" s="11">
        <f>+Docentes!DB6*2.58</f>
        <v>16488.78</v>
      </c>
      <c r="DC24" s="11">
        <f>+Docentes!DC6*2.58</f>
        <v>16488.78</v>
      </c>
      <c r="DD24" s="11">
        <f>+Docentes!DD6*2.58</f>
        <v>16488.78</v>
      </c>
      <c r="DE24" s="11">
        <f>+Docentes!DE6*2.58</f>
        <v>16488.78</v>
      </c>
      <c r="DF24" s="11">
        <f>+Docentes!DF6*2.58</f>
        <v>16488.78</v>
      </c>
      <c r="DG24" s="11">
        <f>+Docentes!DG6*2.58</f>
        <v>16488.78</v>
      </c>
      <c r="DI24" s="9" t="s">
        <v>15</v>
      </c>
      <c r="DJ24" s="10" t="s">
        <v>16</v>
      </c>
      <c r="DK24" s="11">
        <f>+Docentes!DK6*2.58</f>
        <v>16741.62</v>
      </c>
      <c r="DL24" s="11">
        <f>+Docentes!DL6*2.58</f>
        <v>16741.62</v>
      </c>
      <c r="DM24" s="11">
        <f>+Docentes!DM6*2.58</f>
        <v>16741.62</v>
      </c>
      <c r="DN24" s="11">
        <f>+Docentes!DN6*2.58</f>
        <v>16741.62</v>
      </c>
      <c r="DO24" s="11">
        <f>+Docentes!DO6*2.58</f>
        <v>16741.62</v>
      </c>
      <c r="DP24" s="11">
        <f>+Docentes!DP6*2.58</f>
        <v>16741.62</v>
      </c>
      <c r="DQ24" s="11">
        <f>+Docentes!DQ6*2.58</f>
        <v>16741.62</v>
      </c>
      <c r="DR24" s="11">
        <f>+Docentes!DR6*2.58</f>
        <v>16741.62</v>
      </c>
      <c r="DS24" s="11">
        <f>+Docentes!DS6*2.58</f>
        <v>16741.62</v>
      </c>
      <c r="DT24" s="11">
        <f>+Docentes!DT6*2.58</f>
        <v>16741.62</v>
      </c>
      <c r="DU24" s="11">
        <f>+Docentes!DU6*2.58</f>
        <v>16741.62</v>
      </c>
      <c r="DW24" s="9" t="s">
        <v>15</v>
      </c>
      <c r="DX24" s="10" t="s">
        <v>16</v>
      </c>
      <c r="DY24" s="11">
        <f>+Docentes!DY6*2.58</f>
        <v>19352.580000000002</v>
      </c>
      <c r="DZ24" s="11">
        <f>+Docentes!DZ6*2.58</f>
        <v>19352.580000000002</v>
      </c>
      <c r="EA24" s="11">
        <f>+Docentes!EA6*2.58</f>
        <v>19352.580000000002</v>
      </c>
      <c r="EB24" s="11">
        <f>+Docentes!EB6*2.58</f>
        <v>19352.580000000002</v>
      </c>
      <c r="EC24" s="11">
        <f>+Docentes!EC6*2.58</f>
        <v>19352.580000000002</v>
      </c>
      <c r="ED24" s="11">
        <f>+Docentes!ED6*2.58</f>
        <v>19352.580000000002</v>
      </c>
      <c r="EE24" s="11">
        <f>+Docentes!EE6*2.58</f>
        <v>19352.580000000002</v>
      </c>
      <c r="EF24" s="11">
        <f>+Docentes!EF6*2.58</f>
        <v>19352.580000000002</v>
      </c>
      <c r="EG24" s="11">
        <f>+Docentes!EG6*2.58</f>
        <v>19352.580000000002</v>
      </c>
      <c r="EH24" s="11">
        <f>+Docentes!EH6*2.58</f>
        <v>19352.580000000002</v>
      </c>
      <c r="EI24" s="11">
        <f>+Docentes!EI6*2.58</f>
        <v>19352.580000000002</v>
      </c>
      <c r="EK24" s="9" t="s">
        <v>15</v>
      </c>
      <c r="EL24" s="10" t="s">
        <v>16</v>
      </c>
      <c r="EM24" s="11">
        <f>+Docentes!EM6*2.58</f>
        <v>21127.62</v>
      </c>
      <c r="EN24" s="11">
        <f>+Docentes!EN6*2.58</f>
        <v>21127.62</v>
      </c>
      <c r="EO24" s="11">
        <f>+Docentes!EO6*2.58</f>
        <v>21127.62</v>
      </c>
      <c r="EP24" s="11">
        <f>+Docentes!EP6*2.58</f>
        <v>21127.62</v>
      </c>
      <c r="EQ24" s="11">
        <f>+Docentes!EQ6*2.58</f>
        <v>21127.62</v>
      </c>
      <c r="ER24" s="11">
        <f>+Docentes!ER6*2.58</f>
        <v>21127.62</v>
      </c>
      <c r="ES24" s="11">
        <f>+Docentes!ES6*2.58</f>
        <v>21127.62</v>
      </c>
      <c r="ET24" s="11">
        <f>+Docentes!ET6*2.58</f>
        <v>21127.62</v>
      </c>
      <c r="EU24" s="11">
        <f>+Docentes!EU6*2.58</f>
        <v>21127.62</v>
      </c>
      <c r="EV24" s="11">
        <f>+Docentes!EV6*2.58</f>
        <v>21127.62</v>
      </c>
      <c r="EW24" s="11">
        <f>+Docentes!EW6*2.58</f>
        <v>21127.62</v>
      </c>
      <c r="EY24" s="9" t="s">
        <v>15</v>
      </c>
      <c r="EZ24" s="10" t="s">
        <v>16</v>
      </c>
      <c r="FA24" s="11">
        <f>+Docentes!FA6*2.58</f>
        <v>22471.8</v>
      </c>
      <c r="FB24" s="11">
        <f>+Docentes!FB6*2.58</f>
        <v>22471.8</v>
      </c>
      <c r="FC24" s="11">
        <f>+Docentes!FC6*2.58</f>
        <v>22471.8</v>
      </c>
      <c r="FD24" s="11">
        <f>+Docentes!FD6*2.58</f>
        <v>22471.8</v>
      </c>
      <c r="FE24" s="11">
        <f>+Docentes!FE6*2.58</f>
        <v>22471.8</v>
      </c>
      <c r="FF24" s="11">
        <f>+Docentes!FF6*2.58</f>
        <v>22471.8</v>
      </c>
      <c r="FG24" s="11">
        <f>+Docentes!FG6*2.58</f>
        <v>22471.8</v>
      </c>
      <c r="FH24" s="11">
        <f>+Docentes!FH6*2.58</f>
        <v>22471.8</v>
      </c>
      <c r="FI24" s="11">
        <f>+Docentes!FI6*2.58</f>
        <v>22471.8</v>
      </c>
      <c r="FJ24" s="11">
        <f>+Docentes!FJ6*2.58</f>
        <v>22471.8</v>
      </c>
      <c r="FK24" s="11">
        <f>+Docentes!FK6*2.58</f>
        <v>22471.8</v>
      </c>
      <c r="FM24" s="9" t="s">
        <v>15</v>
      </c>
      <c r="FN24" s="10" t="s">
        <v>16</v>
      </c>
      <c r="FO24" s="11">
        <f>+Docentes!FO6*2.58</f>
        <v>23743.74</v>
      </c>
      <c r="FP24" s="11">
        <f>+Docentes!FP6*2.58</f>
        <v>23743.74</v>
      </c>
      <c r="FQ24" s="11">
        <f>+Docentes!FQ6*2.58</f>
        <v>23743.74</v>
      </c>
      <c r="FR24" s="11">
        <f>+Docentes!FR6*2.58</f>
        <v>23743.74</v>
      </c>
      <c r="FS24" s="11">
        <f>+Docentes!FS6*2.58</f>
        <v>23743.74</v>
      </c>
      <c r="FT24" s="11">
        <f>+Docentes!FT6*2.58</f>
        <v>23743.74</v>
      </c>
      <c r="FU24" s="11">
        <f>+Docentes!FU6*2.58</f>
        <v>23743.74</v>
      </c>
      <c r="FV24" s="11">
        <f>+Docentes!FV6*2.58</f>
        <v>23743.74</v>
      </c>
      <c r="FW24" s="11">
        <f>+Docentes!FW6*2.58</f>
        <v>23743.74</v>
      </c>
      <c r="FX24" s="11">
        <f>+Docentes!FX6*2.58</f>
        <v>23743.74</v>
      </c>
      <c r="FY24" s="11">
        <f>+Docentes!FY6*2.58</f>
        <v>23743.74</v>
      </c>
      <c r="GA24" s="9" t="s">
        <v>15</v>
      </c>
      <c r="GB24" s="10" t="s">
        <v>16</v>
      </c>
      <c r="GC24" s="11">
        <f>+Docentes!GC6*2.58</f>
        <v>25033.74</v>
      </c>
      <c r="GD24" s="11">
        <f>+Docentes!GD6*2.58</f>
        <v>25033.74</v>
      </c>
      <c r="GE24" s="11">
        <f>+Docentes!GE6*2.58</f>
        <v>25033.74</v>
      </c>
      <c r="GF24" s="11">
        <f>+Docentes!GF6*2.58</f>
        <v>25033.74</v>
      </c>
      <c r="GG24" s="11">
        <f>+Docentes!GG6*2.58</f>
        <v>25033.74</v>
      </c>
      <c r="GH24" s="11">
        <f>+Docentes!GH6*2.58</f>
        <v>25033.74</v>
      </c>
      <c r="GI24" s="11">
        <f>+Docentes!GI6*2.58</f>
        <v>25033.74</v>
      </c>
      <c r="GJ24" s="11">
        <f>+Docentes!GJ6*2.58</f>
        <v>25033.74</v>
      </c>
      <c r="GK24" s="11">
        <f>+Docentes!GK6*2.58</f>
        <v>25033.74</v>
      </c>
      <c r="GL24" s="11">
        <f>+Docentes!GL6*2.58</f>
        <v>25033.74</v>
      </c>
      <c r="GM24" s="11">
        <f>+Docentes!GM6*2.58</f>
        <v>25033.74</v>
      </c>
      <c r="GO24" s="9" t="s">
        <v>15</v>
      </c>
      <c r="GP24" s="10" t="s">
        <v>16</v>
      </c>
      <c r="GQ24" s="11">
        <f>+Docentes!GQ6*2.58</f>
        <v>27727.260000000002</v>
      </c>
      <c r="GR24" s="11">
        <f>+Docentes!GR6*2.58</f>
        <v>27727.260000000002</v>
      </c>
      <c r="GS24" s="11">
        <f>+Docentes!GS6*2.58</f>
        <v>27727.260000000002</v>
      </c>
      <c r="GT24" s="11">
        <f>+Docentes!GT6*2.58</f>
        <v>27727.260000000002</v>
      </c>
      <c r="GU24" s="11">
        <f>+Docentes!GU6*2.58</f>
        <v>27727.260000000002</v>
      </c>
      <c r="GV24" s="11">
        <f>+Docentes!GV6*2.58</f>
        <v>27727.260000000002</v>
      </c>
      <c r="GW24" s="11">
        <f>+Docentes!GW6*2.58</f>
        <v>27727.260000000002</v>
      </c>
      <c r="GX24" s="11">
        <f>+Docentes!GX6*2.58</f>
        <v>27727.260000000002</v>
      </c>
      <c r="GY24" s="11">
        <f>+Docentes!GY6*2.58</f>
        <v>27727.260000000002</v>
      </c>
      <c r="GZ24" s="11">
        <f>+Docentes!GZ6*2.58</f>
        <v>27727.260000000002</v>
      </c>
      <c r="HA24" s="11">
        <f>+Docentes!HA6*2.58</f>
        <v>27727.260000000002</v>
      </c>
    </row>
    <row r="25" spans="1:209" x14ac:dyDescent="0.2">
      <c r="A25" s="9" t="s">
        <v>17</v>
      </c>
      <c r="B25" s="12" t="s">
        <v>18</v>
      </c>
      <c r="C25" s="11">
        <f t="shared" ref="C25:M25" si="75">+C24*C23</f>
        <v>2663.4888000000001</v>
      </c>
      <c r="D25" s="11">
        <f t="shared" si="75"/>
        <v>3043.9872</v>
      </c>
      <c r="E25" s="11">
        <f t="shared" si="75"/>
        <v>4185.4824000000008</v>
      </c>
      <c r="F25" s="11">
        <f t="shared" si="75"/>
        <v>5453.8104000000003</v>
      </c>
      <c r="G25" s="11">
        <f t="shared" si="75"/>
        <v>6848.9712000000009</v>
      </c>
      <c r="H25" s="11">
        <f t="shared" si="75"/>
        <v>8117.2992000000004</v>
      </c>
      <c r="I25" s="11">
        <f t="shared" si="75"/>
        <v>9385.6272000000008</v>
      </c>
      <c r="J25" s="11">
        <f t="shared" si="75"/>
        <v>10653.9552</v>
      </c>
      <c r="K25" s="11">
        <f t="shared" si="75"/>
        <v>13317.444000000001</v>
      </c>
      <c r="L25" s="11">
        <f t="shared" si="75"/>
        <v>14585.771999999999</v>
      </c>
      <c r="M25" s="11">
        <f t="shared" si="75"/>
        <v>15854.1</v>
      </c>
      <c r="O25" s="9" t="s">
        <v>17</v>
      </c>
      <c r="P25" s="12" t="s">
        <v>18</v>
      </c>
      <c r="Q25" s="11">
        <f t="shared" ref="Q25:AA25" si="76">+Q24*Q23</f>
        <v>2796.7716</v>
      </c>
      <c r="R25" s="11">
        <f t="shared" si="76"/>
        <v>3196.3104000000003</v>
      </c>
      <c r="S25" s="11">
        <f t="shared" si="76"/>
        <v>4394.9268000000002</v>
      </c>
      <c r="T25" s="11">
        <f t="shared" si="76"/>
        <v>5726.7228000000005</v>
      </c>
      <c r="U25" s="11">
        <f t="shared" si="76"/>
        <v>7191.6984000000011</v>
      </c>
      <c r="V25" s="11">
        <f t="shared" si="76"/>
        <v>8523.4944000000014</v>
      </c>
      <c r="W25" s="11">
        <f t="shared" si="76"/>
        <v>9855.2903999999999</v>
      </c>
      <c r="X25" s="11">
        <f t="shared" si="76"/>
        <v>11187.0864</v>
      </c>
      <c r="Y25" s="11">
        <f t="shared" si="76"/>
        <v>13983.858000000002</v>
      </c>
      <c r="Z25" s="11">
        <f t="shared" si="76"/>
        <v>15315.654</v>
      </c>
      <c r="AA25" s="11">
        <f t="shared" si="76"/>
        <v>16647.45</v>
      </c>
      <c r="AC25" s="9" t="s">
        <v>17</v>
      </c>
      <c r="AD25" s="12" t="s">
        <v>18</v>
      </c>
      <c r="AE25" s="11">
        <f t="shared" ref="AE25:AO25" si="77">+AE24*AE23</f>
        <v>2876.4162000000001</v>
      </c>
      <c r="AF25" s="11">
        <f t="shared" si="77"/>
        <v>3287.3328000000001</v>
      </c>
      <c r="AG25" s="11">
        <f t="shared" si="77"/>
        <v>4520.0826000000006</v>
      </c>
      <c r="AH25" s="11">
        <f t="shared" si="77"/>
        <v>5889.8046000000004</v>
      </c>
      <c r="AI25" s="11">
        <f t="shared" si="77"/>
        <v>7396.4988000000012</v>
      </c>
      <c r="AJ25" s="11">
        <f t="shared" si="77"/>
        <v>8766.220800000001</v>
      </c>
      <c r="AK25" s="11">
        <f t="shared" si="77"/>
        <v>10135.942800000001</v>
      </c>
      <c r="AL25" s="11">
        <f t="shared" si="77"/>
        <v>11505.6648</v>
      </c>
      <c r="AM25" s="11">
        <f t="shared" si="77"/>
        <v>14382.081000000002</v>
      </c>
      <c r="AN25" s="11">
        <f t="shared" si="77"/>
        <v>15751.803</v>
      </c>
      <c r="AO25" s="11">
        <f t="shared" si="77"/>
        <v>17121.525000000001</v>
      </c>
      <c r="AQ25" s="9" t="s">
        <v>17</v>
      </c>
      <c r="AR25" s="12" t="s">
        <v>18</v>
      </c>
      <c r="AS25" s="11">
        <f t="shared" ref="AS25:BC25" si="78">+AS24*AS23</f>
        <v>2930.0544</v>
      </c>
      <c r="AT25" s="11">
        <f t="shared" si="78"/>
        <v>3348.6336000000001</v>
      </c>
      <c r="AU25" s="11">
        <f t="shared" si="78"/>
        <v>4604.3712000000005</v>
      </c>
      <c r="AV25" s="11">
        <f t="shared" si="78"/>
        <v>5999.6352000000006</v>
      </c>
      <c r="AW25" s="11">
        <f t="shared" si="78"/>
        <v>7534.4256000000014</v>
      </c>
      <c r="AX25" s="11">
        <f t="shared" si="78"/>
        <v>8929.6896000000015</v>
      </c>
      <c r="AY25" s="11">
        <f t="shared" si="78"/>
        <v>10324.953600000001</v>
      </c>
      <c r="AZ25" s="11">
        <f t="shared" si="78"/>
        <v>11720.2176</v>
      </c>
      <c r="BA25" s="11">
        <f t="shared" si="78"/>
        <v>14650.272000000003</v>
      </c>
      <c r="BB25" s="11">
        <f t="shared" si="78"/>
        <v>16045.536</v>
      </c>
      <c r="BC25" s="11">
        <f t="shared" si="78"/>
        <v>17440.800000000003</v>
      </c>
      <c r="BE25" s="9" t="s">
        <v>17</v>
      </c>
      <c r="BF25" s="12" t="s">
        <v>18</v>
      </c>
      <c r="BG25" s="11">
        <f t="shared" ref="BG25:BQ25" si="79">+BG24*BG23</f>
        <v>3009.6989999999996</v>
      </c>
      <c r="BH25" s="11">
        <f t="shared" si="79"/>
        <v>3439.6559999999999</v>
      </c>
      <c r="BI25" s="11">
        <f t="shared" si="79"/>
        <v>4729.527</v>
      </c>
      <c r="BJ25" s="11">
        <f t="shared" si="79"/>
        <v>6162.7169999999996</v>
      </c>
      <c r="BK25" s="11">
        <f t="shared" si="79"/>
        <v>7739.2260000000006</v>
      </c>
      <c r="BL25" s="11">
        <f t="shared" si="79"/>
        <v>9172.4159999999993</v>
      </c>
      <c r="BM25" s="11">
        <f t="shared" si="79"/>
        <v>10605.606</v>
      </c>
      <c r="BN25" s="11">
        <f t="shared" si="79"/>
        <v>12038.795999999998</v>
      </c>
      <c r="BO25" s="11">
        <f t="shared" si="79"/>
        <v>15048.495000000001</v>
      </c>
      <c r="BP25" s="11">
        <f t="shared" si="79"/>
        <v>16481.684999999998</v>
      </c>
      <c r="BQ25" s="11">
        <f t="shared" si="79"/>
        <v>17914.875</v>
      </c>
      <c r="BS25" s="9" t="s">
        <v>17</v>
      </c>
      <c r="BT25" s="12" t="s">
        <v>18</v>
      </c>
      <c r="BU25" s="11">
        <f t="shared" ref="BU25:CE25" si="80">+BU24*BU23</f>
        <v>3062.7954</v>
      </c>
      <c r="BV25" s="11">
        <f t="shared" si="80"/>
        <v>3500.3375999999998</v>
      </c>
      <c r="BW25" s="11">
        <f t="shared" si="80"/>
        <v>4812.9642000000003</v>
      </c>
      <c r="BX25" s="11">
        <f t="shared" si="80"/>
        <v>6271.4381999999996</v>
      </c>
      <c r="BY25" s="11">
        <f t="shared" si="80"/>
        <v>7875.7596000000003</v>
      </c>
      <c r="BZ25" s="11">
        <f t="shared" si="80"/>
        <v>9334.2335999999996</v>
      </c>
      <c r="CA25" s="11">
        <f t="shared" si="80"/>
        <v>10792.7076</v>
      </c>
      <c r="CB25" s="11">
        <f t="shared" si="80"/>
        <v>12251.1816</v>
      </c>
      <c r="CC25" s="11">
        <f t="shared" si="80"/>
        <v>15313.977000000001</v>
      </c>
      <c r="CD25" s="11">
        <f t="shared" si="80"/>
        <v>16772.450999999997</v>
      </c>
      <c r="CE25" s="11">
        <f t="shared" si="80"/>
        <v>18230.924999999999</v>
      </c>
      <c r="CG25" s="9" t="s">
        <v>17</v>
      </c>
      <c r="CH25" s="12" t="s">
        <v>18</v>
      </c>
      <c r="CI25" s="11">
        <f t="shared" ref="CI25:CS25" si="81">+CI24*CI23</f>
        <v>3169.5299999999997</v>
      </c>
      <c r="CJ25" s="11">
        <f t="shared" si="81"/>
        <v>3622.3199999999997</v>
      </c>
      <c r="CK25" s="11">
        <f t="shared" si="81"/>
        <v>4980.6900000000005</v>
      </c>
      <c r="CL25" s="11">
        <f t="shared" si="81"/>
        <v>6489.99</v>
      </c>
      <c r="CM25" s="11">
        <f t="shared" si="81"/>
        <v>8150.22</v>
      </c>
      <c r="CN25" s="11">
        <f t="shared" si="81"/>
        <v>9659.52</v>
      </c>
      <c r="CO25" s="11">
        <f t="shared" si="81"/>
        <v>11168.82</v>
      </c>
      <c r="CP25" s="11">
        <f t="shared" si="81"/>
        <v>12678.119999999999</v>
      </c>
      <c r="CQ25" s="11">
        <f t="shared" si="81"/>
        <v>15847.650000000001</v>
      </c>
      <c r="CR25" s="11">
        <f t="shared" si="81"/>
        <v>17356.949999999997</v>
      </c>
      <c r="CS25" s="11">
        <f t="shared" si="81"/>
        <v>18866.25</v>
      </c>
      <c r="CU25" s="9" t="s">
        <v>17</v>
      </c>
      <c r="CV25" s="12" t="s">
        <v>18</v>
      </c>
      <c r="CW25" s="11">
        <f t="shared" ref="CW25:DG25" si="82">+CW24*CW23</f>
        <v>3462.6437999999998</v>
      </c>
      <c r="CX25" s="11">
        <f t="shared" si="82"/>
        <v>3957.3071999999997</v>
      </c>
      <c r="CY25" s="11">
        <f t="shared" si="82"/>
        <v>5441.2973999999995</v>
      </c>
      <c r="CZ25" s="11">
        <f t="shared" si="82"/>
        <v>7090.1753999999992</v>
      </c>
      <c r="DA25" s="11">
        <f t="shared" si="82"/>
        <v>8903.9411999999993</v>
      </c>
      <c r="DB25" s="11">
        <f t="shared" si="82"/>
        <v>10552.8192</v>
      </c>
      <c r="DC25" s="11">
        <f t="shared" si="82"/>
        <v>12201.697199999999</v>
      </c>
      <c r="DD25" s="11">
        <f t="shared" si="82"/>
        <v>13850.575199999999</v>
      </c>
      <c r="DE25" s="11">
        <f t="shared" si="82"/>
        <v>17313.219000000001</v>
      </c>
      <c r="DF25" s="11">
        <f t="shared" si="82"/>
        <v>18962.096999999998</v>
      </c>
      <c r="DG25" s="11">
        <f t="shared" si="82"/>
        <v>20610.974999999999</v>
      </c>
      <c r="DI25" s="9" t="s">
        <v>17</v>
      </c>
      <c r="DJ25" s="12" t="s">
        <v>18</v>
      </c>
      <c r="DK25" s="11">
        <f t="shared" ref="DK25:DU25" si="83">+DK24*DK23</f>
        <v>3515.7401999999997</v>
      </c>
      <c r="DL25" s="11">
        <f t="shared" si="83"/>
        <v>4017.9887999999996</v>
      </c>
      <c r="DM25" s="11">
        <f t="shared" si="83"/>
        <v>5524.7345999999998</v>
      </c>
      <c r="DN25" s="11">
        <f t="shared" si="83"/>
        <v>7198.8965999999991</v>
      </c>
      <c r="DO25" s="11">
        <f t="shared" si="83"/>
        <v>9040.4748</v>
      </c>
      <c r="DP25" s="11">
        <f t="shared" si="83"/>
        <v>10714.6368</v>
      </c>
      <c r="DQ25" s="11">
        <f t="shared" si="83"/>
        <v>12388.798799999999</v>
      </c>
      <c r="DR25" s="11">
        <f t="shared" si="83"/>
        <v>14062.960799999999</v>
      </c>
      <c r="DS25" s="11">
        <f t="shared" si="83"/>
        <v>17578.701000000001</v>
      </c>
      <c r="DT25" s="11">
        <f t="shared" si="83"/>
        <v>19252.862999999998</v>
      </c>
      <c r="DU25" s="11">
        <f t="shared" si="83"/>
        <v>20927.024999999998</v>
      </c>
      <c r="DW25" s="9" t="s">
        <v>17</v>
      </c>
      <c r="DX25" s="12" t="s">
        <v>18</v>
      </c>
      <c r="DY25" s="11">
        <f t="shared" ref="DY25:EI25" si="84">+DY24*DY23</f>
        <v>4064.0418000000004</v>
      </c>
      <c r="DZ25" s="11">
        <f t="shared" si="84"/>
        <v>4644.6192000000001</v>
      </c>
      <c r="EA25" s="11">
        <f t="shared" si="84"/>
        <v>6386.3514000000005</v>
      </c>
      <c r="EB25" s="11">
        <f t="shared" si="84"/>
        <v>8321.6094000000012</v>
      </c>
      <c r="EC25" s="11">
        <f t="shared" si="84"/>
        <v>10450.393200000002</v>
      </c>
      <c r="ED25" s="11">
        <f t="shared" si="84"/>
        <v>12385.651200000002</v>
      </c>
      <c r="EE25" s="11">
        <f t="shared" si="84"/>
        <v>14320.909200000002</v>
      </c>
      <c r="EF25" s="11">
        <f t="shared" si="84"/>
        <v>16256.167200000002</v>
      </c>
      <c r="EG25" s="11">
        <f t="shared" si="84"/>
        <v>20320.209000000003</v>
      </c>
      <c r="EH25" s="11">
        <f t="shared" si="84"/>
        <v>22255.467000000001</v>
      </c>
      <c r="EI25" s="11">
        <f t="shared" si="84"/>
        <v>24190.725000000002</v>
      </c>
      <c r="EK25" s="9" t="s">
        <v>17</v>
      </c>
      <c r="EL25" s="12" t="s">
        <v>18</v>
      </c>
      <c r="EM25" s="11">
        <f t="shared" ref="EM25:EW25" si="85">+EM24*EM23</f>
        <v>4436.8001999999997</v>
      </c>
      <c r="EN25" s="11">
        <f t="shared" si="85"/>
        <v>5070.6287999999995</v>
      </c>
      <c r="EO25" s="11">
        <f t="shared" si="85"/>
        <v>6972.1145999999999</v>
      </c>
      <c r="EP25" s="11">
        <f t="shared" si="85"/>
        <v>9084.8765999999996</v>
      </c>
      <c r="EQ25" s="11">
        <f t="shared" si="85"/>
        <v>11408.9148</v>
      </c>
      <c r="ER25" s="11">
        <f t="shared" si="85"/>
        <v>13521.676799999999</v>
      </c>
      <c r="ES25" s="11">
        <f t="shared" si="85"/>
        <v>15634.4388</v>
      </c>
      <c r="ET25" s="11">
        <f t="shared" si="85"/>
        <v>17747.200799999999</v>
      </c>
      <c r="EU25" s="11">
        <f t="shared" si="85"/>
        <v>22184.001</v>
      </c>
      <c r="EV25" s="11">
        <f t="shared" si="85"/>
        <v>24296.762999999995</v>
      </c>
      <c r="EW25" s="11">
        <f t="shared" si="85"/>
        <v>26409.524999999998</v>
      </c>
      <c r="EY25" s="9" t="s">
        <v>17</v>
      </c>
      <c r="EZ25" s="12" t="s">
        <v>18</v>
      </c>
      <c r="FA25" s="11">
        <f t="shared" ref="FA25:FK25" si="86">+FA24*FA23</f>
        <v>4719.0779999999995</v>
      </c>
      <c r="FB25" s="11">
        <f t="shared" si="86"/>
        <v>5393.232</v>
      </c>
      <c r="FC25" s="11">
        <f t="shared" si="86"/>
        <v>7415.6940000000004</v>
      </c>
      <c r="FD25" s="11">
        <f t="shared" si="86"/>
        <v>9662.8739999999998</v>
      </c>
      <c r="FE25" s="11">
        <f t="shared" si="86"/>
        <v>12134.772000000001</v>
      </c>
      <c r="FF25" s="11">
        <f t="shared" si="86"/>
        <v>14381.951999999999</v>
      </c>
      <c r="FG25" s="11">
        <f t="shared" si="86"/>
        <v>16629.131999999998</v>
      </c>
      <c r="FH25" s="11">
        <f t="shared" si="86"/>
        <v>18876.311999999998</v>
      </c>
      <c r="FI25" s="11">
        <f t="shared" si="86"/>
        <v>23595.39</v>
      </c>
      <c r="FJ25" s="11">
        <f t="shared" si="86"/>
        <v>25842.569999999996</v>
      </c>
      <c r="FK25" s="11">
        <f t="shared" si="86"/>
        <v>28089.75</v>
      </c>
      <c r="FM25" s="9" t="s">
        <v>17</v>
      </c>
      <c r="FN25" s="12" t="s">
        <v>18</v>
      </c>
      <c r="FO25" s="11">
        <f t="shared" ref="FO25:FY25" si="87">+FO24*FO23</f>
        <v>4986.1854000000003</v>
      </c>
      <c r="FP25" s="11">
        <f t="shared" si="87"/>
        <v>5698.4976000000006</v>
      </c>
      <c r="FQ25" s="11">
        <f t="shared" si="87"/>
        <v>7835.4342000000006</v>
      </c>
      <c r="FR25" s="11">
        <f t="shared" si="87"/>
        <v>10209.808200000001</v>
      </c>
      <c r="FS25" s="11">
        <f t="shared" si="87"/>
        <v>12821.619600000002</v>
      </c>
      <c r="FT25" s="11">
        <f t="shared" si="87"/>
        <v>15195.993600000002</v>
      </c>
      <c r="FU25" s="11">
        <f t="shared" si="87"/>
        <v>17570.367600000001</v>
      </c>
      <c r="FV25" s="11">
        <f t="shared" si="87"/>
        <v>19944.741600000001</v>
      </c>
      <c r="FW25" s="11">
        <f t="shared" si="87"/>
        <v>24930.927000000003</v>
      </c>
      <c r="FX25" s="11">
        <f t="shared" si="87"/>
        <v>27305.300999999999</v>
      </c>
      <c r="FY25" s="11">
        <f t="shared" si="87"/>
        <v>29679.675000000003</v>
      </c>
      <c r="GA25" s="9" t="s">
        <v>17</v>
      </c>
      <c r="GB25" s="12" t="s">
        <v>18</v>
      </c>
      <c r="GC25" s="11">
        <f t="shared" ref="GC25:GM25" si="88">+GC24*GC23</f>
        <v>5257.0853999999999</v>
      </c>
      <c r="GD25" s="11">
        <f t="shared" si="88"/>
        <v>6008.0976000000001</v>
      </c>
      <c r="GE25" s="11">
        <f t="shared" si="88"/>
        <v>8261.1342000000004</v>
      </c>
      <c r="GF25" s="11">
        <f t="shared" si="88"/>
        <v>10764.5082</v>
      </c>
      <c r="GG25" s="11">
        <f t="shared" si="88"/>
        <v>13518.219600000002</v>
      </c>
      <c r="GH25" s="11">
        <f t="shared" si="88"/>
        <v>16021.593600000002</v>
      </c>
      <c r="GI25" s="11">
        <f t="shared" si="88"/>
        <v>18524.9676</v>
      </c>
      <c r="GJ25" s="11">
        <f t="shared" si="88"/>
        <v>21028.3416</v>
      </c>
      <c r="GK25" s="11">
        <f t="shared" si="88"/>
        <v>26285.427000000003</v>
      </c>
      <c r="GL25" s="11">
        <f t="shared" si="88"/>
        <v>28788.800999999999</v>
      </c>
      <c r="GM25" s="11">
        <f t="shared" si="88"/>
        <v>31292.175000000003</v>
      </c>
      <c r="GO25" s="9" t="s">
        <v>17</v>
      </c>
      <c r="GP25" s="12" t="s">
        <v>18</v>
      </c>
      <c r="GQ25" s="11">
        <f t="shared" ref="GQ25:HA25" si="89">+GQ24*GQ23</f>
        <v>5822.7246000000005</v>
      </c>
      <c r="GR25" s="11">
        <f t="shared" si="89"/>
        <v>6654.5424000000003</v>
      </c>
      <c r="GS25" s="11">
        <f t="shared" si="89"/>
        <v>9149.9958000000006</v>
      </c>
      <c r="GT25" s="11">
        <f t="shared" si="89"/>
        <v>11922.721800000001</v>
      </c>
      <c r="GU25" s="11">
        <f t="shared" si="89"/>
        <v>14972.720400000002</v>
      </c>
      <c r="GV25" s="11">
        <f t="shared" si="89"/>
        <v>17745.446400000001</v>
      </c>
      <c r="GW25" s="11">
        <f t="shared" si="89"/>
        <v>20518.172399999999</v>
      </c>
      <c r="GX25" s="11">
        <f t="shared" si="89"/>
        <v>23290.898400000002</v>
      </c>
      <c r="GY25" s="11">
        <f t="shared" si="89"/>
        <v>29113.623000000003</v>
      </c>
      <c r="GZ25" s="11">
        <f t="shared" si="89"/>
        <v>31886.348999999998</v>
      </c>
      <c r="HA25" s="11">
        <f t="shared" si="89"/>
        <v>34659.075000000004</v>
      </c>
    </row>
    <row r="26" spans="1:209" ht="13.9" x14ac:dyDescent="0.25">
      <c r="A26" s="9" t="s">
        <v>19</v>
      </c>
      <c r="B26" s="12" t="s">
        <v>20</v>
      </c>
      <c r="C26" s="11">
        <f>+Docentes!C27</f>
        <v>2722</v>
      </c>
      <c r="D26" s="11">
        <f>+Docentes!D27</f>
        <v>2722</v>
      </c>
      <c r="E26" s="11">
        <f>+Docentes!E27</f>
        <v>2722</v>
      </c>
      <c r="F26" s="11">
        <f>+Docentes!F27</f>
        <v>2722</v>
      </c>
      <c r="G26" s="11">
        <f>+Docentes!G27</f>
        <v>2722</v>
      </c>
      <c r="H26" s="11">
        <f>+Docentes!H27</f>
        <v>2722</v>
      </c>
      <c r="I26" s="11">
        <f>+Docentes!I27</f>
        <v>2722</v>
      </c>
      <c r="J26" s="11">
        <f>+Docentes!J27</f>
        <v>2722</v>
      </c>
      <c r="K26" s="11">
        <f>+Docentes!K27</f>
        <v>2722</v>
      </c>
      <c r="L26" s="11">
        <f>+Docentes!L27</f>
        <v>2722</v>
      </c>
      <c r="M26" s="11">
        <f>+Docentes!M27</f>
        <v>2722</v>
      </c>
      <c r="O26" s="9" t="s">
        <v>19</v>
      </c>
      <c r="P26" s="12" t="s">
        <v>20</v>
      </c>
      <c r="Q26" s="11">
        <f>+Docentes!Q27</f>
        <v>2934</v>
      </c>
      <c r="R26" s="11">
        <f>+Docentes!R27</f>
        <v>2934</v>
      </c>
      <c r="S26" s="11">
        <f>+Docentes!S27</f>
        <v>2934</v>
      </c>
      <c r="T26" s="11">
        <f>+Docentes!T27</f>
        <v>2934</v>
      </c>
      <c r="U26" s="11">
        <f>+Docentes!U27</f>
        <v>2934</v>
      </c>
      <c r="V26" s="11">
        <f>+Docentes!V27</f>
        <v>2934</v>
      </c>
      <c r="W26" s="11">
        <f>+Docentes!W27</f>
        <v>2934</v>
      </c>
      <c r="X26" s="11">
        <f>+Docentes!X27</f>
        <v>2934</v>
      </c>
      <c r="Y26" s="11">
        <f>+Docentes!Y27</f>
        <v>2934</v>
      </c>
      <c r="Z26" s="11">
        <f>+Docentes!Z27</f>
        <v>2934</v>
      </c>
      <c r="AA26" s="11">
        <f>+Docentes!AA27</f>
        <v>2934</v>
      </c>
      <c r="AC26" s="9" t="s">
        <v>19</v>
      </c>
      <c r="AD26" s="12" t="s">
        <v>20</v>
      </c>
      <c r="AE26" s="11">
        <f>+Docentes!AE27</f>
        <v>3062</v>
      </c>
      <c r="AF26" s="11">
        <f>+Docentes!AF27</f>
        <v>3062</v>
      </c>
      <c r="AG26" s="11">
        <f>+Docentes!AG27</f>
        <v>3062</v>
      </c>
      <c r="AH26" s="11">
        <f>+Docentes!AH27</f>
        <v>3062</v>
      </c>
      <c r="AI26" s="11">
        <f>+Docentes!AI27</f>
        <v>3062</v>
      </c>
      <c r="AJ26" s="11">
        <f>+Docentes!AJ27</f>
        <v>3062</v>
      </c>
      <c r="AK26" s="11">
        <f>+Docentes!AK27</f>
        <v>3062</v>
      </c>
      <c r="AL26" s="11">
        <f>+Docentes!AL27</f>
        <v>3062</v>
      </c>
      <c r="AM26" s="11">
        <f>+Docentes!AM27</f>
        <v>3062</v>
      </c>
      <c r="AN26" s="11">
        <f>+Docentes!AN27</f>
        <v>3062</v>
      </c>
      <c r="AO26" s="11">
        <f>+Docentes!AO27</f>
        <v>3062</v>
      </c>
      <c r="AQ26" s="9" t="s">
        <v>19</v>
      </c>
      <c r="AR26" s="12" t="s">
        <v>20</v>
      </c>
      <c r="AS26" s="11">
        <f>+Docentes!AS27</f>
        <v>3147</v>
      </c>
      <c r="AT26" s="11">
        <f>+Docentes!AT27</f>
        <v>3147</v>
      </c>
      <c r="AU26" s="11">
        <f>+Docentes!AU27</f>
        <v>3147</v>
      </c>
      <c r="AV26" s="11">
        <f>+Docentes!AV27</f>
        <v>3147</v>
      </c>
      <c r="AW26" s="11">
        <f>+Docentes!AW27</f>
        <v>3147</v>
      </c>
      <c r="AX26" s="11">
        <f>+Docentes!AX27</f>
        <v>3147</v>
      </c>
      <c r="AY26" s="11">
        <f>+Docentes!AY27</f>
        <v>3147</v>
      </c>
      <c r="AZ26" s="11">
        <f>+Docentes!AZ27</f>
        <v>3147</v>
      </c>
      <c r="BA26" s="11">
        <f>+Docentes!BA27</f>
        <v>3147</v>
      </c>
      <c r="BB26" s="11">
        <f>+Docentes!BB27</f>
        <v>3147</v>
      </c>
      <c r="BC26" s="11">
        <f>+Docentes!BC27</f>
        <v>3147</v>
      </c>
      <c r="BE26" s="9" t="s">
        <v>19</v>
      </c>
      <c r="BF26" s="12" t="s">
        <v>20</v>
      </c>
      <c r="BG26" s="11">
        <f>+Docentes!BG27</f>
        <v>3274</v>
      </c>
      <c r="BH26" s="11">
        <f>+Docentes!BH27</f>
        <v>3274</v>
      </c>
      <c r="BI26" s="11">
        <f>+Docentes!BI27</f>
        <v>3274</v>
      </c>
      <c r="BJ26" s="11">
        <f>+Docentes!BJ27</f>
        <v>3274</v>
      </c>
      <c r="BK26" s="11">
        <f>+Docentes!BK27</f>
        <v>3274</v>
      </c>
      <c r="BL26" s="11">
        <f>+Docentes!BL27</f>
        <v>3274</v>
      </c>
      <c r="BM26" s="11">
        <f>+Docentes!BM27</f>
        <v>3274</v>
      </c>
      <c r="BN26" s="11">
        <f>+Docentes!BN27</f>
        <v>3274</v>
      </c>
      <c r="BO26" s="11">
        <f>+Docentes!BO27</f>
        <v>3274</v>
      </c>
      <c r="BP26" s="11">
        <f>+Docentes!BP27</f>
        <v>3274</v>
      </c>
      <c r="BQ26" s="11">
        <f>+Docentes!BQ27</f>
        <v>3274</v>
      </c>
      <c r="BS26" s="9" t="s">
        <v>19</v>
      </c>
      <c r="BT26" s="12" t="s">
        <v>20</v>
      </c>
      <c r="BU26" s="11">
        <f>+Docentes!BU27</f>
        <v>3359</v>
      </c>
      <c r="BV26" s="11">
        <f>+Docentes!BV27</f>
        <v>3359</v>
      </c>
      <c r="BW26" s="11">
        <f>+Docentes!BW27</f>
        <v>3359</v>
      </c>
      <c r="BX26" s="11">
        <f>+Docentes!BX27</f>
        <v>3359</v>
      </c>
      <c r="BY26" s="11">
        <f>+Docentes!BY27</f>
        <v>3359</v>
      </c>
      <c r="BZ26" s="11">
        <f>+Docentes!BZ27</f>
        <v>3359</v>
      </c>
      <c r="CA26" s="11">
        <f>+Docentes!CA27</f>
        <v>3359</v>
      </c>
      <c r="CB26" s="11">
        <f>+Docentes!CB27</f>
        <v>3359</v>
      </c>
      <c r="CC26" s="11">
        <f>+Docentes!CC27</f>
        <v>3359</v>
      </c>
      <c r="CD26" s="11">
        <f>+Docentes!CD27</f>
        <v>3359</v>
      </c>
      <c r="CE26" s="11">
        <f>+Docentes!CE27</f>
        <v>3359</v>
      </c>
      <c r="CG26" s="9" t="s">
        <v>19</v>
      </c>
      <c r="CH26" s="12" t="s">
        <v>20</v>
      </c>
      <c r="CI26" s="11">
        <f>+Docentes!CI27</f>
        <v>3529</v>
      </c>
      <c r="CJ26" s="11">
        <f>+Docentes!CJ27</f>
        <v>3529</v>
      </c>
      <c r="CK26" s="11">
        <f>+Docentes!CK27</f>
        <v>3529</v>
      </c>
      <c r="CL26" s="11">
        <f>+Docentes!CL27</f>
        <v>3529</v>
      </c>
      <c r="CM26" s="11">
        <f>+Docentes!CM27</f>
        <v>3529</v>
      </c>
      <c r="CN26" s="11">
        <f>+Docentes!CN27</f>
        <v>3529</v>
      </c>
      <c r="CO26" s="11">
        <f>+Docentes!CO27</f>
        <v>3529</v>
      </c>
      <c r="CP26" s="11">
        <f>+Docentes!CP27</f>
        <v>3529</v>
      </c>
      <c r="CQ26" s="11">
        <f>+Docentes!CQ27</f>
        <v>3529</v>
      </c>
      <c r="CR26" s="11">
        <f>+Docentes!CR27</f>
        <v>3529</v>
      </c>
      <c r="CS26" s="11">
        <f>+Docentes!CS27</f>
        <v>3529</v>
      </c>
      <c r="CU26" s="9" t="s">
        <v>19</v>
      </c>
      <c r="CV26" s="12" t="s">
        <v>20</v>
      </c>
      <c r="CW26" s="11">
        <f>+Docentes!CW27</f>
        <v>3997</v>
      </c>
      <c r="CX26" s="11">
        <f>+Docentes!CX27</f>
        <v>3997</v>
      </c>
      <c r="CY26" s="11">
        <f>+Docentes!CY27</f>
        <v>3997</v>
      </c>
      <c r="CZ26" s="11">
        <f>+Docentes!CZ27</f>
        <v>3997</v>
      </c>
      <c r="DA26" s="11">
        <f>+Docentes!DA27</f>
        <v>3997</v>
      </c>
      <c r="DB26" s="11">
        <f>+Docentes!DB27</f>
        <v>3997</v>
      </c>
      <c r="DC26" s="11">
        <f>+Docentes!DC27</f>
        <v>3997</v>
      </c>
      <c r="DD26" s="11">
        <f>+Docentes!DD27</f>
        <v>3997</v>
      </c>
      <c r="DE26" s="11">
        <f>+Docentes!DE27</f>
        <v>3997</v>
      </c>
      <c r="DF26" s="11">
        <f>+Docentes!DF27</f>
        <v>3997</v>
      </c>
      <c r="DG26" s="11">
        <f>+Docentes!DG27</f>
        <v>3997</v>
      </c>
      <c r="DI26" s="9" t="s">
        <v>19</v>
      </c>
      <c r="DJ26" s="12" t="s">
        <v>20</v>
      </c>
      <c r="DK26" s="11">
        <f>+Docentes!DK27</f>
        <v>4082</v>
      </c>
      <c r="DL26" s="11">
        <f>+Docentes!DL27</f>
        <v>4082</v>
      </c>
      <c r="DM26" s="11">
        <f>+Docentes!DM27</f>
        <v>4082</v>
      </c>
      <c r="DN26" s="11">
        <f>+Docentes!DN27</f>
        <v>4082</v>
      </c>
      <c r="DO26" s="11">
        <f>+Docentes!DO27</f>
        <v>4082</v>
      </c>
      <c r="DP26" s="11">
        <f>+Docentes!DP27</f>
        <v>4082</v>
      </c>
      <c r="DQ26" s="11">
        <f>+Docentes!DQ27</f>
        <v>4082</v>
      </c>
      <c r="DR26" s="11">
        <f>+Docentes!DR27</f>
        <v>4082</v>
      </c>
      <c r="DS26" s="11">
        <f>+Docentes!DS27</f>
        <v>4082</v>
      </c>
      <c r="DT26" s="11">
        <f>+Docentes!DT27</f>
        <v>4082</v>
      </c>
      <c r="DU26" s="11">
        <f>+Docentes!DU27</f>
        <v>4082</v>
      </c>
      <c r="DW26" s="9" t="s">
        <v>19</v>
      </c>
      <c r="DX26" s="12" t="s">
        <v>20</v>
      </c>
      <c r="DY26" s="11">
        <f>+Docentes!DY27</f>
        <v>4529</v>
      </c>
      <c r="DZ26" s="11">
        <f>+Docentes!DZ27</f>
        <v>4529</v>
      </c>
      <c r="EA26" s="11">
        <f>+Docentes!EA27</f>
        <v>4529</v>
      </c>
      <c r="EB26" s="11">
        <f>+Docentes!EB27</f>
        <v>4529</v>
      </c>
      <c r="EC26" s="11">
        <f>+Docentes!EC27</f>
        <v>4529</v>
      </c>
      <c r="ED26" s="11">
        <f>+Docentes!ED27</f>
        <v>4529</v>
      </c>
      <c r="EE26" s="11">
        <f>+Docentes!EE27</f>
        <v>4529</v>
      </c>
      <c r="EF26" s="11">
        <f>+Docentes!EF27</f>
        <v>4529</v>
      </c>
      <c r="EG26" s="11">
        <f>+Docentes!EG27</f>
        <v>4529</v>
      </c>
      <c r="EH26" s="11">
        <f>+Docentes!EH27</f>
        <v>4529</v>
      </c>
      <c r="EI26" s="11">
        <f>+Docentes!EI27</f>
        <v>4529</v>
      </c>
      <c r="EK26" s="9" t="s">
        <v>19</v>
      </c>
      <c r="EL26" s="12" t="s">
        <v>20</v>
      </c>
      <c r="EM26" s="11">
        <f>+Docentes!EM27</f>
        <v>5152</v>
      </c>
      <c r="EN26" s="11">
        <f>+Docentes!EN27</f>
        <v>5152</v>
      </c>
      <c r="EO26" s="11">
        <f>+Docentes!EO27</f>
        <v>5152</v>
      </c>
      <c r="EP26" s="11">
        <f>+Docentes!EP27</f>
        <v>5152</v>
      </c>
      <c r="EQ26" s="11">
        <f>+Docentes!EQ27</f>
        <v>5152</v>
      </c>
      <c r="ER26" s="11">
        <f>+Docentes!ER27</f>
        <v>5152</v>
      </c>
      <c r="ES26" s="11">
        <f>+Docentes!ES27</f>
        <v>5152</v>
      </c>
      <c r="ET26" s="11">
        <f>+Docentes!ET27</f>
        <v>5152</v>
      </c>
      <c r="EU26" s="11">
        <f>+Docentes!EU27</f>
        <v>5152</v>
      </c>
      <c r="EV26" s="11">
        <f>+Docentes!EV27</f>
        <v>5152</v>
      </c>
      <c r="EW26" s="11">
        <f>+Docentes!EW27</f>
        <v>5152</v>
      </c>
      <c r="EY26" s="9" t="s">
        <v>19</v>
      </c>
      <c r="EZ26" s="12" t="s">
        <v>20</v>
      </c>
      <c r="FA26" s="11">
        <f>+Docentes!FA27</f>
        <v>5029</v>
      </c>
      <c r="FB26" s="11">
        <f>+Docentes!FB27</f>
        <v>5029</v>
      </c>
      <c r="FC26" s="11">
        <f>+Docentes!FC27</f>
        <v>5029</v>
      </c>
      <c r="FD26" s="11">
        <f>+Docentes!FD27</f>
        <v>5029</v>
      </c>
      <c r="FE26" s="11">
        <f>+Docentes!FE27</f>
        <v>5029</v>
      </c>
      <c r="FF26" s="11">
        <f>+Docentes!FF27</f>
        <v>5029</v>
      </c>
      <c r="FG26" s="11">
        <f>+Docentes!FG27</f>
        <v>5029</v>
      </c>
      <c r="FH26" s="11">
        <f>+Docentes!FH27</f>
        <v>5029</v>
      </c>
      <c r="FI26" s="11">
        <f>+Docentes!FI27</f>
        <v>5029</v>
      </c>
      <c r="FJ26" s="11">
        <f>+Docentes!FJ27</f>
        <v>5029</v>
      </c>
      <c r="FK26" s="11">
        <f>+Docentes!FK27</f>
        <v>5029</v>
      </c>
      <c r="FM26" s="9" t="s">
        <v>19</v>
      </c>
      <c r="FN26" s="12" t="s">
        <v>20</v>
      </c>
      <c r="FO26" s="11">
        <f>+Docentes!FO27</f>
        <v>5475</v>
      </c>
      <c r="FP26" s="11">
        <f>+Docentes!FP27</f>
        <v>5475</v>
      </c>
      <c r="FQ26" s="11">
        <f>+Docentes!FQ27</f>
        <v>5475</v>
      </c>
      <c r="FR26" s="11">
        <f>+Docentes!FR27</f>
        <v>5475</v>
      </c>
      <c r="FS26" s="11">
        <f>+Docentes!FS27</f>
        <v>5475</v>
      </c>
      <c r="FT26" s="11">
        <f>+Docentes!FT27</f>
        <v>5475</v>
      </c>
      <c r="FU26" s="11">
        <f>+Docentes!FU27</f>
        <v>5475</v>
      </c>
      <c r="FV26" s="11">
        <f>+Docentes!FV27</f>
        <v>5475</v>
      </c>
      <c r="FW26" s="11">
        <f>+Docentes!FW27</f>
        <v>5475</v>
      </c>
      <c r="FX26" s="11">
        <f>+Docentes!FX27</f>
        <v>5475</v>
      </c>
      <c r="FY26" s="11">
        <f>+Docentes!FY27</f>
        <v>5475</v>
      </c>
      <c r="GA26" s="9" t="s">
        <v>19</v>
      </c>
      <c r="GB26" s="12" t="s">
        <v>20</v>
      </c>
      <c r="GC26" s="11">
        <f>+Docentes!GC27</f>
        <v>5928</v>
      </c>
      <c r="GD26" s="11">
        <f>+Docentes!GD27</f>
        <v>5928</v>
      </c>
      <c r="GE26" s="11">
        <f>+Docentes!GE27</f>
        <v>5928</v>
      </c>
      <c r="GF26" s="11">
        <f>+Docentes!GF27</f>
        <v>5928</v>
      </c>
      <c r="GG26" s="11">
        <f>+Docentes!GG27</f>
        <v>5928</v>
      </c>
      <c r="GH26" s="11">
        <f>+Docentes!GH27</f>
        <v>5928</v>
      </c>
      <c r="GI26" s="11">
        <f>+Docentes!GI27</f>
        <v>5928</v>
      </c>
      <c r="GJ26" s="11">
        <f>+Docentes!GJ27</f>
        <v>5928</v>
      </c>
      <c r="GK26" s="11">
        <f>+Docentes!GK27</f>
        <v>5928</v>
      </c>
      <c r="GL26" s="11">
        <f>+Docentes!GL27</f>
        <v>5928</v>
      </c>
      <c r="GM26" s="11">
        <f>+Docentes!GM27</f>
        <v>5928</v>
      </c>
      <c r="GO26" s="9" t="s">
        <v>19</v>
      </c>
      <c r="GP26" s="12" t="s">
        <v>20</v>
      </c>
      <c r="GQ26" s="11">
        <f>+Docentes!GQ27</f>
        <v>6874</v>
      </c>
      <c r="GR26" s="11">
        <f>+Docentes!GR27</f>
        <v>6874</v>
      </c>
      <c r="GS26" s="11">
        <f>+Docentes!GS27</f>
        <v>6874</v>
      </c>
      <c r="GT26" s="11">
        <f>+Docentes!GT27</f>
        <v>6874</v>
      </c>
      <c r="GU26" s="11">
        <f>+Docentes!GU27</f>
        <v>6874</v>
      </c>
      <c r="GV26" s="11">
        <f>+Docentes!GV27</f>
        <v>6874</v>
      </c>
      <c r="GW26" s="11">
        <f>+Docentes!GW27</f>
        <v>6874</v>
      </c>
      <c r="GX26" s="11">
        <f>+Docentes!GX27</f>
        <v>6874</v>
      </c>
      <c r="GY26" s="11">
        <f>+Docentes!GY27</f>
        <v>6874</v>
      </c>
      <c r="GZ26" s="11">
        <f>+Docentes!GZ27</f>
        <v>6874</v>
      </c>
      <c r="HA26" s="11">
        <f>+Docentes!HA27</f>
        <v>6874</v>
      </c>
    </row>
    <row r="27" spans="1:209" ht="13.9" x14ac:dyDescent="0.25">
      <c r="A27" s="9" t="s">
        <v>59</v>
      </c>
      <c r="B27" s="12" t="s">
        <v>60</v>
      </c>
      <c r="C27" s="11">
        <f>383*2.58</f>
        <v>988.14</v>
      </c>
      <c r="D27" s="11">
        <f t="shared" ref="D27:M27" si="90">383*2.58</f>
        <v>988.14</v>
      </c>
      <c r="E27" s="11">
        <f t="shared" si="90"/>
        <v>988.14</v>
      </c>
      <c r="F27" s="11">
        <f t="shared" si="90"/>
        <v>988.14</v>
      </c>
      <c r="G27" s="11">
        <f t="shared" si="90"/>
        <v>988.14</v>
      </c>
      <c r="H27" s="11">
        <f t="shared" si="90"/>
        <v>988.14</v>
      </c>
      <c r="I27" s="11">
        <f t="shared" si="90"/>
        <v>988.14</v>
      </c>
      <c r="J27" s="11">
        <f t="shared" si="90"/>
        <v>988.14</v>
      </c>
      <c r="K27" s="11">
        <f t="shared" si="90"/>
        <v>988.14</v>
      </c>
      <c r="L27" s="11">
        <f t="shared" si="90"/>
        <v>988.14</v>
      </c>
      <c r="M27" s="11">
        <f t="shared" si="90"/>
        <v>988.14</v>
      </c>
      <c r="O27" s="9" t="s">
        <v>59</v>
      </c>
      <c r="P27" s="12" t="s">
        <v>60</v>
      </c>
      <c r="Q27" s="11">
        <f>402*2.58</f>
        <v>1037.1600000000001</v>
      </c>
      <c r="R27" s="11">
        <f t="shared" ref="R27:AA27" si="91">402*2.58</f>
        <v>1037.1600000000001</v>
      </c>
      <c r="S27" s="11">
        <f t="shared" si="91"/>
        <v>1037.1600000000001</v>
      </c>
      <c r="T27" s="11">
        <f t="shared" si="91"/>
        <v>1037.1600000000001</v>
      </c>
      <c r="U27" s="11">
        <f t="shared" si="91"/>
        <v>1037.1600000000001</v>
      </c>
      <c r="V27" s="11">
        <f t="shared" si="91"/>
        <v>1037.1600000000001</v>
      </c>
      <c r="W27" s="11">
        <f t="shared" si="91"/>
        <v>1037.1600000000001</v>
      </c>
      <c r="X27" s="11">
        <f t="shared" si="91"/>
        <v>1037.1600000000001</v>
      </c>
      <c r="Y27" s="11">
        <f t="shared" si="91"/>
        <v>1037.1600000000001</v>
      </c>
      <c r="Z27" s="11">
        <f t="shared" si="91"/>
        <v>1037.1600000000001</v>
      </c>
      <c r="AA27" s="11">
        <f t="shared" si="91"/>
        <v>1037.1600000000001</v>
      </c>
      <c r="AC27" s="9" t="s">
        <v>59</v>
      </c>
      <c r="AD27" s="12" t="s">
        <v>60</v>
      </c>
      <c r="AE27" s="11">
        <f>414*2.58</f>
        <v>1068.1200000000001</v>
      </c>
      <c r="AF27" s="11">
        <f t="shared" ref="AF27:AO27" si="92">414*2.58</f>
        <v>1068.1200000000001</v>
      </c>
      <c r="AG27" s="11">
        <f t="shared" si="92"/>
        <v>1068.1200000000001</v>
      </c>
      <c r="AH27" s="11">
        <f t="shared" si="92"/>
        <v>1068.1200000000001</v>
      </c>
      <c r="AI27" s="11">
        <f t="shared" si="92"/>
        <v>1068.1200000000001</v>
      </c>
      <c r="AJ27" s="11">
        <f t="shared" si="92"/>
        <v>1068.1200000000001</v>
      </c>
      <c r="AK27" s="11">
        <f t="shared" si="92"/>
        <v>1068.1200000000001</v>
      </c>
      <c r="AL27" s="11">
        <f t="shared" si="92"/>
        <v>1068.1200000000001</v>
      </c>
      <c r="AM27" s="11">
        <f t="shared" si="92"/>
        <v>1068.1200000000001</v>
      </c>
      <c r="AN27" s="11">
        <f t="shared" si="92"/>
        <v>1068.1200000000001</v>
      </c>
      <c r="AO27" s="11">
        <f t="shared" si="92"/>
        <v>1068.1200000000001</v>
      </c>
      <c r="AQ27" s="9" t="s">
        <v>59</v>
      </c>
      <c r="AR27" s="12" t="s">
        <v>60</v>
      </c>
      <c r="AS27" s="11">
        <f>421*2.58</f>
        <v>1086.18</v>
      </c>
      <c r="AT27" s="11">
        <f t="shared" ref="AT27:BC27" si="93">421*2.58</f>
        <v>1086.18</v>
      </c>
      <c r="AU27" s="11">
        <f t="shared" si="93"/>
        <v>1086.18</v>
      </c>
      <c r="AV27" s="11">
        <f t="shared" si="93"/>
        <v>1086.18</v>
      </c>
      <c r="AW27" s="11">
        <f t="shared" si="93"/>
        <v>1086.18</v>
      </c>
      <c r="AX27" s="11">
        <f t="shared" si="93"/>
        <v>1086.18</v>
      </c>
      <c r="AY27" s="11">
        <f t="shared" si="93"/>
        <v>1086.18</v>
      </c>
      <c r="AZ27" s="11">
        <f t="shared" si="93"/>
        <v>1086.18</v>
      </c>
      <c r="BA27" s="11">
        <f t="shared" si="93"/>
        <v>1086.18</v>
      </c>
      <c r="BB27" s="11">
        <f t="shared" si="93"/>
        <v>1086.18</v>
      </c>
      <c r="BC27" s="11">
        <f t="shared" si="93"/>
        <v>1086.18</v>
      </c>
      <c r="BE27" s="9" t="s">
        <v>59</v>
      </c>
      <c r="BF27" s="12" t="s">
        <v>60</v>
      </c>
      <c r="BG27" s="11">
        <f>433*2.58</f>
        <v>1117.1400000000001</v>
      </c>
      <c r="BH27" s="11">
        <f t="shared" ref="BH27:BQ27" si="94">433*2.58</f>
        <v>1117.1400000000001</v>
      </c>
      <c r="BI27" s="11">
        <f t="shared" si="94"/>
        <v>1117.1400000000001</v>
      </c>
      <c r="BJ27" s="11">
        <f t="shared" si="94"/>
        <v>1117.1400000000001</v>
      </c>
      <c r="BK27" s="11">
        <f t="shared" si="94"/>
        <v>1117.1400000000001</v>
      </c>
      <c r="BL27" s="11">
        <f t="shared" si="94"/>
        <v>1117.1400000000001</v>
      </c>
      <c r="BM27" s="11">
        <f t="shared" si="94"/>
        <v>1117.1400000000001</v>
      </c>
      <c r="BN27" s="11">
        <f t="shared" si="94"/>
        <v>1117.1400000000001</v>
      </c>
      <c r="BO27" s="11">
        <f t="shared" si="94"/>
        <v>1117.1400000000001</v>
      </c>
      <c r="BP27" s="11">
        <f t="shared" si="94"/>
        <v>1117.1400000000001</v>
      </c>
      <c r="BQ27" s="11">
        <f t="shared" si="94"/>
        <v>1117.1400000000001</v>
      </c>
      <c r="BS27" s="9" t="s">
        <v>59</v>
      </c>
      <c r="BT27" s="12" t="s">
        <v>60</v>
      </c>
      <c r="BU27" s="11">
        <f>440*2.58</f>
        <v>1135.2</v>
      </c>
      <c r="BV27" s="11">
        <f t="shared" ref="BV27:CE27" si="95">440*2.58</f>
        <v>1135.2</v>
      </c>
      <c r="BW27" s="11">
        <f t="shared" si="95"/>
        <v>1135.2</v>
      </c>
      <c r="BX27" s="11">
        <f t="shared" si="95"/>
        <v>1135.2</v>
      </c>
      <c r="BY27" s="11">
        <f t="shared" si="95"/>
        <v>1135.2</v>
      </c>
      <c r="BZ27" s="11">
        <f t="shared" si="95"/>
        <v>1135.2</v>
      </c>
      <c r="CA27" s="11">
        <f t="shared" si="95"/>
        <v>1135.2</v>
      </c>
      <c r="CB27" s="11">
        <f t="shared" si="95"/>
        <v>1135.2</v>
      </c>
      <c r="CC27" s="11">
        <f t="shared" si="95"/>
        <v>1135.2</v>
      </c>
      <c r="CD27" s="11">
        <f t="shared" si="95"/>
        <v>1135.2</v>
      </c>
      <c r="CE27" s="11">
        <f t="shared" si="95"/>
        <v>1135.2</v>
      </c>
      <c r="CG27" s="9" t="s">
        <v>59</v>
      </c>
      <c r="CH27" s="12" t="s">
        <v>60</v>
      </c>
      <c r="CI27" s="11">
        <f>456*2.58</f>
        <v>1176.48</v>
      </c>
      <c r="CJ27" s="11">
        <f t="shared" ref="CJ27:CS27" si="96">456*2.58</f>
        <v>1176.48</v>
      </c>
      <c r="CK27" s="11">
        <f t="shared" si="96"/>
        <v>1176.48</v>
      </c>
      <c r="CL27" s="11">
        <f t="shared" si="96"/>
        <v>1176.48</v>
      </c>
      <c r="CM27" s="11">
        <f t="shared" si="96"/>
        <v>1176.48</v>
      </c>
      <c r="CN27" s="11">
        <f t="shared" si="96"/>
        <v>1176.48</v>
      </c>
      <c r="CO27" s="11">
        <f t="shared" si="96"/>
        <v>1176.48</v>
      </c>
      <c r="CP27" s="11">
        <f t="shared" si="96"/>
        <v>1176.48</v>
      </c>
      <c r="CQ27" s="11">
        <f t="shared" si="96"/>
        <v>1176.48</v>
      </c>
      <c r="CR27" s="11">
        <f t="shared" si="96"/>
        <v>1176.48</v>
      </c>
      <c r="CS27" s="11">
        <f t="shared" si="96"/>
        <v>1176.48</v>
      </c>
      <c r="CU27" s="9" t="s">
        <v>59</v>
      </c>
      <c r="CV27" s="12" t="s">
        <v>60</v>
      </c>
      <c r="CW27" s="11">
        <f>+DG21*Directivos!DC12</f>
        <v>1284.8400000000001</v>
      </c>
      <c r="CX27" s="11">
        <f>+CW27</f>
        <v>1284.8400000000001</v>
      </c>
      <c r="CY27" s="11">
        <f>+CW27</f>
        <v>1284.8400000000001</v>
      </c>
      <c r="CZ27" s="11">
        <f>+CW27</f>
        <v>1284.8400000000001</v>
      </c>
      <c r="DA27" s="11">
        <f>+CW27</f>
        <v>1284.8400000000001</v>
      </c>
      <c r="DB27" s="11">
        <f>+CW27</f>
        <v>1284.8400000000001</v>
      </c>
      <c r="DC27" s="11">
        <f>+CW27</f>
        <v>1284.8400000000001</v>
      </c>
      <c r="DD27" s="11">
        <f>+CW27</f>
        <v>1284.8400000000001</v>
      </c>
      <c r="DE27" s="11">
        <f>+CW27</f>
        <v>1284.8400000000001</v>
      </c>
      <c r="DF27" s="11">
        <f>+CW27</f>
        <v>1284.8400000000001</v>
      </c>
      <c r="DG27" s="11">
        <f>+CW27</f>
        <v>1284.8400000000001</v>
      </c>
      <c r="DI27" s="9" t="s">
        <v>59</v>
      </c>
      <c r="DJ27" s="12" t="s">
        <v>60</v>
      </c>
      <c r="DK27" s="11">
        <f>+DU21*Directivos!DQ12</f>
        <v>1305.48</v>
      </c>
      <c r="DL27" s="11">
        <f>+DK27</f>
        <v>1305.48</v>
      </c>
      <c r="DM27" s="11">
        <f>+DK27</f>
        <v>1305.48</v>
      </c>
      <c r="DN27" s="11">
        <f>+DK27</f>
        <v>1305.48</v>
      </c>
      <c r="DO27" s="11">
        <f>+DK27</f>
        <v>1305.48</v>
      </c>
      <c r="DP27" s="11">
        <f>+DK27</f>
        <v>1305.48</v>
      </c>
      <c r="DQ27" s="11">
        <f>+DK27</f>
        <v>1305.48</v>
      </c>
      <c r="DR27" s="11">
        <f>+DK27</f>
        <v>1305.48</v>
      </c>
      <c r="DS27" s="11">
        <f>+DK27</f>
        <v>1305.48</v>
      </c>
      <c r="DT27" s="11">
        <f>+DK27</f>
        <v>1305.48</v>
      </c>
      <c r="DU27" s="11">
        <f>+DK27</f>
        <v>1305.48</v>
      </c>
      <c r="DW27" s="9" t="s">
        <v>59</v>
      </c>
      <c r="DX27" s="12" t="s">
        <v>60</v>
      </c>
      <c r="DY27" s="11">
        <f>+EI21*Directivos!EE12</f>
        <v>1460.28</v>
      </c>
      <c r="DZ27" s="11">
        <f>+DY27</f>
        <v>1460.28</v>
      </c>
      <c r="EA27" s="11">
        <f>+DY27</f>
        <v>1460.28</v>
      </c>
      <c r="EB27" s="11">
        <f>+DY27</f>
        <v>1460.28</v>
      </c>
      <c r="EC27" s="11">
        <f>+DY27</f>
        <v>1460.28</v>
      </c>
      <c r="ED27" s="11">
        <f>+DY27</f>
        <v>1460.28</v>
      </c>
      <c r="EE27" s="11">
        <f>+DY27</f>
        <v>1460.28</v>
      </c>
      <c r="EF27" s="11">
        <f>+DY27</f>
        <v>1460.28</v>
      </c>
      <c r="EG27" s="11">
        <f>+DY27</f>
        <v>1460.28</v>
      </c>
      <c r="EH27" s="11">
        <f>+DY27</f>
        <v>1460.28</v>
      </c>
      <c r="EI27" s="11">
        <f>+DY27</f>
        <v>1460.28</v>
      </c>
      <c r="EK27" s="9" t="s">
        <v>59</v>
      </c>
      <c r="EL27" s="12" t="s">
        <v>60</v>
      </c>
      <c r="EM27" s="11">
        <f>+EW21*Directivos!ES12</f>
        <v>1597.02</v>
      </c>
      <c r="EN27" s="11">
        <f>+EM27</f>
        <v>1597.02</v>
      </c>
      <c r="EO27" s="11">
        <f>+EM27</f>
        <v>1597.02</v>
      </c>
      <c r="EP27" s="11">
        <f>+EM27</f>
        <v>1597.02</v>
      </c>
      <c r="EQ27" s="11">
        <f>+EM27</f>
        <v>1597.02</v>
      </c>
      <c r="ER27" s="11">
        <f>+EM27</f>
        <v>1597.02</v>
      </c>
      <c r="ES27" s="11">
        <f>+EM27</f>
        <v>1597.02</v>
      </c>
      <c r="ET27" s="11">
        <f>+EM27</f>
        <v>1597.02</v>
      </c>
      <c r="EU27" s="11">
        <f>+EM27</f>
        <v>1597.02</v>
      </c>
      <c r="EV27" s="11">
        <f>+EM27</f>
        <v>1597.02</v>
      </c>
      <c r="EW27" s="11">
        <f>+EM27</f>
        <v>1597.02</v>
      </c>
      <c r="EY27" s="9" t="s">
        <v>59</v>
      </c>
      <c r="EZ27" s="12" t="s">
        <v>60</v>
      </c>
      <c r="FA27" s="11">
        <f>+FK21*Directivos!FG12</f>
        <v>1597.02</v>
      </c>
      <c r="FB27" s="11">
        <f>+FA27</f>
        <v>1597.02</v>
      </c>
      <c r="FC27" s="11">
        <f>+FA27</f>
        <v>1597.02</v>
      </c>
      <c r="FD27" s="11">
        <f>+FA27</f>
        <v>1597.02</v>
      </c>
      <c r="FE27" s="11">
        <f>+FA27</f>
        <v>1597.02</v>
      </c>
      <c r="FF27" s="11">
        <f>+FA27</f>
        <v>1597.02</v>
      </c>
      <c r="FG27" s="11">
        <f>+FA27</f>
        <v>1597.02</v>
      </c>
      <c r="FH27" s="11">
        <f>+FA27</f>
        <v>1597.02</v>
      </c>
      <c r="FI27" s="11">
        <f>+FA27</f>
        <v>1597.02</v>
      </c>
      <c r="FJ27" s="11">
        <f>+FA27</f>
        <v>1597.02</v>
      </c>
      <c r="FK27" s="11">
        <f>+FA27</f>
        <v>1597.02</v>
      </c>
      <c r="FM27" s="9" t="s">
        <v>59</v>
      </c>
      <c r="FN27" s="12" t="s">
        <v>60</v>
      </c>
      <c r="FO27" s="11">
        <f>+FY21*Directivos!FU12</f>
        <v>1697.64</v>
      </c>
      <c r="FP27" s="11">
        <f>+FO27</f>
        <v>1697.64</v>
      </c>
      <c r="FQ27" s="11">
        <f>+FO27</f>
        <v>1697.64</v>
      </c>
      <c r="FR27" s="11">
        <f>+FO27</f>
        <v>1697.64</v>
      </c>
      <c r="FS27" s="11">
        <f>+FO27</f>
        <v>1697.64</v>
      </c>
      <c r="FT27" s="11">
        <f>+FO27</f>
        <v>1697.64</v>
      </c>
      <c r="FU27" s="11">
        <f>+FO27</f>
        <v>1697.64</v>
      </c>
      <c r="FV27" s="11">
        <f>+FO27</f>
        <v>1697.64</v>
      </c>
      <c r="FW27" s="11">
        <f>+FO27</f>
        <v>1697.64</v>
      </c>
      <c r="FX27" s="11">
        <f>+FO27</f>
        <v>1697.64</v>
      </c>
      <c r="FY27" s="11">
        <f>+FO27</f>
        <v>1697.64</v>
      </c>
      <c r="GA27" s="9" t="s">
        <v>59</v>
      </c>
      <c r="GB27" s="12" t="s">
        <v>60</v>
      </c>
      <c r="GC27" s="11">
        <f>+GM21*Directivos!GI12</f>
        <v>1798.26</v>
      </c>
      <c r="GD27" s="11">
        <f>+GC27</f>
        <v>1798.26</v>
      </c>
      <c r="GE27" s="11">
        <f>+GC27</f>
        <v>1798.26</v>
      </c>
      <c r="GF27" s="11">
        <f>+GC27</f>
        <v>1798.26</v>
      </c>
      <c r="GG27" s="11">
        <f>+GC27</f>
        <v>1798.26</v>
      </c>
      <c r="GH27" s="11">
        <f>+GC27</f>
        <v>1798.26</v>
      </c>
      <c r="GI27" s="11">
        <f>+GC27</f>
        <v>1798.26</v>
      </c>
      <c r="GJ27" s="11">
        <f>+GC27</f>
        <v>1798.26</v>
      </c>
      <c r="GK27" s="11">
        <f>+GC27</f>
        <v>1798.26</v>
      </c>
      <c r="GL27" s="11">
        <f>+GC27</f>
        <v>1798.26</v>
      </c>
      <c r="GM27" s="11">
        <f>+GC27</f>
        <v>1798.26</v>
      </c>
      <c r="GO27" s="9" t="s">
        <v>59</v>
      </c>
      <c r="GP27" s="12" t="s">
        <v>60</v>
      </c>
      <c r="GQ27" s="11">
        <f>+HA21*Directivos!GW12</f>
        <v>2007.24</v>
      </c>
      <c r="GR27" s="11">
        <f>+GQ27</f>
        <v>2007.24</v>
      </c>
      <c r="GS27" s="11">
        <f>+GQ27</f>
        <v>2007.24</v>
      </c>
      <c r="GT27" s="11">
        <f>+GQ27</f>
        <v>2007.24</v>
      </c>
      <c r="GU27" s="11">
        <f>+GQ27</f>
        <v>2007.24</v>
      </c>
      <c r="GV27" s="11">
        <f>+GQ27</f>
        <v>2007.24</v>
      </c>
      <c r="GW27" s="11">
        <f>+GQ27</f>
        <v>2007.24</v>
      </c>
      <c r="GX27" s="11">
        <f>+GQ27</f>
        <v>2007.24</v>
      </c>
      <c r="GY27" s="11">
        <f>+GQ27</f>
        <v>2007.24</v>
      </c>
      <c r="GZ27" s="11">
        <f>+GQ27</f>
        <v>2007.24</v>
      </c>
      <c r="HA27" s="11">
        <f>+GQ27</f>
        <v>2007.24</v>
      </c>
    </row>
    <row r="28" spans="1:209" ht="13.9" x14ac:dyDescent="0.25">
      <c r="A28" s="9"/>
      <c r="B28" s="1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O28" s="9"/>
      <c r="P28" s="12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C28" s="9"/>
      <c r="AD28" s="12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Q28" s="9"/>
      <c r="AR28" s="12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E28" s="9"/>
      <c r="BF28" s="12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S28" s="9"/>
      <c r="BT28" s="12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G28" s="9"/>
      <c r="CH28" s="12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U28" s="9"/>
      <c r="CV28" s="12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I28" s="9"/>
      <c r="DJ28" s="12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W28" s="9"/>
      <c r="DX28" s="12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K28" s="9"/>
      <c r="EL28" s="12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Y28" s="9"/>
      <c r="EZ28" s="12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M28" s="9"/>
      <c r="FN28" s="12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GA28" s="9"/>
      <c r="GB28" s="12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O28" s="9"/>
      <c r="GP28" s="12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</row>
    <row r="29" spans="1:209" ht="13.9" x14ac:dyDescent="0.25">
      <c r="A29" s="9"/>
      <c r="B29" s="14" t="s">
        <v>24</v>
      </c>
      <c r="C29" s="15">
        <f t="shared" ref="C29:M29" si="97">SUM(C24:C28)</f>
        <v>19056.908800000001</v>
      </c>
      <c r="D29" s="15">
        <f t="shared" si="97"/>
        <v>19437.407200000001</v>
      </c>
      <c r="E29" s="15">
        <f t="shared" si="97"/>
        <v>20578.902399999999</v>
      </c>
      <c r="F29" s="15">
        <f t="shared" si="97"/>
        <v>21847.2304</v>
      </c>
      <c r="G29" s="15">
        <f t="shared" si="97"/>
        <v>23242.391200000002</v>
      </c>
      <c r="H29" s="15">
        <f t="shared" si="97"/>
        <v>24510.7192</v>
      </c>
      <c r="I29" s="15">
        <f t="shared" si="97"/>
        <v>25779.047200000001</v>
      </c>
      <c r="J29" s="15">
        <f t="shared" si="97"/>
        <v>27047.375200000002</v>
      </c>
      <c r="K29" s="15">
        <f t="shared" si="97"/>
        <v>29710.864000000001</v>
      </c>
      <c r="L29" s="15">
        <f t="shared" si="97"/>
        <v>30979.191999999999</v>
      </c>
      <c r="M29" s="15">
        <f t="shared" si="97"/>
        <v>32247.52</v>
      </c>
      <c r="O29" s="9"/>
      <c r="P29" s="14" t="s">
        <v>24</v>
      </c>
      <c r="Q29" s="15">
        <f t="shared" ref="Q29:AA29" si="98">SUM(Q24:Q28)</f>
        <v>20085.891599999999</v>
      </c>
      <c r="R29" s="15">
        <f t="shared" si="98"/>
        <v>20485.430400000001</v>
      </c>
      <c r="S29" s="15">
        <f t="shared" si="98"/>
        <v>21684.0468</v>
      </c>
      <c r="T29" s="15">
        <f t="shared" si="98"/>
        <v>23015.842800000002</v>
      </c>
      <c r="U29" s="15">
        <f t="shared" si="98"/>
        <v>24480.8184</v>
      </c>
      <c r="V29" s="15">
        <f t="shared" si="98"/>
        <v>25812.614400000002</v>
      </c>
      <c r="W29" s="15">
        <f t="shared" si="98"/>
        <v>27144.410400000001</v>
      </c>
      <c r="X29" s="15">
        <f t="shared" si="98"/>
        <v>28476.206399999999</v>
      </c>
      <c r="Y29" s="15">
        <f t="shared" si="98"/>
        <v>31272.978000000003</v>
      </c>
      <c r="Z29" s="15">
        <f t="shared" si="98"/>
        <v>32604.774000000001</v>
      </c>
      <c r="AA29" s="15">
        <f t="shared" si="98"/>
        <v>33936.570000000007</v>
      </c>
      <c r="AC29" s="9"/>
      <c r="AD29" s="14" t="s">
        <v>24</v>
      </c>
      <c r="AE29" s="15">
        <f t="shared" ref="AE29:AO29" si="99">SUM(AE24:AE28)</f>
        <v>20703.7562</v>
      </c>
      <c r="AF29" s="15">
        <f t="shared" si="99"/>
        <v>21114.6728</v>
      </c>
      <c r="AG29" s="15">
        <f t="shared" si="99"/>
        <v>22347.422600000002</v>
      </c>
      <c r="AH29" s="15">
        <f t="shared" si="99"/>
        <v>23717.1446</v>
      </c>
      <c r="AI29" s="15">
        <f t="shared" si="99"/>
        <v>25223.838800000001</v>
      </c>
      <c r="AJ29" s="15">
        <f t="shared" si="99"/>
        <v>26593.560800000003</v>
      </c>
      <c r="AK29" s="15">
        <f t="shared" si="99"/>
        <v>27963.282800000001</v>
      </c>
      <c r="AL29" s="15">
        <f t="shared" si="99"/>
        <v>29333.004799999999</v>
      </c>
      <c r="AM29" s="15">
        <f t="shared" si="99"/>
        <v>32209.421000000002</v>
      </c>
      <c r="AN29" s="15">
        <f t="shared" si="99"/>
        <v>33579.143000000004</v>
      </c>
      <c r="AO29" s="15">
        <f t="shared" si="99"/>
        <v>34948.865000000005</v>
      </c>
      <c r="AQ29" s="9"/>
      <c r="AR29" s="14" t="s">
        <v>24</v>
      </c>
      <c r="AS29" s="15">
        <f t="shared" ref="AS29:BC29" si="100">SUM(AS24:AS28)</f>
        <v>21115.874400000001</v>
      </c>
      <c r="AT29" s="15">
        <f t="shared" si="100"/>
        <v>21534.453600000001</v>
      </c>
      <c r="AU29" s="15">
        <f t="shared" si="100"/>
        <v>22790.191200000001</v>
      </c>
      <c r="AV29" s="15">
        <f t="shared" si="100"/>
        <v>24185.455200000004</v>
      </c>
      <c r="AW29" s="15">
        <f t="shared" si="100"/>
        <v>25720.245600000002</v>
      </c>
      <c r="AX29" s="15">
        <f t="shared" si="100"/>
        <v>27115.509600000005</v>
      </c>
      <c r="AY29" s="15">
        <f t="shared" si="100"/>
        <v>28510.7736</v>
      </c>
      <c r="AZ29" s="15">
        <f t="shared" si="100"/>
        <v>29906.037600000003</v>
      </c>
      <c r="BA29" s="15">
        <f t="shared" si="100"/>
        <v>32836.092000000004</v>
      </c>
      <c r="BB29" s="15">
        <f t="shared" si="100"/>
        <v>34231.356</v>
      </c>
      <c r="BC29" s="15">
        <f t="shared" si="100"/>
        <v>35626.620000000003</v>
      </c>
      <c r="BE29" s="9"/>
      <c r="BF29" s="14" t="s">
        <v>24</v>
      </c>
      <c r="BG29" s="15">
        <f t="shared" ref="BG29:BQ29" si="101">SUM(BG24:BG28)</f>
        <v>21732.738999999998</v>
      </c>
      <c r="BH29" s="15">
        <f t="shared" si="101"/>
        <v>22162.696</v>
      </c>
      <c r="BI29" s="15">
        <f t="shared" si="101"/>
        <v>23452.566999999999</v>
      </c>
      <c r="BJ29" s="15">
        <f t="shared" si="101"/>
        <v>24885.756999999998</v>
      </c>
      <c r="BK29" s="15">
        <f t="shared" si="101"/>
        <v>26462.266</v>
      </c>
      <c r="BL29" s="15">
        <f t="shared" si="101"/>
        <v>27895.455999999998</v>
      </c>
      <c r="BM29" s="15">
        <f t="shared" si="101"/>
        <v>29328.646000000001</v>
      </c>
      <c r="BN29" s="15">
        <f t="shared" si="101"/>
        <v>30761.835999999996</v>
      </c>
      <c r="BO29" s="15">
        <f t="shared" si="101"/>
        <v>33771.535000000003</v>
      </c>
      <c r="BP29" s="15">
        <f t="shared" si="101"/>
        <v>35204.724999999999</v>
      </c>
      <c r="BQ29" s="15">
        <f t="shared" si="101"/>
        <v>36637.915000000001</v>
      </c>
      <c r="BS29" s="9"/>
      <c r="BT29" s="14" t="s">
        <v>24</v>
      </c>
      <c r="BU29" s="15">
        <f t="shared" ref="BU29:CE29" si="102">SUM(BU24:BU28)</f>
        <v>22141.735400000001</v>
      </c>
      <c r="BV29" s="15">
        <f t="shared" si="102"/>
        <v>22579.277600000001</v>
      </c>
      <c r="BW29" s="15">
        <f t="shared" si="102"/>
        <v>23891.904200000001</v>
      </c>
      <c r="BX29" s="15">
        <f t="shared" si="102"/>
        <v>25350.378199999999</v>
      </c>
      <c r="BY29" s="15">
        <f t="shared" si="102"/>
        <v>26954.6996</v>
      </c>
      <c r="BZ29" s="15">
        <f t="shared" si="102"/>
        <v>28413.173599999998</v>
      </c>
      <c r="CA29" s="15">
        <f t="shared" si="102"/>
        <v>29871.6476</v>
      </c>
      <c r="CB29" s="15">
        <f t="shared" si="102"/>
        <v>31330.121600000002</v>
      </c>
      <c r="CC29" s="15">
        <f t="shared" si="102"/>
        <v>34392.917000000001</v>
      </c>
      <c r="CD29" s="15">
        <f t="shared" si="102"/>
        <v>35851.390999999996</v>
      </c>
      <c r="CE29" s="15">
        <f t="shared" si="102"/>
        <v>37309.864999999998</v>
      </c>
      <c r="CG29" s="9"/>
      <c r="CH29" s="14" t="s">
        <v>24</v>
      </c>
      <c r="CI29" s="15">
        <f t="shared" ref="CI29:CS29" si="103">SUM(CI24:CI28)</f>
        <v>22968.01</v>
      </c>
      <c r="CJ29" s="15">
        <f t="shared" si="103"/>
        <v>23420.799999999999</v>
      </c>
      <c r="CK29" s="15">
        <f t="shared" si="103"/>
        <v>24779.170000000002</v>
      </c>
      <c r="CL29" s="15">
        <f t="shared" si="103"/>
        <v>26288.469999999998</v>
      </c>
      <c r="CM29" s="15">
        <f t="shared" si="103"/>
        <v>27948.7</v>
      </c>
      <c r="CN29" s="15">
        <f t="shared" si="103"/>
        <v>29458</v>
      </c>
      <c r="CO29" s="15">
        <f t="shared" si="103"/>
        <v>30967.3</v>
      </c>
      <c r="CP29" s="15">
        <f t="shared" si="103"/>
        <v>32476.6</v>
      </c>
      <c r="CQ29" s="15">
        <f t="shared" si="103"/>
        <v>35646.130000000005</v>
      </c>
      <c r="CR29" s="15">
        <f t="shared" si="103"/>
        <v>37155.43</v>
      </c>
      <c r="CS29" s="15">
        <f t="shared" si="103"/>
        <v>38664.730000000003</v>
      </c>
      <c r="CU29" s="9"/>
      <c r="CV29" s="14" t="s">
        <v>24</v>
      </c>
      <c r="CW29" s="15">
        <f t="shared" ref="CW29:DG29" si="104">SUM(CW24:CW28)</f>
        <v>25233.263799999997</v>
      </c>
      <c r="CX29" s="15">
        <f t="shared" si="104"/>
        <v>25727.927199999998</v>
      </c>
      <c r="CY29" s="15">
        <f t="shared" si="104"/>
        <v>27211.917399999998</v>
      </c>
      <c r="CZ29" s="15">
        <f t="shared" si="104"/>
        <v>28860.795399999999</v>
      </c>
      <c r="DA29" s="15">
        <f t="shared" si="104"/>
        <v>30674.5612</v>
      </c>
      <c r="DB29" s="15">
        <f t="shared" si="104"/>
        <v>32323.439199999997</v>
      </c>
      <c r="DC29" s="15">
        <f t="shared" si="104"/>
        <v>33972.317199999998</v>
      </c>
      <c r="DD29" s="15">
        <f t="shared" si="104"/>
        <v>35621.195200000002</v>
      </c>
      <c r="DE29" s="15">
        <f t="shared" si="104"/>
        <v>39083.838999999993</v>
      </c>
      <c r="DF29" s="15">
        <f t="shared" si="104"/>
        <v>40732.71699999999</v>
      </c>
      <c r="DG29" s="15">
        <f t="shared" si="104"/>
        <v>42381.595000000001</v>
      </c>
      <c r="DI29" s="9"/>
      <c r="DJ29" s="14" t="s">
        <v>24</v>
      </c>
      <c r="DK29" s="15">
        <f t="shared" ref="DK29:DU29" si="105">SUM(DK24:DK28)</f>
        <v>25644.840199999999</v>
      </c>
      <c r="DL29" s="15">
        <f t="shared" si="105"/>
        <v>26147.088799999998</v>
      </c>
      <c r="DM29" s="15">
        <f t="shared" si="105"/>
        <v>27653.834599999998</v>
      </c>
      <c r="DN29" s="15">
        <f t="shared" si="105"/>
        <v>29327.996599999999</v>
      </c>
      <c r="DO29" s="15">
        <f t="shared" si="105"/>
        <v>31169.574799999999</v>
      </c>
      <c r="DP29" s="15">
        <f t="shared" si="105"/>
        <v>32843.736799999999</v>
      </c>
      <c r="DQ29" s="15">
        <f t="shared" si="105"/>
        <v>34517.898800000003</v>
      </c>
      <c r="DR29" s="15">
        <f t="shared" si="105"/>
        <v>36192.060799999999</v>
      </c>
      <c r="DS29" s="15">
        <f t="shared" si="105"/>
        <v>39707.800999999999</v>
      </c>
      <c r="DT29" s="15">
        <f t="shared" si="105"/>
        <v>41381.962999999996</v>
      </c>
      <c r="DU29" s="15">
        <f t="shared" si="105"/>
        <v>43056.125</v>
      </c>
      <c r="DW29" s="9"/>
      <c r="DX29" s="14" t="s">
        <v>24</v>
      </c>
      <c r="DY29" s="15">
        <f t="shared" ref="DY29:EI29" si="106">SUM(DY24:DY28)</f>
        <v>29405.9018</v>
      </c>
      <c r="DZ29" s="15">
        <f t="shared" si="106"/>
        <v>29986.479200000002</v>
      </c>
      <c r="EA29" s="15">
        <f t="shared" si="106"/>
        <v>31728.2114</v>
      </c>
      <c r="EB29" s="15">
        <f t="shared" si="106"/>
        <v>33663.469400000002</v>
      </c>
      <c r="EC29" s="15">
        <f t="shared" si="106"/>
        <v>35792.253200000006</v>
      </c>
      <c r="ED29" s="15">
        <f t="shared" si="106"/>
        <v>37727.511200000001</v>
      </c>
      <c r="EE29" s="15">
        <f t="shared" si="106"/>
        <v>39662.769200000002</v>
      </c>
      <c r="EF29" s="15">
        <f t="shared" si="106"/>
        <v>41598.027200000004</v>
      </c>
      <c r="EG29" s="15">
        <f t="shared" si="106"/>
        <v>45662.069000000003</v>
      </c>
      <c r="EH29" s="15">
        <f t="shared" si="106"/>
        <v>47597.327000000005</v>
      </c>
      <c r="EI29" s="15">
        <f t="shared" si="106"/>
        <v>49532.585000000006</v>
      </c>
      <c r="EK29" s="9"/>
      <c r="EL29" s="14" t="s">
        <v>24</v>
      </c>
      <c r="EM29" s="15">
        <f t="shared" ref="EM29:EW29" si="107">SUM(EM24:EM28)</f>
        <v>32313.440200000001</v>
      </c>
      <c r="EN29" s="15">
        <f t="shared" si="107"/>
        <v>32947.268799999998</v>
      </c>
      <c r="EO29" s="15">
        <f t="shared" si="107"/>
        <v>34848.754599999993</v>
      </c>
      <c r="EP29" s="15">
        <f t="shared" si="107"/>
        <v>36961.516599999995</v>
      </c>
      <c r="EQ29" s="15">
        <f t="shared" si="107"/>
        <v>39285.554799999998</v>
      </c>
      <c r="ER29" s="15">
        <f t="shared" si="107"/>
        <v>41398.316799999993</v>
      </c>
      <c r="ES29" s="15">
        <f t="shared" si="107"/>
        <v>43511.078799999996</v>
      </c>
      <c r="ET29" s="15">
        <f t="shared" si="107"/>
        <v>45623.840799999998</v>
      </c>
      <c r="EU29" s="15">
        <f t="shared" si="107"/>
        <v>50060.640999999996</v>
      </c>
      <c r="EV29" s="15">
        <f t="shared" si="107"/>
        <v>52173.402999999991</v>
      </c>
      <c r="EW29" s="15">
        <f t="shared" si="107"/>
        <v>54286.164999999994</v>
      </c>
      <c r="EY29" s="9"/>
      <c r="EZ29" s="14" t="s">
        <v>24</v>
      </c>
      <c r="FA29" s="15">
        <f t="shared" ref="FA29:FK29" si="108">SUM(FA24:FA28)</f>
        <v>33816.897999999994</v>
      </c>
      <c r="FB29" s="15">
        <f t="shared" si="108"/>
        <v>34491.051999999996</v>
      </c>
      <c r="FC29" s="15">
        <f t="shared" si="108"/>
        <v>36513.513999999996</v>
      </c>
      <c r="FD29" s="15">
        <f t="shared" si="108"/>
        <v>38760.693999999996</v>
      </c>
      <c r="FE29" s="15">
        <f t="shared" si="108"/>
        <v>41232.591999999997</v>
      </c>
      <c r="FF29" s="15">
        <f t="shared" si="108"/>
        <v>43479.771999999997</v>
      </c>
      <c r="FG29" s="15">
        <f t="shared" si="108"/>
        <v>45726.951999999997</v>
      </c>
      <c r="FH29" s="15">
        <f t="shared" si="108"/>
        <v>47974.131999999991</v>
      </c>
      <c r="FI29" s="15">
        <f t="shared" si="108"/>
        <v>52693.21</v>
      </c>
      <c r="FJ29" s="15">
        <f t="shared" si="108"/>
        <v>54940.389999999992</v>
      </c>
      <c r="FK29" s="15">
        <f t="shared" si="108"/>
        <v>57187.57</v>
      </c>
      <c r="FM29" s="9"/>
      <c r="FN29" s="14" t="s">
        <v>24</v>
      </c>
      <c r="FO29" s="15">
        <f t="shared" ref="FO29:FY29" si="109">SUM(FO24:FO28)</f>
        <v>35902.565399999999</v>
      </c>
      <c r="FP29" s="15">
        <f t="shared" si="109"/>
        <v>36614.8776</v>
      </c>
      <c r="FQ29" s="15">
        <f t="shared" si="109"/>
        <v>38751.814200000001</v>
      </c>
      <c r="FR29" s="15">
        <f t="shared" si="109"/>
        <v>41126.188200000004</v>
      </c>
      <c r="FS29" s="15">
        <f t="shared" si="109"/>
        <v>43737.999600000003</v>
      </c>
      <c r="FT29" s="15">
        <f t="shared" si="109"/>
        <v>46112.373600000006</v>
      </c>
      <c r="FU29" s="15">
        <f t="shared" si="109"/>
        <v>48486.747600000002</v>
      </c>
      <c r="FV29" s="15">
        <f t="shared" si="109"/>
        <v>50861.121599999999</v>
      </c>
      <c r="FW29" s="15">
        <f t="shared" si="109"/>
        <v>55847.307000000001</v>
      </c>
      <c r="FX29" s="15">
        <f t="shared" si="109"/>
        <v>58221.680999999997</v>
      </c>
      <c r="FY29" s="15">
        <f t="shared" si="109"/>
        <v>60596.055000000008</v>
      </c>
      <c r="GA29" s="9"/>
      <c r="GB29" s="14" t="s">
        <v>24</v>
      </c>
      <c r="GC29" s="15">
        <f t="shared" ref="GC29:GM29" si="110">SUM(GC24:GC28)</f>
        <v>38017.085400000004</v>
      </c>
      <c r="GD29" s="15">
        <f t="shared" si="110"/>
        <v>38768.097600000001</v>
      </c>
      <c r="GE29" s="15">
        <f t="shared" si="110"/>
        <v>41021.134200000008</v>
      </c>
      <c r="GF29" s="15">
        <f t="shared" si="110"/>
        <v>43524.508200000004</v>
      </c>
      <c r="GG29" s="15">
        <f t="shared" si="110"/>
        <v>46278.219600000004</v>
      </c>
      <c r="GH29" s="15">
        <f t="shared" si="110"/>
        <v>48781.593600000007</v>
      </c>
      <c r="GI29" s="15">
        <f t="shared" si="110"/>
        <v>51284.967600000004</v>
      </c>
      <c r="GJ29" s="15">
        <f t="shared" si="110"/>
        <v>53788.341600000007</v>
      </c>
      <c r="GK29" s="15">
        <f t="shared" si="110"/>
        <v>59045.427000000003</v>
      </c>
      <c r="GL29" s="15">
        <f t="shared" si="110"/>
        <v>61548.800999999999</v>
      </c>
      <c r="GM29" s="15">
        <f t="shared" si="110"/>
        <v>64052.17500000001</v>
      </c>
      <c r="GO29" s="9"/>
      <c r="GP29" s="14" t="s">
        <v>24</v>
      </c>
      <c r="GQ29" s="15">
        <f t="shared" ref="GQ29:HA29" si="111">SUM(GQ24:GQ28)</f>
        <v>42431.224600000001</v>
      </c>
      <c r="GR29" s="15">
        <f t="shared" si="111"/>
        <v>43263.042399999998</v>
      </c>
      <c r="GS29" s="15">
        <f t="shared" si="111"/>
        <v>45758.495799999997</v>
      </c>
      <c r="GT29" s="15">
        <f t="shared" si="111"/>
        <v>48531.221799999999</v>
      </c>
      <c r="GU29" s="15">
        <f t="shared" si="111"/>
        <v>51581.220399999998</v>
      </c>
      <c r="GV29" s="15">
        <f t="shared" si="111"/>
        <v>54353.946400000001</v>
      </c>
      <c r="GW29" s="15">
        <f t="shared" si="111"/>
        <v>57126.672400000003</v>
      </c>
      <c r="GX29" s="15">
        <f t="shared" si="111"/>
        <v>59899.398399999998</v>
      </c>
      <c r="GY29" s="15">
        <f t="shared" si="111"/>
        <v>65722.123000000007</v>
      </c>
      <c r="GZ29" s="15">
        <f t="shared" si="111"/>
        <v>68494.849000000002</v>
      </c>
      <c r="HA29" s="15">
        <f t="shared" si="111"/>
        <v>71267.575000000012</v>
      </c>
    </row>
    <row r="30" spans="1:209" ht="13.9" x14ac:dyDescent="0.25">
      <c r="A30" s="9"/>
      <c r="B30" s="12" t="s">
        <v>25</v>
      </c>
      <c r="C30" s="11">
        <f>-C29*0.19</f>
        <v>-3620.812672</v>
      </c>
      <c r="D30" s="11">
        <f t="shared" ref="D30:M30" si="112">-D29*0.19</f>
        <v>-3693.1073680000004</v>
      </c>
      <c r="E30" s="11">
        <f t="shared" si="112"/>
        <v>-3909.9914559999997</v>
      </c>
      <c r="F30" s="11">
        <f t="shared" si="112"/>
        <v>-4150.9737759999998</v>
      </c>
      <c r="G30" s="11">
        <f t="shared" si="112"/>
        <v>-4416.0543280000002</v>
      </c>
      <c r="H30" s="11">
        <f t="shared" si="112"/>
        <v>-4657.0366480000002</v>
      </c>
      <c r="I30" s="11">
        <f t="shared" si="112"/>
        <v>-4898.0189680000003</v>
      </c>
      <c r="J30" s="11">
        <f t="shared" si="112"/>
        <v>-5139.0012880000004</v>
      </c>
      <c r="K30" s="11">
        <f t="shared" si="112"/>
        <v>-5645.0641599999999</v>
      </c>
      <c r="L30" s="11">
        <f t="shared" si="112"/>
        <v>-5886.04648</v>
      </c>
      <c r="M30" s="11">
        <f t="shared" si="112"/>
        <v>-6127.0288</v>
      </c>
      <c r="O30" s="9"/>
      <c r="P30" s="12" t="s">
        <v>25</v>
      </c>
      <c r="Q30" s="11">
        <f>-Q29*0.19</f>
        <v>-3816.3194039999998</v>
      </c>
      <c r="R30" s="11">
        <f t="shared" ref="R30:AA30" si="113">-R29*0.19</f>
        <v>-3892.2317760000001</v>
      </c>
      <c r="S30" s="11">
        <f t="shared" si="113"/>
        <v>-4119.9688919999999</v>
      </c>
      <c r="T30" s="11">
        <f t="shared" si="113"/>
        <v>-4373.0101320000003</v>
      </c>
      <c r="U30" s="11">
        <f t="shared" si="113"/>
        <v>-4651.3554960000001</v>
      </c>
      <c r="V30" s="11">
        <f t="shared" si="113"/>
        <v>-4904.3967360000006</v>
      </c>
      <c r="W30" s="11">
        <f t="shared" si="113"/>
        <v>-5157.4379760000002</v>
      </c>
      <c r="X30" s="11">
        <f t="shared" si="113"/>
        <v>-5410.4792159999997</v>
      </c>
      <c r="Y30" s="11">
        <f t="shared" si="113"/>
        <v>-5941.8658200000009</v>
      </c>
      <c r="Z30" s="11">
        <f t="shared" si="113"/>
        <v>-6194.9070600000005</v>
      </c>
      <c r="AA30" s="11">
        <f t="shared" si="113"/>
        <v>-6447.9483000000018</v>
      </c>
      <c r="AC30" s="9"/>
      <c r="AD30" s="12" t="s">
        <v>25</v>
      </c>
      <c r="AE30" s="11">
        <f>-AE29*0.19</f>
        <v>-3933.7136780000001</v>
      </c>
      <c r="AF30" s="11">
        <f t="shared" ref="AF30:AO30" si="114">-AF29*0.19</f>
        <v>-4011.787832</v>
      </c>
      <c r="AG30" s="11">
        <f t="shared" si="114"/>
        <v>-4246.0102940000006</v>
      </c>
      <c r="AH30" s="11">
        <f t="shared" si="114"/>
        <v>-4506.257474</v>
      </c>
      <c r="AI30" s="11">
        <f t="shared" si="114"/>
        <v>-4792.529372</v>
      </c>
      <c r="AJ30" s="11">
        <f t="shared" si="114"/>
        <v>-5052.7765520000003</v>
      </c>
      <c r="AK30" s="11">
        <f t="shared" si="114"/>
        <v>-5313.0237320000006</v>
      </c>
      <c r="AL30" s="11">
        <f t="shared" si="114"/>
        <v>-5573.270912</v>
      </c>
      <c r="AM30" s="11">
        <f t="shared" si="114"/>
        <v>-6119.7899900000002</v>
      </c>
      <c r="AN30" s="11">
        <f t="shared" si="114"/>
        <v>-6380.0371700000005</v>
      </c>
      <c r="AO30" s="11">
        <f t="shared" si="114"/>
        <v>-6640.2843500000008</v>
      </c>
      <c r="AQ30" s="9"/>
      <c r="AR30" s="12" t="s">
        <v>25</v>
      </c>
      <c r="AS30" s="11">
        <f>-AS29*0.19</f>
        <v>-4012.0161360000002</v>
      </c>
      <c r="AT30" s="11">
        <f t="shared" ref="AT30:BC30" si="115">-AT29*0.19</f>
        <v>-4091.5461840000003</v>
      </c>
      <c r="AU30" s="11">
        <f t="shared" si="115"/>
        <v>-4330.1363280000005</v>
      </c>
      <c r="AV30" s="11">
        <f t="shared" si="115"/>
        <v>-4595.2364880000005</v>
      </c>
      <c r="AW30" s="11">
        <f t="shared" si="115"/>
        <v>-4886.8466640000006</v>
      </c>
      <c r="AX30" s="11">
        <f t="shared" si="115"/>
        <v>-5151.9468240000006</v>
      </c>
      <c r="AY30" s="11">
        <f t="shared" si="115"/>
        <v>-5417.0469840000005</v>
      </c>
      <c r="AZ30" s="11">
        <f t="shared" si="115"/>
        <v>-5682.1471440000005</v>
      </c>
      <c r="BA30" s="11">
        <f t="shared" si="115"/>
        <v>-6238.8574800000006</v>
      </c>
      <c r="BB30" s="11">
        <f t="shared" si="115"/>
        <v>-6503.9576399999996</v>
      </c>
      <c r="BC30" s="11">
        <f t="shared" si="115"/>
        <v>-6769.0578000000005</v>
      </c>
      <c r="BE30" s="9"/>
      <c r="BF30" s="12" t="s">
        <v>25</v>
      </c>
      <c r="BG30" s="11">
        <f>-BG29*0.19</f>
        <v>-4129.2204099999999</v>
      </c>
      <c r="BH30" s="11">
        <f t="shared" ref="BH30:BQ30" si="116">-BH29*0.19</f>
        <v>-4210.9122399999997</v>
      </c>
      <c r="BI30" s="11">
        <f t="shared" si="116"/>
        <v>-4455.9877299999998</v>
      </c>
      <c r="BJ30" s="11">
        <f t="shared" si="116"/>
        <v>-4728.2938299999996</v>
      </c>
      <c r="BK30" s="11">
        <f t="shared" si="116"/>
        <v>-5027.8305399999999</v>
      </c>
      <c r="BL30" s="11">
        <f t="shared" si="116"/>
        <v>-5300.1366399999997</v>
      </c>
      <c r="BM30" s="11">
        <f t="shared" si="116"/>
        <v>-5572.4427400000004</v>
      </c>
      <c r="BN30" s="11">
        <f t="shared" si="116"/>
        <v>-5844.7488399999993</v>
      </c>
      <c r="BO30" s="11">
        <f t="shared" si="116"/>
        <v>-6416.5916500000003</v>
      </c>
      <c r="BP30" s="11">
        <f t="shared" si="116"/>
        <v>-6688.8977500000001</v>
      </c>
      <c r="BQ30" s="11">
        <f t="shared" si="116"/>
        <v>-6961.2038499999999</v>
      </c>
      <c r="BS30" s="9"/>
      <c r="BT30" s="12" t="s">
        <v>25</v>
      </c>
      <c r="BU30" s="11">
        <f>-BU29*0.19</f>
        <v>-4206.9297260000003</v>
      </c>
      <c r="BV30" s="11">
        <f t="shared" ref="BV30:CE30" si="117">-BV29*0.19</f>
        <v>-4290.0627439999998</v>
      </c>
      <c r="BW30" s="11">
        <f t="shared" si="117"/>
        <v>-4539.4617980000003</v>
      </c>
      <c r="BX30" s="11">
        <f t="shared" si="117"/>
        <v>-4816.5718580000002</v>
      </c>
      <c r="BY30" s="11">
        <f t="shared" si="117"/>
        <v>-5121.3929239999998</v>
      </c>
      <c r="BZ30" s="11">
        <f t="shared" si="117"/>
        <v>-5398.5029839999997</v>
      </c>
      <c r="CA30" s="11">
        <f t="shared" si="117"/>
        <v>-5675.6130439999997</v>
      </c>
      <c r="CB30" s="11">
        <f t="shared" si="117"/>
        <v>-5952.7231040000006</v>
      </c>
      <c r="CC30" s="11">
        <f t="shared" si="117"/>
        <v>-6534.6542300000001</v>
      </c>
      <c r="CD30" s="11">
        <f t="shared" si="117"/>
        <v>-6811.7642899999992</v>
      </c>
      <c r="CE30" s="11">
        <f t="shared" si="117"/>
        <v>-7088.87435</v>
      </c>
      <c r="CG30" s="9"/>
      <c r="CH30" s="12" t="s">
        <v>25</v>
      </c>
      <c r="CI30" s="11">
        <f>-CI29*0.19</f>
        <v>-4363.9218999999994</v>
      </c>
      <c r="CJ30" s="11">
        <f t="shared" ref="CJ30:CS30" si="118">-CJ29*0.19</f>
        <v>-4449.9520000000002</v>
      </c>
      <c r="CK30" s="11">
        <f t="shared" si="118"/>
        <v>-4708.0423000000001</v>
      </c>
      <c r="CL30" s="11">
        <f t="shared" si="118"/>
        <v>-4994.8092999999999</v>
      </c>
      <c r="CM30" s="11">
        <f t="shared" si="118"/>
        <v>-5310.2530000000006</v>
      </c>
      <c r="CN30" s="11">
        <f t="shared" si="118"/>
        <v>-5597.02</v>
      </c>
      <c r="CO30" s="11">
        <f t="shared" si="118"/>
        <v>-5883.7870000000003</v>
      </c>
      <c r="CP30" s="11">
        <f t="shared" si="118"/>
        <v>-6170.5540000000001</v>
      </c>
      <c r="CQ30" s="11">
        <f t="shared" si="118"/>
        <v>-6772.7647000000006</v>
      </c>
      <c r="CR30" s="11">
        <f t="shared" si="118"/>
        <v>-7059.5317000000005</v>
      </c>
      <c r="CS30" s="11">
        <f t="shared" si="118"/>
        <v>-7346.2987000000003</v>
      </c>
      <c r="CU30" s="9"/>
      <c r="CV30" s="12" t="s">
        <v>25</v>
      </c>
      <c r="CW30" s="11">
        <f>-CW29*0.19</f>
        <v>-4794.3201219999992</v>
      </c>
      <c r="CX30" s="11">
        <f t="shared" ref="CX30:DG30" si="119">-CX29*0.19</f>
        <v>-4888.3061680000001</v>
      </c>
      <c r="CY30" s="11">
        <f t="shared" si="119"/>
        <v>-5170.264306</v>
      </c>
      <c r="CZ30" s="11">
        <f t="shared" si="119"/>
        <v>-5483.5511260000003</v>
      </c>
      <c r="DA30" s="11">
        <f t="shared" si="119"/>
        <v>-5828.1666279999999</v>
      </c>
      <c r="DB30" s="11">
        <f t="shared" si="119"/>
        <v>-6141.4534479999993</v>
      </c>
      <c r="DC30" s="11">
        <f t="shared" si="119"/>
        <v>-6454.7402679999996</v>
      </c>
      <c r="DD30" s="11">
        <f t="shared" si="119"/>
        <v>-6768.0270880000007</v>
      </c>
      <c r="DE30" s="11">
        <f t="shared" si="119"/>
        <v>-7425.9294099999988</v>
      </c>
      <c r="DF30" s="11">
        <f t="shared" si="119"/>
        <v>-7739.2162299999982</v>
      </c>
      <c r="DG30" s="11">
        <f t="shared" si="119"/>
        <v>-8052.5030500000003</v>
      </c>
      <c r="DI30" s="9"/>
      <c r="DJ30" s="12" t="s">
        <v>25</v>
      </c>
      <c r="DK30" s="11">
        <f>-DK29*0.19</f>
        <v>-4872.5196379999998</v>
      </c>
      <c r="DL30" s="11">
        <f t="shared" ref="DL30:DU30" si="120">-DL29*0.19</f>
        <v>-4967.9468719999995</v>
      </c>
      <c r="DM30" s="11">
        <f t="shared" si="120"/>
        <v>-5254.2285739999998</v>
      </c>
      <c r="DN30" s="11">
        <f t="shared" si="120"/>
        <v>-5572.3193540000002</v>
      </c>
      <c r="DO30" s="11">
        <f t="shared" si="120"/>
        <v>-5922.219212</v>
      </c>
      <c r="DP30" s="11">
        <f t="shared" si="120"/>
        <v>-6240.3099919999995</v>
      </c>
      <c r="DQ30" s="11">
        <f t="shared" si="120"/>
        <v>-6558.4007720000009</v>
      </c>
      <c r="DR30" s="11">
        <f t="shared" si="120"/>
        <v>-6876.4915519999995</v>
      </c>
      <c r="DS30" s="11">
        <f t="shared" si="120"/>
        <v>-7544.4821899999997</v>
      </c>
      <c r="DT30" s="11">
        <f t="shared" si="120"/>
        <v>-7862.5729699999993</v>
      </c>
      <c r="DU30" s="11">
        <f t="shared" si="120"/>
        <v>-8180.6637499999997</v>
      </c>
      <c r="DW30" s="9"/>
      <c r="DX30" s="12" t="s">
        <v>25</v>
      </c>
      <c r="DY30" s="11">
        <f>-DY29*0.19</f>
        <v>-5587.1213420000004</v>
      </c>
      <c r="DZ30" s="11">
        <f t="shared" ref="DZ30:EI30" si="121">-DZ29*0.19</f>
        <v>-5697.4310480000004</v>
      </c>
      <c r="EA30" s="11">
        <f t="shared" si="121"/>
        <v>-6028.3601660000004</v>
      </c>
      <c r="EB30" s="11">
        <f t="shared" si="121"/>
        <v>-6396.0591860000004</v>
      </c>
      <c r="EC30" s="11">
        <f t="shared" si="121"/>
        <v>-6800.5281080000013</v>
      </c>
      <c r="ED30" s="11">
        <f t="shared" si="121"/>
        <v>-7168.2271280000004</v>
      </c>
      <c r="EE30" s="11">
        <f t="shared" si="121"/>
        <v>-7535.9261480000005</v>
      </c>
      <c r="EF30" s="11">
        <f t="shared" si="121"/>
        <v>-7903.6251680000005</v>
      </c>
      <c r="EG30" s="11">
        <f t="shared" si="121"/>
        <v>-8675.7931100000005</v>
      </c>
      <c r="EH30" s="11">
        <f t="shared" si="121"/>
        <v>-9043.4921300000005</v>
      </c>
      <c r="EI30" s="11">
        <f t="shared" si="121"/>
        <v>-9411.1911500000006</v>
      </c>
      <c r="EK30" s="9"/>
      <c r="EL30" s="12" t="s">
        <v>25</v>
      </c>
      <c r="EM30" s="11">
        <f>-EM29*0.19</f>
        <v>-6139.5536380000003</v>
      </c>
      <c r="EN30" s="11">
        <f t="shared" ref="EN30:EW30" si="122">-EN29*0.19</f>
        <v>-6259.9810719999996</v>
      </c>
      <c r="EO30" s="11">
        <f t="shared" si="122"/>
        <v>-6621.2633739999983</v>
      </c>
      <c r="EP30" s="11">
        <f t="shared" si="122"/>
        <v>-7022.6881539999995</v>
      </c>
      <c r="EQ30" s="11">
        <f t="shared" si="122"/>
        <v>-7464.2554119999995</v>
      </c>
      <c r="ER30" s="11">
        <f t="shared" si="122"/>
        <v>-7865.6801919999989</v>
      </c>
      <c r="ES30" s="11">
        <f t="shared" si="122"/>
        <v>-8267.1049719999992</v>
      </c>
      <c r="ET30" s="11">
        <f t="shared" si="122"/>
        <v>-8668.5297520000004</v>
      </c>
      <c r="EU30" s="11">
        <f t="shared" si="122"/>
        <v>-9511.5217899999989</v>
      </c>
      <c r="EV30" s="11">
        <f t="shared" si="122"/>
        <v>-9912.9465699999982</v>
      </c>
      <c r="EW30" s="11">
        <f t="shared" si="122"/>
        <v>-10314.371349999999</v>
      </c>
      <c r="EY30" s="9"/>
      <c r="EZ30" s="12" t="s">
        <v>25</v>
      </c>
      <c r="FA30" s="11">
        <f>-FA29*0.19</f>
        <v>-6425.2106199999989</v>
      </c>
      <c r="FB30" s="11">
        <f t="shared" ref="FB30:FK30" si="123">-FB29*0.19</f>
        <v>-6553.2998799999996</v>
      </c>
      <c r="FC30" s="11">
        <f t="shared" si="123"/>
        <v>-6937.5676599999988</v>
      </c>
      <c r="FD30" s="11">
        <f t="shared" si="123"/>
        <v>-7364.5318599999991</v>
      </c>
      <c r="FE30" s="11">
        <f t="shared" si="123"/>
        <v>-7834.1924799999997</v>
      </c>
      <c r="FF30" s="11">
        <f t="shared" si="123"/>
        <v>-8261.1566800000001</v>
      </c>
      <c r="FG30" s="11">
        <f t="shared" si="123"/>
        <v>-8688.1208800000004</v>
      </c>
      <c r="FH30" s="11">
        <f t="shared" si="123"/>
        <v>-9115.0850799999989</v>
      </c>
      <c r="FI30" s="11">
        <f t="shared" si="123"/>
        <v>-10011.7099</v>
      </c>
      <c r="FJ30" s="11">
        <f t="shared" si="123"/>
        <v>-10438.674099999998</v>
      </c>
      <c r="FK30" s="11">
        <f t="shared" si="123"/>
        <v>-10865.638300000001</v>
      </c>
      <c r="FM30" s="9"/>
      <c r="FN30" s="12" t="s">
        <v>25</v>
      </c>
      <c r="FO30" s="11">
        <f>-FO29*0.19</f>
        <v>-6821.4874259999997</v>
      </c>
      <c r="FP30" s="11">
        <f t="shared" ref="FP30:FY30" si="124">-FP29*0.19</f>
        <v>-6956.826744</v>
      </c>
      <c r="FQ30" s="11">
        <f t="shared" si="124"/>
        <v>-7362.8446979999999</v>
      </c>
      <c r="FR30" s="11">
        <f t="shared" si="124"/>
        <v>-7813.9757580000005</v>
      </c>
      <c r="FS30" s="11">
        <f t="shared" si="124"/>
        <v>-8310.2199240000009</v>
      </c>
      <c r="FT30" s="11">
        <f t="shared" si="124"/>
        <v>-8761.3509840000006</v>
      </c>
      <c r="FU30" s="11">
        <f t="shared" si="124"/>
        <v>-9212.4820440000003</v>
      </c>
      <c r="FV30" s="11">
        <f t="shared" si="124"/>
        <v>-9663.613104</v>
      </c>
      <c r="FW30" s="11">
        <f t="shared" si="124"/>
        <v>-10610.98833</v>
      </c>
      <c r="FX30" s="11">
        <f t="shared" si="124"/>
        <v>-11062.11939</v>
      </c>
      <c r="FY30" s="11">
        <f t="shared" si="124"/>
        <v>-11513.250450000001</v>
      </c>
      <c r="GA30" s="9"/>
      <c r="GB30" s="12" t="s">
        <v>25</v>
      </c>
      <c r="GC30" s="11">
        <f>-GC29*0.19</f>
        <v>-7223.2462260000011</v>
      </c>
      <c r="GD30" s="11">
        <f t="shared" ref="GD30:GM30" si="125">-GD29*0.19</f>
        <v>-7365.9385440000005</v>
      </c>
      <c r="GE30" s="11">
        <f t="shared" si="125"/>
        <v>-7794.0154980000016</v>
      </c>
      <c r="GF30" s="11">
        <f t="shared" si="125"/>
        <v>-8269.6565580000006</v>
      </c>
      <c r="GG30" s="11">
        <f t="shared" si="125"/>
        <v>-8792.8617240000003</v>
      </c>
      <c r="GH30" s="11">
        <f t="shared" si="125"/>
        <v>-9268.5027840000021</v>
      </c>
      <c r="GI30" s="11">
        <f t="shared" si="125"/>
        <v>-9744.1438440000002</v>
      </c>
      <c r="GJ30" s="11">
        <f t="shared" si="125"/>
        <v>-10219.784904000002</v>
      </c>
      <c r="GK30" s="11">
        <f t="shared" si="125"/>
        <v>-11218.631130000002</v>
      </c>
      <c r="GL30" s="11">
        <f t="shared" si="125"/>
        <v>-11694.27219</v>
      </c>
      <c r="GM30" s="11">
        <f t="shared" si="125"/>
        <v>-12169.913250000001</v>
      </c>
      <c r="GO30" s="9"/>
      <c r="GP30" s="12" t="s">
        <v>25</v>
      </c>
      <c r="GQ30" s="11">
        <f>-GQ29*0.19</f>
        <v>-8061.9326740000006</v>
      </c>
      <c r="GR30" s="11">
        <f t="shared" ref="GR30:HA30" si="126">-GR29*0.19</f>
        <v>-8219.9780559999999</v>
      </c>
      <c r="GS30" s="11">
        <f t="shared" si="126"/>
        <v>-8694.1142019999988</v>
      </c>
      <c r="GT30" s="11">
        <f t="shared" si="126"/>
        <v>-9220.9321419999997</v>
      </c>
      <c r="GU30" s="11">
        <f t="shared" si="126"/>
        <v>-9800.4318760000006</v>
      </c>
      <c r="GV30" s="11">
        <f t="shared" si="126"/>
        <v>-10327.249816</v>
      </c>
      <c r="GW30" s="11">
        <f t="shared" si="126"/>
        <v>-10854.067756</v>
      </c>
      <c r="GX30" s="11">
        <f t="shared" si="126"/>
        <v>-11380.885695999999</v>
      </c>
      <c r="GY30" s="11">
        <f t="shared" si="126"/>
        <v>-12487.203370000001</v>
      </c>
      <c r="GZ30" s="11">
        <f t="shared" si="126"/>
        <v>-13014.02131</v>
      </c>
      <c r="HA30" s="11">
        <f t="shared" si="126"/>
        <v>-13540.839250000003</v>
      </c>
    </row>
    <row r="31" spans="1:209" ht="13.9" x14ac:dyDescent="0.25">
      <c r="A31" s="9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O31" s="9"/>
      <c r="P31" s="12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C31" s="9"/>
      <c r="AD31" s="12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Q31" s="9"/>
      <c r="AR31" s="12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E31" s="9"/>
      <c r="BF31" s="12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S31" s="9"/>
      <c r="BT31" s="12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G31" s="9"/>
      <c r="CH31" s="12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U31" s="9"/>
      <c r="CV31" s="12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I31" s="9"/>
      <c r="DJ31" s="12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W31" s="9"/>
      <c r="DX31" s="12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K31" s="9"/>
      <c r="EL31" s="12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Y31" s="9"/>
      <c r="EZ31" s="12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M31" s="9"/>
      <c r="FN31" s="12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GA31" s="9"/>
      <c r="GB31" s="12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O31" s="9"/>
      <c r="GP31" s="12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</row>
    <row r="32" spans="1:209" ht="13.9" x14ac:dyDescent="0.25">
      <c r="A32" s="9"/>
      <c r="B32" s="14" t="s">
        <v>28</v>
      </c>
      <c r="C32" s="15">
        <f t="shared" ref="C32:M32" si="127">SUM(C29:C31)</f>
        <v>15436.096128000001</v>
      </c>
      <c r="D32" s="15">
        <f t="shared" si="127"/>
        <v>15744.299832000001</v>
      </c>
      <c r="E32" s="15">
        <f t="shared" si="127"/>
        <v>16668.910943999999</v>
      </c>
      <c r="F32" s="15">
        <f t="shared" si="127"/>
        <v>17696.256624000001</v>
      </c>
      <c r="G32" s="15">
        <f t="shared" si="127"/>
        <v>18826.336872</v>
      </c>
      <c r="H32" s="15">
        <f t="shared" si="127"/>
        <v>19853.682551999998</v>
      </c>
      <c r="I32" s="15">
        <f t="shared" si="127"/>
        <v>20881.028232000001</v>
      </c>
      <c r="J32" s="15">
        <f t="shared" si="127"/>
        <v>21908.373912000003</v>
      </c>
      <c r="K32" s="15">
        <f t="shared" si="127"/>
        <v>24065.79984</v>
      </c>
      <c r="L32" s="15">
        <f t="shared" si="127"/>
        <v>25093.145519999998</v>
      </c>
      <c r="M32" s="15">
        <f t="shared" si="127"/>
        <v>26120.4912</v>
      </c>
      <c r="O32" s="9"/>
      <c r="P32" s="14" t="s">
        <v>28</v>
      </c>
      <c r="Q32" s="15">
        <f t="shared" ref="Q32:AA32" si="128">SUM(Q29:Q31)</f>
        <v>16269.572195999999</v>
      </c>
      <c r="R32" s="15">
        <f t="shared" si="128"/>
        <v>16593.198624000001</v>
      </c>
      <c r="S32" s="15">
        <f t="shared" si="128"/>
        <v>17564.077907999999</v>
      </c>
      <c r="T32" s="15">
        <f t="shared" si="128"/>
        <v>18642.832668000003</v>
      </c>
      <c r="U32" s="15">
        <f t="shared" si="128"/>
        <v>19829.462904</v>
      </c>
      <c r="V32" s="15">
        <f t="shared" si="128"/>
        <v>20908.217664000003</v>
      </c>
      <c r="W32" s="15">
        <f t="shared" si="128"/>
        <v>21986.972424</v>
      </c>
      <c r="X32" s="15">
        <f t="shared" si="128"/>
        <v>23065.727183999999</v>
      </c>
      <c r="Y32" s="15">
        <f t="shared" si="128"/>
        <v>25331.112180000004</v>
      </c>
      <c r="Z32" s="15">
        <f t="shared" si="128"/>
        <v>26409.86694</v>
      </c>
      <c r="AA32" s="15">
        <f t="shared" si="128"/>
        <v>27488.621700000003</v>
      </c>
      <c r="AC32" s="9"/>
      <c r="AD32" s="14" t="s">
        <v>28</v>
      </c>
      <c r="AE32" s="15">
        <f t="shared" ref="AE32:AO32" si="129">SUM(AE29:AE31)</f>
        <v>16770.042522</v>
      </c>
      <c r="AF32" s="15">
        <f t="shared" si="129"/>
        <v>17102.884967999998</v>
      </c>
      <c r="AG32" s="15">
        <f t="shared" si="129"/>
        <v>18101.412306000002</v>
      </c>
      <c r="AH32" s="15">
        <f t="shared" si="129"/>
        <v>19210.887126000001</v>
      </c>
      <c r="AI32" s="15">
        <f t="shared" si="129"/>
        <v>20431.309428</v>
      </c>
      <c r="AJ32" s="15">
        <f t="shared" si="129"/>
        <v>21540.784248000004</v>
      </c>
      <c r="AK32" s="15">
        <f t="shared" si="129"/>
        <v>22650.259067999999</v>
      </c>
      <c r="AL32" s="15">
        <f t="shared" si="129"/>
        <v>23759.733887999999</v>
      </c>
      <c r="AM32" s="15">
        <f t="shared" si="129"/>
        <v>26089.631010000001</v>
      </c>
      <c r="AN32" s="15">
        <f t="shared" si="129"/>
        <v>27199.105830000004</v>
      </c>
      <c r="AO32" s="15">
        <f t="shared" si="129"/>
        <v>28308.580650000004</v>
      </c>
      <c r="AQ32" s="9"/>
      <c r="AR32" s="14" t="s">
        <v>28</v>
      </c>
      <c r="AS32" s="15">
        <f t="shared" ref="AS32:BC32" si="130">SUM(AS29:AS31)</f>
        <v>17103.858264000002</v>
      </c>
      <c r="AT32" s="15">
        <f t="shared" si="130"/>
        <v>17442.907416000002</v>
      </c>
      <c r="AU32" s="15">
        <f t="shared" si="130"/>
        <v>18460.054872000001</v>
      </c>
      <c r="AV32" s="15">
        <f t="shared" si="130"/>
        <v>19590.218712000002</v>
      </c>
      <c r="AW32" s="15">
        <f t="shared" si="130"/>
        <v>20833.398936000001</v>
      </c>
      <c r="AX32" s="15">
        <f t="shared" si="130"/>
        <v>21963.562776000006</v>
      </c>
      <c r="AY32" s="15">
        <f t="shared" si="130"/>
        <v>23093.726616</v>
      </c>
      <c r="AZ32" s="15">
        <f t="shared" si="130"/>
        <v>24223.890456000001</v>
      </c>
      <c r="BA32" s="15">
        <f t="shared" si="130"/>
        <v>26597.234520000005</v>
      </c>
      <c r="BB32" s="15">
        <f t="shared" si="130"/>
        <v>27727.398359999999</v>
      </c>
      <c r="BC32" s="15">
        <f t="shared" si="130"/>
        <v>28857.5622</v>
      </c>
      <c r="BE32" s="9"/>
      <c r="BF32" s="14" t="s">
        <v>28</v>
      </c>
      <c r="BG32" s="15">
        <f t="shared" ref="BG32:BQ32" si="131">SUM(BG29:BG31)</f>
        <v>17603.51859</v>
      </c>
      <c r="BH32" s="15">
        <f t="shared" si="131"/>
        <v>17951.783759999998</v>
      </c>
      <c r="BI32" s="15">
        <f t="shared" si="131"/>
        <v>18996.579269999998</v>
      </c>
      <c r="BJ32" s="15">
        <f t="shared" si="131"/>
        <v>20157.463169999999</v>
      </c>
      <c r="BK32" s="15">
        <f t="shared" si="131"/>
        <v>21434.435460000001</v>
      </c>
      <c r="BL32" s="15">
        <f t="shared" si="131"/>
        <v>22595.319359999998</v>
      </c>
      <c r="BM32" s="15">
        <f t="shared" si="131"/>
        <v>23756.203260000002</v>
      </c>
      <c r="BN32" s="15">
        <f t="shared" si="131"/>
        <v>24917.087159999995</v>
      </c>
      <c r="BO32" s="15">
        <f t="shared" si="131"/>
        <v>27354.943350000001</v>
      </c>
      <c r="BP32" s="15">
        <f t="shared" si="131"/>
        <v>28515.827249999998</v>
      </c>
      <c r="BQ32" s="15">
        <f t="shared" si="131"/>
        <v>29676.711150000003</v>
      </c>
      <c r="BS32" s="9"/>
      <c r="BT32" s="14" t="s">
        <v>28</v>
      </c>
      <c r="BU32" s="15">
        <f t="shared" ref="BU32:CE32" si="132">SUM(BU29:BU31)</f>
        <v>17934.805674000003</v>
      </c>
      <c r="BV32" s="15">
        <f t="shared" si="132"/>
        <v>18289.214856000002</v>
      </c>
      <c r="BW32" s="15">
        <f t="shared" si="132"/>
        <v>19352.442402000001</v>
      </c>
      <c r="BX32" s="15">
        <f t="shared" si="132"/>
        <v>20533.806342</v>
      </c>
      <c r="BY32" s="15">
        <f t="shared" si="132"/>
        <v>21833.306676</v>
      </c>
      <c r="BZ32" s="15">
        <f t="shared" si="132"/>
        <v>23014.670615999999</v>
      </c>
      <c r="CA32" s="15">
        <f t="shared" si="132"/>
        <v>24196.034555999999</v>
      </c>
      <c r="CB32" s="15">
        <f t="shared" si="132"/>
        <v>25377.398496000002</v>
      </c>
      <c r="CC32" s="15">
        <f t="shared" si="132"/>
        <v>27858.262770000001</v>
      </c>
      <c r="CD32" s="15">
        <f t="shared" si="132"/>
        <v>29039.626709999997</v>
      </c>
      <c r="CE32" s="15">
        <f t="shared" si="132"/>
        <v>30220.99065</v>
      </c>
      <c r="CG32" s="9"/>
      <c r="CH32" s="14" t="s">
        <v>28</v>
      </c>
      <c r="CI32" s="15">
        <f t="shared" ref="CI32:CS32" si="133">SUM(CI29:CI31)</f>
        <v>18604.088100000001</v>
      </c>
      <c r="CJ32" s="15">
        <f t="shared" si="133"/>
        <v>18970.847999999998</v>
      </c>
      <c r="CK32" s="15">
        <f t="shared" si="133"/>
        <v>20071.127700000001</v>
      </c>
      <c r="CL32" s="15">
        <f t="shared" si="133"/>
        <v>21293.660699999997</v>
      </c>
      <c r="CM32" s="15">
        <f t="shared" si="133"/>
        <v>22638.447</v>
      </c>
      <c r="CN32" s="15">
        <f t="shared" si="133"/>
        <v>23860.98</v>
      </c>
      <c r="CO32" s="15">
        <f t="shared" si="133"/>
        <v>25083.512999999999</v>
      </c>
      <c r="CP32" s="15">
        <f t="shared" si="133"/>
        <v>26306.045999999998</v>
      </c>
      <c r="CQ32" s="15">
        <f t="shared" si="133"/>
        <v>28873.365300000005</v>
      </c>
      <c r="CR32" s="15">
        <f t="shared" si="133"/>
        <v>30095.898300000001</v>
      </c>
      <c r="CS32" s="15">
        <f t="shared" si="133"/>
        <v>31318.431300000004</v>
      </c>
      <c r="CU32" s="9"/>
      <c r="CV32" s="14" t="s">
        <v>28</v>
      </c>
      <c r="CW32" s="15">
        <f t="shared" ref="CW32:DG32" si="134">SUM(CW29:CW31)</f>
        <v>20438.943677999996</v>
      </c>
      <c r="CX32" s="15">
        <f t="shared" si="134"/>
        <v>20839.621031999999</v>
      </c>
      <c r="CY32" s="15">
        <f t="shared" si="134"/>
        <v>22041.653093999998</v>
      </c>
      <c r="CZ32" s="15">
        <f t="shared" si="134"/>
        <v>23377.244273999997</v>
      </c>
      <c r="DA32" s="15">
        <f t="shared" si="134"/>
        <v>24846.394572000001</v>
      </c>
      <c r="DB32" s="15">
        <f t="shared" si="134"/>
        <v>26181.985751999997</v>
      </c>
      <c r="DC32" s="15">
        <f t="shared" si="134"/>
        <v>27517.576931999996</v>
      </c>
      <c r="DD32" s="15">
        <f t="shared" si="134"/>
        <v>28853.168111999999</v>
      </c>
      <c r="DE32" s="15">
        <f t="shared" si="134"/>
        <v>31657.909589999996</v>
      </c>
      <c r="DF32" s="15">
        <f t="shared" si="134"/>
        <v>32993.500769999991</v>
      </c>
      <c r="DG32" s="15">
        <f t="shared" si="134"/>
        <v>34329.091950000002</v>
      </c>
      <c r="DI32" s="9"/>
      <c r="DJ32" s="14" t="s">
        <v>28</v>
      </c>
      <c r="DK32" s="15">
        <f t="shared" ref="DK32:DU32" si="135">SUM(DK29:DK31)</f>
        <v>20772.320562000001</v>
      </c>
      <c r="DL32" s="15">
        <f t="shared" si="135"/>
        <v>21179.141927999997</v>
      </c>
      <c r="DM32" s="15">
        <f t="shared" si="135"/>
        <v>22399.606025999998</v>
      </c>
      <c r="DN32" s="15">
        <f t="shared" si="135"/>
        <v>23755.677245999999</v>
      </c>
      <c r="DO32" s="15">
        <f t="shared" si="135"/>
        <v>25247.355587999999</v>
      </c>
      <c r="DP32" s="15">
        <f t="shared" si="135"/>
        <v>26603.426808</v>
      </c>
      <c r="DQ32" s="15">
        <f t="shared" si="135"/>
        <v>27959.498028000002</v>
      </c>
      <c r="DR32" s="15">
        <f t="shared" si="135"/>
        <v>29315.569248</v>
      </c>
      <c r="DS32" s="15">
        <f t="shared" si="135"/>
        <v>32163.318810000001</v>
      </c>
      <c r="DT32" s="15">
        <f t="shared" si="135"/>
        <v>33519.390029999995</v>
      </c>
      <c r="DU32" s="15">
        <f t="shared" si="135"/>
        <v>34875.46125</v>
      </c>
      <c r="DW32" s="9"/>
      <c r="DX32" s="14" t="s">
        <v>28</v>
      </c>
      <c r="DY32" s="15">
        <f t="shared" ref="DY32:EI32" si="136">SUM(DY29:DY31)</f>
        <v>23818.780458000001</v>
      </c>
      <c r="DZ32" s="15">
        <f t="shared" si="136"/>
        <v>24289.048152000003</v>
      </c>
      <c r="EA32" s="15">
        <f t="shared" si="136"/>
        <v>25699.851234000002</v>
      </c>
      <c r="EB32" s="15">
        <f t="shared" si="136"/>
        <v>27267.410214000003</v>
      </c>
      <c r="EC32" s="15">
        <f t="shared" si="136"/>
        <v>28991.725092000004</v>
      </c>
      <c r="ED32" s="15">
        <f t="shared" si="136"/>
        <v>30559.284072000002</v>
      </c>
      <c r="EE32" s="15">
        <f t="shared" si="136"/>
        <v>32126.843052000004</v>
      </c>
      <c r="EF32" s="15">
        <f t="shared" si="136"/>
        <v>33694.402032000005</v>
      </c>
      <c r="EG32" s="15">
        <f t="shared" si="136"/>
        <v>36986.275890000004</v>
      </c>
      <c r="EH32" s="15">
        <f t="shared" si="136"/>
        <v>38553.834870000006</v>
      </c>
      <c r="EI32" s="15">
        <f t="shared" si="136"/>
        <v>40121.393850000008</v>
      </c>
      <c r="EK32" s="9"/>
      <c r="EL32" s="14" t="s">
        <v>28</v>
      </c>
      <c r="EM32" s="15">
        <f t="shared" ref="EM32:EW32" si="137">SUM(EM29:EM31)</f>
        <v>26173.886562</v>
      </c>
      <c r="EN32" s="15">
        <f t="shared" si="137"/>
        <v>26687.287727999999</v>
      </c>
      <c r="EO32" s="15">
        <f t="shared" si="137"/>
        <v>28227.491225999995</v>
      </c>
      <c r="EP32" s="15">
        <f t="shared" si="137"/>
        <v>29938.828445999996</v>
      </c>
      <c r="EQ32" s="15">
        <f t="shared" si="137"/>
        <v>31821.299387999999</v>
      </c>
      <c r="ER32" s="15">
        <f t="shared" si="137"/>
        <v>33532.636607999993</v>
      </c>
      <c r="ES32" s="15">
        <f t="shared" si="137"/>
        <v>35243.973827999995</v>
      </c>
      <c r="ET32" s="15">
        <f t="shared" si="137"/>
        <v>36955.311047999996</v>
      </c>
      <c r="EU32" s="15">
        <f t="shared" si="137"/>
        <v>40549.119209999997</v>
      </c>
      <c r="EV32" s="15">
        <f t="shared" si="137"/>
        <v>42260.456429999991</v>
      </c>
      <c r="EW32" s="15">
        <f t="shared" si="137"/>
        <v>43971.793649999992</v>
      </c>
      <c r="EY32" s="9"/>
      <c r="EZ32" s="14" t="s">
        <v>28</v>
      </c>
      <c r="FA32" s="15">
        <f t="shared" ref="FA32:FK32" si="138">SUM(FA29:FA31)</f>
        <v>27391.687379999996</v>
      </c>
      <c r="FB32" s="15">
        <f t="shared" si="138"/>
        <v>27937.752119999997</v>
      </c>
      <c r="FC32" s="15">
        <f t="shared" si="138"/>
        <v>29575.946339999995</v>
      </c>
      <c r="FD32" s="15">
        <f t="shared" si="138"/>
        <v>31396.162139999997</v>
      </c>
      <c r="FE32" s="15">
        <f t="shared" si="138"/>
        <v>33398.399519999999</v>
      </c>
      <c r="FF32" s="15">
        <f t="shared" si="138"/>
        <v>35218.615319999997</v>
      </c>
      <c r="FG32" s="15">
        <f t="shared" si="138"/>
        <v>37038.831119999995</v>
      </c>
      <c r="FH32" s="15">
        <f t="shared" si="138"/>
        <v>38859.046919999993</v>
      </c>
      <c r="FI32" s="15">
        <f t="shared" si="138"/>
        <v>42681.500099999997</v>
      </c>
      <c r="FJ32" s="15">
        <f t="shared" si="138"/>
        <v>44501.715899999996</v>
      </c>
      <c r="FK32" s="15">
        <f t="shared" si="138"/>
        <v>46321.931700000001</v>
      </c>
      <c r="FM32" s="9"/>
      <c r="FN32" s="14" t="s">
        <v>28</v>
      </c>
      <c r="FO32" s="15">
        <f t="shared" ref="FO32:FY32" si="139">SUM(FO29:FO31)</f>
        <v>29081.077974</v>
      </c>
      <c r="FP32" s="15">
        <f t="shared" si="139"/>
        <v>29658.050856000002</v>
      </c>
      <c r="FQ32" s="15">
        <f t="shared" si="139"/>
        <v>31388.969502</v>
      </c>
      <c r="FR32" s="15">
        <f t="shared" si="139"/>
        <v>33312.212442000004</v>
      </c>
      <c r="FS32" s="15">
        <f t="shared" si="139"/>
        <v>35427.779676000006</v>
      </c>
      <c r="FT32" s="15">
        <f t="shared" si="139"/>
        <v>37351.022616000002</v>
      </c>
      <c r="FU32" s="15">
        <f t="shared" si="139"/>
        <v>39274.265555999998</v>
      </c>
      <c r="FV32" s="15">
        <f t="shared" si="139"/>
        <v>41197.508495999995</v>
      </c>
      <c r="FW32" s="15">
        <f t="shared" si="139"/>
        <v>45236.318670000001</v>
      </c>
      <c r="FX32" s="15">
        <f t="shared" si="139"/>
        <v>47159.561609999997</v>
      </c>
      <c r="FY32" s="15">
        <f t="shared" si="139"/>
        <v>49082.804550000008</v>
      </c>
      <c r="GA32" s="9"/>
      <c r="GB32" s="14" t="s">
        <v>28</v>
      </c>
      <c r="GC32" s="15">
        <f t="shared" ref="GC32:GM32" si="140">SUM(GC29:GC31)</f>
        <v>30793.839174000001</v>
      </c>
      <c r="GD32" s="15">
        <f t="shared" si="140"/>
        <v>31402.159056</v>
      </c>
      <c r="GE32" s="15">
        <f t="shared" si="140"/>
        <v>33227.118702000007</v>
      </c>
      <c r="GF32" s="15">
        <f t="shared" si="140"/>
        <v>35254.851642000001</v>
      </c>
      <c r="GG32" s="15">
        <f t="shared" si="140"/>
        <v>37485.357876000002</v>
      </c>
      <c r="GH32" s="15">
        <f t="shared" si="140"/>
        <v>39513.090816000004</v>
      </c>
      <c r="GI32" s="15">
        <f t="shared" si="140"/>
        <v>41540.823756000005</v>
      </c>
      <c r="GJ32" s="15">
        <f t="shared" si="140"/>
        <v>43568.556696000007</v>
      </c>
      <c r="GK32" s="15">
        <f t="shared" si="140"/>
        <v>47826.795870000002</v>
      </c>
      <c r="GL32" s="15">
        <f t="shared" si="140"/>
        <v>49854.528810000003</v>
      </c>
      <c r="GM32" s="15">
        <f t="shared" si="140"/>
        <v>51882.261750000005</v>
      </c>
      <c r="GO32" s="9"/>
      <c r="GP32" s="14" t="s">
        <v>28</v>
      </c>
      <c r="GQ32" s="15">
        <f t="shared" ref="GQ32:HA32" si="141">SUM(GQ29:GQ31)</f>
        <v>34369.291925999998</v>
      </c>
      <c r="GR32" s="15">
        <f t="shared" si="141"/>
        <v>35043.064343999999</v>
      </c>
      <c r="GS32" s="15">
        <f t="shared" si="141"/>
        <v>37064.381598</v>
      </c>
      <c r="GT32" s="15">
        <f t="shared" si="141"/>
        <v>39310.289658000002</v>
      </c>
      <c r="GU32" s="15">
        <f t="shared" si="141"/>
        <v>41780.788523999996</v>
      </c>
      <c r="GV32" s="15">
        <f t="shared" si="141"/>
        <v>44026.696584000005</v>
      </c>
      <c r="GW32" s="15">
        <f t="shared" si="141"/>
        <v>46272.604644000006</v>
      </c>
      <c r="GX32" s="15">
        <f t="shared" si="141"/>
        <v>48518.512704000001</v>
      </c>
      <c r="GY32" s="15">
        <f t="shared" si="141"/>
        <v>53234.919630000004</v>
      </c>
      <c r="GZ32" s="15">
        <f t="shared" si="141"/>
        <v>55480.827690000006</v>
      </c>
      <c r="HA32" s="15">
        <f t="shared" si="141"/>
        <v>57726.735750000007</v>
      </c>
    </row>
    <row r="33" spans="1:209" ht="13.9" x14ac:dyDescent="0.25">
      <c r="A33" s="9"/>
      <c r="B33" s="12" t="s">
        <v>29</v>
      </c>
      <c r="C33" s="11">
        <v>1210</v>
      </c>
      <c r="D33" s="11">
        <v>1210</v>
      </c>
      <c r="E33" s="11">
        <v>1210</v>
      </c>
      <c r="F33" s="11">
        <v>1210</v>
      </c>
      <c r="G33" s="11">
        <v>1210</v>
      </c>
      <c r="H33" s="11">
        <v>1210</v>
      </c>
      <c r="I33" s="11">
        <v>1210</v>
      </c>
      <c r="J33" s="11">
        <v>1210</v>
      </c>
      <c r="K33" s="11">
        <v>1210</v>
      </c>
      <c r="L33" s="11">
        <v>1210</v>
      </c>
      <c r="M33" s="11">
        <v>1210</v>
      </c>
      <c r="O33" s="9"/>
      <c r="P33" s="12" t="s">
        <v>29</v>
      </c>
      <c r="Q33" s="11">
        <v>1210</v>
      </c>
      <c r="R33" s="11">
        <v>1210</v>
      </c>
      <c r="S33" s="11">
        <v>1210</v>
      </c>
      <c r="T33" s="11">
        <v>1210</v>
      </c>
      <c r="U33" s="11">
        <v>1210</v>
      </c>
      <c r="V33" s="11">
        <v>1210</v>
      </c>
      <c r="W33" s="11">
        <v>1210</v>
      </c>
      <c r="X33" s="11">
        <v>1210</v>
      </c>
      <c r="Y33" s="11">
        <v>1210</v>
      </c>
      <c r="Z33" s="11">
        <v>1210</v>
      </c>
      <c r="AA33" s="11">
        <v>1210</v>
      </c>
      <c r="AC33" s="9"/>
      <c r="AD33" s="12" t="s">
        <v>29</v>
      </c>
      <c r="AE33" s="11">
        <v>1210</v>
      </c>
      <c r="AF33" s="11">
        <v>1210</v>
      </c>
      <c r="AG33" s="11">
        <v>1210</v>
      </c>
      <c r="AH33" s="11">
        <v>1210</v>
      </c>
      <c r="AI33" s="11">
        <v>1210</v>
      </c>
      <c r="AJ33" s="11">
        <v>1210</v>
      </c>
      <c r="AK33" s="11">
        <v>1210</v>
      </c>
      <c r="AL33" s="11">
        <v>1210</v>
      </c>
      <c r="AM33" s="11">
        <v>1210</v>
      </c>
      <c r="AN33" s="11">
        <v>1210</v>
      </c>
      <c r="AO33" s="11">
        <v>1210</v>
      </c>
      <c r="AQ33" s="9"/>
      <c r="AR33" s="12" t="s">
        <v>29</v>
      </c>
      <c r="AS33" s="11">
        <v>1210</v>
      </c>
      <c r="AT33" s="11">
        <v>1210</v>
      </c>
      <c r="AU33" s="11">
        <v>1210</v>
      </c>
      <c r="AV33" s="11">
        <v>1210</v>
      </c>
      <c r="AW33" s="11">
        <v>1210</v>
      </c>
      <c r="AX33" s="11">
        <v>1210</v>
      </c>
      <c r="AY33" s="11">
        <v>1210</v>
      </c>
      <c r="AZ33" s="11">
        <v>1210</v>
      </c>
      <c r="BA33" s="11">
        <v>1210</v>
      </c>
      <c r="BB33" s="11">
        <v>1210</v>
      </c>
      <c r="BC33" s="11">
        <v>1210</v>
      </c>
      <c r="BE33" s="9"/>
      <c r="BF33" s="12" t="s">
        <v>29</v>
      </c>
      <c r="BG33" s="11">
        <v>1210</v>
      </c>
      <c r="BH33" s="11">
        <v>1210</v>
      </c>
      <c r="BI33" s="11">
        <v>1210</v>
      </c>
      <c r="BJ33" s="11">
        <v>1210</v>
      </c>
      <c r="BK33" s="11">
        <v>1210</v>
      </c>
      <c r="BL33" s="11">
        <v>1210</v>
      </c>
      <c r="BM33" s="11">
        <v>1210</v>
      </c>
      <c r="BN33" s="11">
        <v>1210</v>
      </c>
      <c r="BO33" s="11">
        <v>1210</v>
      </c>
      <c r="BP33" s="11">
        <v>1210</v>
      </c>
      <c r="BQ33" s="11">
        <v>1210</v>
      </c>
      <c r="BS33" s="9"/>
      <c r="BT33" s="12" t="s">
        <v>29</v>
      </c>
      <c r="BU33" s="11">
        <v>1210</v>
      </c>
      <c r="BV33" s="11">
        <v>1210</v>
      </c>
      <c r="BW33" s="11">
        <v>1210</v>
      </c>
      <c r="BX33" s="11">
        <v>1210</v>
      </c>
      <c r="BY33" s="11">
        <v>1210</v>
      </c>
      <c r="BZ33" s="11">
        <v>1210</v>
      </c>
      <c r="CA33" s="11">
        <v>1210</v>
      </c>
      <c r="CB33" s="11">
        <v>1210</v>
      </c>
      <c r="CC33" s="11">
        <v>1210</v>
      </c>
      <c r="CD33" s="11">
        <v>1210</v>
      </c>
      <c r="CE33" s="11">
        <v>1210</v>
      </c>
      <c r="CG33" s="9"/>
      <c r="CH33" s="12" t="s">
        <v>29</v>
      </c>
      <c r="CI33" s="11">
        <v>1210</v>
      </c>
      <c r="CJ33" s="11">
        <v>1210</v>
      </c>
      <c r="CK33" s="11">
        <v>1210</v>
      </c>
      <c r="CL33" s="11">
        <v>1210</v>
      </c>
      <c r="CM33" s="11">
        <v>1210</v>
      </c>
      <c r="CN33" s="11">
        <v>1210</v>
      </c>
      <c r="CO33" s="11">
        <v>1210</v>
      </c>
      <c r="CP33" s="11">
        <v>1210</v>
      </c>
      <c r="CQ33" s="11">
        <v>1210</v>
      </c>
      <c r="CR33" s="11">
        <v>1210</v>
      </c>
      <c r="CS33" s="11">
        <v>1210</v>
      </c>
      <c r="CU33" s="9"/>
      <c r="CV33" s="12" t="s">
        <v>29</v>
      </c>
      <c r="CW33" s="11">
        <v>1210</v>
      </c>
      <c r="CX33" s="11">
        <v>1210</v>
      </c>
      <c r="CY33" s="11">
        <v>1210</v>
      </c>
      <c r="CZ33" s="11">
        <v>1210</v>
      </c>
      <c r="DA33" s="11">
        <v>1210</v>
      </c>
      <c r="DB33" s="11">
        <v>1210</v>
      </c>
      <c r="DC33" s="11">
        <v>1210</v>
      </c>
      <c r="DD33" s="11">
        <v>1210</v>
      </c>
      <c r="DE33" s="11">
        <v>1210</v>
      </c>
      <c r="DF33" s="11">
        <v>1210</v>
      </c>
      <c r="DG33" s="11">
        <v>1210</v>
      </c>
      <c r="DI33" s="9"/>
      <c r="DJ33" s="12" t="s">
        <v>29</v>
      </c>
      <c r="DK33" s="11">
        <v>1210</v>
      </c>
      <c r="DL33" s="11">
        <v>1210</v>
      </c>
      <c r="DM33" s="11">
        <v>1210</v>
      </c>
      <c r="DN33" s="11">
        <v>1210</v>
      </c>
      <c r="DO33" s="11">
        <v>1210</v>
      </c>
      <c r="DP33" s="11">
        <v>1210</v>
      </c>
      <c r="DQ33" s="11">
        <v>1210</v>
      </c>
      <c r="DR33" s="11">
        <v>1210</v>
      </c>
      <c r="DS33" s="11">
        <v>1210</v>
      </c>
      <c r="DT33" s="11">
        <v>1210</v>
      </c>
      <c r="DU33" s="11">
        <v>1210</v>
      </c>
      <c r="DW33" s="9"/>
      <c r="DX33" s="12" t="s">
        <v>29</v>
      </c>
      <c r="DY33" s="11">
        <v>1210</v>
      </c>
      <c r="DZ33" s="11">
        <v>1210</v>
      </c>
      <c r="EA33" s="11">
        <v>1210</v>
      </c>
      <c r="EB33" s="11">
        <v>1210</v>
      </c>
      <c r="EC33" s="11">
        <v>1210</v>
      </c>
      <c r="ED33" s="11">
        <v>1210</v>
      </c>
      <c r="EE33" s="11">
        <v>1210</v>
      </c>
      <c r="EF33" s="11">
        <v>1210</v>
      </c>
      <c r="EG33" s="11">
        <v>1210</v>
      </c>
      <c r="EH33" s="11">
        <v>1210</v>
      </c>
      <c r="EI33" s="11">
        <v>1210</v>
      </c>
      <c r="EK33" s="9"/>
      <c r="EL33" s="12" t="s">
        <v>29</v>
      </c>
      <c r="EM33" s="11">
        <v>1210</v>
      </c>
      <c r="EN33" s="11">
        <v>1210</v>
      </c>
      <c r="EO33" s="11">
        <v>1210</v>
      </c>
      <c r="EP33" s="11">
        <v>1210</v>
      </c>
      <c r="EQ33" s="11">
        <v>1210</v>
      </c>
      <c r="ER33" s="11">
        <v>1210</v>
      </c>
      <c r="ES33" s="11">
        <v>1210</v>
      </c>
      <c r="ET33" s="11">
        <v>1210</v>
      </c>
      <c r="EU33" s="11">
        <v>1210</v>
      </c>
      <c r="EV33" s="11">
        <v>1210</v>
      </c>
      <c r="EW33" s="11">
        <v>1210</v>
      </c>
      <c r="EY33" s="9"/>
      <c r="EZ33" s="12" t="s">
        <v>29</v>
      </c>
      <c r="FA33" s="11">
        <v>1210</v>
      </c>
      <c r="FB33" s="11">
        <v>1210</v>
      </c>
      <c r="FC33" s="11">
        <v>1210</v>
      </c>
      <c r="FD33" s="11">
        <v>1210</v>
      </c>
      <c r="FE33" s="11">
        <v>1210</v>
      </c>
      <c r="FF33" s="11">
        <v>1210</v>
      </c>
      <c r="FG33" s="11">
        <v>1210</v>
      </c>
      <c r="FH33" s="11">
        <v>1210</v>
      </c>
      <c r="FI33" s="11">
        <v>1210</v>
      </c>
      <c r="FJ33" s="11">
        <v>1210</v>
      </c>
      <c r="FK33" s="11">
        <v>1210</v>
      </c>
      <c r="FM33" s="9"/>
      <c r="FN33" s="12" t="s">
        <v>29</v>
      </c>
      <c r="FO33" s="11">
        <v>1210</v>
      </c>
      <c r="FP33" s="11">
        <v>1210</v>
      </c>
      <c r="FQ33" s="11">
        <v>1210</v>
      </c>
      <c r="FR33" s="11">
        <v>1210</v>
      </c>
      <c r="FS33" s="11">
        <v>1210</v>
      </c>
      <c r="FT33" s="11">
        <v>1210</v>
      </c>
      <c r="FU33" s="11">
        <v>1210</v>
      </c>
      <c r="FV33" s="11">
        <v>1210</v>
      </c>
      <c r="FW33" s="11">
        <v>1210</v>
      </c>
      <c r="FX33" s="11">
        <v>1210</v>
      </c>
      <c r="FY33" s="11">
        <v>1210</v>
      </c>
      <c r="GA33" s="9"/>
      <c r="GB33" s="12" t="s">
        <v>29</v>
      </c>
      <c r="GC33" s="11">
        <v>1210</v>
      </c>
      <c r="GD33" s="11">
        <v>1210</v>
      </c>
      <c r="GE33" s="11">
        <v>1210</v>
      </c>
      <c r="GF33" s="11">
        <v>1210</v>
      </c>
      <c r="GG33" s="11">
        <v>1210</v>
      </c>
      <c r="GH33" s="11">
        <v>1210</v>
      </c>
      <c r="GI33" s="11">
        <v>1210</v>
      </c>
      <c r="GJ33" s="11">
        <v>1210</v>
      </c>
      <c r="GK33" s="11">
        <v>1210</v>
      </c>
      <c r="GL33" s="11">
        <v>1210</v>
      </c>
      <c r="GM33" s="11">
        <v>1210</v>
      </c>
      <c r="GO33" s="9"/>
      <c r="GP33" s="12" t="s">
        <v>29</v>
      </c>
      <c r="GQ33" s="11">
        <v>1210</v>
      </c>
      <c r="GR33" s="11">
        <v>1210</v>
      </c>
      <c r="GS33" s="11">
        <v>1210</v>
      </c>
      <c r="GT33" s="11">
        <v>1210</v>
      </c>
      <c r="GU33" s="11">
        <v>1210</v>
      </c>
      <c r="GV33" s="11">
        <v>1210</v>
      </c>
      <c r="GW33" s="11">
        <v>1210</v>
      </c>
      <c r="GX33" s="11">
        <v>1210</v>
      </c>
      <c r="GY33" s="11">
        <v>1210</v>
      </c>
      <c r="GZ33" s="11">
        <v>1210</v>
      </c>
      <c r="HA33" s="11">
        <v>1210</v>
      </c>
    </row>
    <row r="34" spans="1:209" ht="13.9" x14ac:dyDescent="0.25">
      <c r="A34" s="9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O34" s="9"/>
      <c r="P34" s="12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C34" s="9"/>
      <c r="AD34" s="12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Q34" s="9"/>
      <c r="AR34" s="12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E34" s="9"/>
      <c r="BF34" s="12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S34" s="9"/>
      <c r="BT34" s="12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G34" s="9"/>
      <c r="CH34" s="12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U34" s="9"/>
      <c r="CV34" s="12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I34" s="9"/>
      <c r="DJ34" s="12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W34" s="9"/>
      <c r="DX34" s="12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K34" s="9"/>
      <c r="EL34" s="12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Y34" s="9"/>
      <c r="EZ34" s="12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M34" s="9"/>
      <c r="FN34" s="12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GA34" s="9"/>
      <c r="GB34" s="12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O34" s="9"/>
      <c r="GP34" s="12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</row>
    <row r="35" spans="1:209" ht="13.9" x14ac:dyDescent="0.25">
      <c r="A35" s="20"/>
      <c r="B35" s="21" t="s">
        <v>31</v>
      </c>
      <c r="C35" s="22">
        <f>SUM(C32:C33)</f>
        <v>16646.096128000001</v>
      </c>
      <c r="D35" s="22">
        <f t="shared" ref="D35:M35" si="142">SUM(D32:D33)</f>
        <v>16954.299832000001</v>
      </c>
      <c r="E35" s="22">
        <f t="shared" si="142"/>
        <v>17878.910943999999</v>
      </c>
      <c r="F35" s="22">
        <f t="shared" si="142"/>
        <v>18906.256624000001</v>
      </c>
      <c r="G35" s="22">
        <f t="shared" si="142"/>
        <v>20036.336872</v>
      </c>
      <c r="H35" s="22">
        <f t="shared" si="142"/>
        <v>21063.682551999998</v>
      </c>
      <c r="I35" s="22">
        <f t="shared" si="142"/>
        <v>22091.028232000001</v>
      </c>
      <c r="J35" s="22">
        <f t="shared" si="142"/>
        <v>23118.373912000003</v>
      </c>
      <c r="K35" s="22">
        <f t="shared" si="142"/>
        <v>25275.79984</v>
      </c>
      <c r="L35" s="22">
        <f t="shared" si="142"/>
        <v>26303.145519999998</v>
      </c>
      <c r="M35" s="22">
        <f t="shared" si="142"/>
        <v>27330.4912</v>
      </c>
      <c r="O35" s="20"/>
      <c r="P35" s="21" t="s">
        <v>31</v>
      </c>
      <c r="Q35" s="22">
        <f>SUM(Q32:Q33)</f>
        <v>17479.572196000001</v>
      </c>
      <c r="R35" s="22">
        <f t="shared" ref="R35:AA35" si="143">SUM(R32:R33)</f>
        <v>17803.198624000001</v>
      </c>
      <c r="S35" s="22">
        <f t="shared" si="143"/>
        <v>18774.077907999999</v>
      </c>
      <c r="T35" s="22">
        <f t="shared" si="143"/>
        <v>19852.832668000003</v>
      </c>
      <c r="U35" s="22">
        <f t="shared" si="143"/>
        <v>21039.462904</v>
      </c>
      <c r="V35" s="22">
        <f t="shared" si="143"/>
        <v>22118.217664000003</v>
      </c>
      <c r="W35" s="22">
        <f t="shared" si="143"/>
        <v>23196.972424</v>
      </c>
      <c r="X35" s="22">
        <f t="shared" si="143"/>
        <v>24275.727183999999</v>
      </c>
      <c r="Y35" s="22">
        <f t="shared" si="143"/>
        <v>26541.112180000004</v>
      </c>
      <c r="Z35" s="22">
        <f t="shared" si="143"/>
        <v>27619.86694</v>
      </c>
      <c r="AA35" s="22">
        <f t="shared" si="143"/>
        <v>28698.621700000003</v>
      </c>
      <c r="AC35" s="20"/>
      <c r="AD35" s="21" t="s">
        <v>31</v>
      </c>
      <c r="AE35" s="22">
        <f>SUM(AE32:AE33)</f>
        <v>17980.042522</v>
      </c>
      <c r="AF35" s="22">
        <f t="shared" ref="AF35:AO35" si="144">SUM(AF32:AF33)</f>
        <v>18312.884967999998</v>
      </c>
      <c r="AG35" s="22">
        <f t="shared" si="144"/>
        <v>19311.412306000002</v>
      </c>
      <c r="AH35" s="22">
        <f t="shared" si="144"/>
        <v>20420.887126000001</v>
      </c>
      <c r="AI35" s="22">
        <f t="shared" si="144"/>
        <v>21641.309428</v>
      </c>
      <c r="AJ35" s="22">
        <f t="shared" si="144"/>
        <v>22750.784248000004</v>
      </c>
      <c r="AK35" s="22">
        <f t="shared" si="144"/>
        <v>23860.259067999999</v>
      </c>
      <c r="AL35" s="22">
        <f t="shared" si="144"/>
        <v>24969.733887999999</v>
      </c>
      <c r="AM35" s="22">
        <f t="shared" si="144"/>
        <v>27299.631010000001</v>
      </c>
      <c r="AN35" s="22">
        <f t="shared" si="144"/>
        <v>28409.105830000004</v>
      </c>
      <c r="AO35" s="22">
        <f t="shared" si="144"/>
        <v>29518.580650000004</v>
      </c>
      <c r="AQ35" s="20"/>
      <c r="AR35" s="21" t="s">
        <v>31</v>
      </c>
      <c r="AS35" s="22">
        <f>SUM(AS32:AS33)</f>
        <v>18313.858264000002</v>
      </c>
      <c r="AT35" s="22">
        <f t="shared" ref="AT35:BC35" si="145">SUM(AT32:AT33)</f>
        <v>18652.907416000002</v>
      </c>
      <c r="AU35" s="22">
        <f t="shared" si="145"/>
        <v>19670.054872000001</v>
      </c>
      <c r="AV35" s="22">
        <f t="shared" si="145"/>
        <v>20800.218712000002</v>
      </c>
      <c r="AW35" s="22">
        <f t="shared" si="145"/>
        <v>22043.398936000001</v>
      </c>
      <c r="AX35" s="22">
        <f t="shared" si="145"/>
        <v>23173.562776000006</v>
      </c>
      <c r="AY35" s="22">
        <f t="shared" si="145"/>
        <v>24303.726616</v>
      </c>
      <c r="AZ35" s="22">
        <f t="shared" si="145"/>
        <v>25433.890456000001</v>
      </c>
      <c r="BA35" s="22">
        <f t="shared" si="145"/>
        <v>27807.234520000005</v>
      </c>
      <c r="BB35" s="22">
        <f t="shared" si="145"/>
        <v>28937.398359999999</v>
      </c>
      <c r="BC35" s="22">
        <f t="shared" si="145"/>
        <v>30067.5622</v>
      </c>
      <c r="BE35" s="20"/>
      <c r="BF35" s="21" t="s">
        <v>31</v>
      </c>
      <c r="BG35" s="22">
        <f>SUM(BG32:BG33)</f>
        <v>18813.51859</v>
      </c>
      <c r="BH35" s="22">
        <f t="shared" ref="BH35:BQ35" si="146">SUM(BH32:BH33)</f>
        <v>19161.783759999998</v>
      </c>
      <c r="BI35" s="22">
        <f t="shared" si="146"/>
        <v>20206.579269999998</v>
      </c>
      <c r="BJ35" s="22">
        <f t="shared" si="146"/>
        <v>21367.463169999999</v>
      </c>
      <c r="BK35" s="22">
        <f t="shared" si="146"/>
        <v>22644.435460000001</v>
      </c>
      <c r="BL35" s="22">
        <f t="shared" si="146"/>
        <v>23805.319359999998</v>
      </c>
      <c r="BM35" s="22">
        <f t="shared" si="146"/>
        <v>24966.203260000002</v>
      </c>
      <c r="BN35" s="22">
        <f t="shared" si="146"/>
        <v>26127.087159999995</v>
      </c>
      <c r="BO35" s="22">
        <f t="shared" si="146"/>
        <v>28564.943350000001</v>
      </c>
      <c r="BP35" s="22">
        <f t="shared" si="146"/>
        <v>29725.827249999998</v>
      </c>
      <c r="BQ35" s="22">
        <f t="shared" si="146"/>
        <v>30886.711150000003</v>
      </c>
      <c r="BS35" s="20"/>
      <c r="BT35" s="21" t="s">
        <v>31</v>
      </c>
      <c r="BU35" s="22">
        <f>SUM(BU32:BU33)</f>
        <v>19144.805674000003</v>
      </c>
      <c r="BV35" s="22">
        <f t="shared" ref="BV35:CE35" si="147">SUM(BV32:BV33)</f>
        <v>19499.214856000002</v>
      </c>
      <c r="BW35" s="22">
        <f t="shared" si="147"/>
        <v>20562.442402000001</v>
      </c>
      <c r="BX35" s="22">
        <f t="shared" si="147"/>
        <v>21743.806342</v>
      </c>
      <c r="BY35" s="22">
        <f t="shared" si="147"/>
        <v>23043.306676</v>
      </c>
      <c r="BZ35" s="22">
        <f t="shared" si="147"/>
        <v>24224.670615999999</v>
      </c>
      <c r="CA35" s="22">
        <f t="shared" si="147"/>
        <v>25406.034555999999</v>
      </c>
      <c r="CB35" s="22">
        <f t="shared" si="147"/>
        <v>26587.398496000002</v>
      </c>
      <c r="CC35" s="22">
        <f t="shared" si="147"/>
        <v>29068.262770000001</v>
      </c>
      <c r="CD35" s="22">
        <f t="shared" si="147"/>
        <v>30249.626709999997</v>
      </c>
      <c r="CE35" s="22">
        <f t="shared" si="147"/>
        <v>31430.99065</v>
      </c>
      <c r="CG35" s="20"/>
      <c r="CH35" s="21" t="s">
        <v>31</v>
      </c>
      <c r="CI35" s="22">
        <f>SUM(CI32:CI33)</f>
        <v>19814.088100000001</v>
      </c>
      <c r="CJ35" s="22">
        <f t="shared" ref="CJ35:CS35" si="148">SUM(CJ32:CJ33)</f>
        <v>20180.847999999998</v>
      </c>
      <c r="CK35" s="22">
        <f t="shared" si="148"/>
        <v>21281.127700000001</v>
      </c>
      <c r="CL35" s="22">
        <f t="shared" si="148"/>
        <v>22503.660699999997</v>
      </c>
      <c r="CM35" s="22">
        <f t="shared" si="148"/>
        <v>23848.447</v>
      </c>
      <c r="CN35" s="22">
        <f t="shared" si="148"/>
        <v>25070.98</v>
      </c>
      <c r="CO35" s="22">
        <f t="shared" si="148"/>
        <v>26293.512999999999</v>
      </c>
      <c r="CP35" s="22">
        <f t="shared" si="148"/>
        <v>27516.045999999998</v>
      </c>
      <c r="CQ35" s="22">
        <f t="shared" si="148"/>
        <v>30083.365300000005</v>
      </c>
      <c r="CR35" s="22">
        <f t="shared" si="148"/>
        <v>31305.898300000001</v>
      </c>
      <c r="CS35" s="22">
        <f t="shared" si="148"/>
        <v>32528.431300000004</v>
      </c>
      <c r="CU35" s="20"/>
      <c r="CV35" s="21" t="s">
        <v>31</v>
      </c>
      <c r="CW35" s="22">
        <f>SUM(CW32:CW33)</f>
        <v>21648.943677999996</v>
      </c>
      <c r="CX35" s="22">
        <f t="shared" ref="CX35:DG35" si="149">SUM(CX32:CX33)</f>
        <v>22049.621031999999</v>
      </c>
      <c r="CY35" s="22">
        <f t="shared" si="149"/>
        <v>23251.653093999998</v>
      </c>
      <c r="CZ35" s="22">
        <f t="shared" si="149"/>
        <v>24587.244273999997</v>
      </c>
      <c r="DA35" s="22">
        <f t="shared" si="149"/>
        <v>26056.394572000001</v>
      </c>
      <c r="DB35" s="22">
        <f t="shared" si="149"/>
        <v>27391.985751999997</v>
      </c>
      <c r="DC35" s="22">
        <f t="shared" si="149"/>
        <v>28727.576931999996</v>
      </c>
      <c r="DD35" s="22">
        <f t="shared" si="149"/>
        <v>30063.168111999999</v>
      </c>
      <c r="DE35" s="22">
        <f t="shared" si="149"/>
        <v>32867.909589999996</v>
      </c>
      <c r="DF35" s="22">
        <f t="shared" si="149"/>
        <v>34203.500769999991</v>
      </c>
      <c r="DG35" s="22">
        <f t="shared" si="149"/>
        <v>35539.091950000002</v>
      </c>
      <c r="DI35" s="20"/>
      <c r="DJ35" s="21" t="s">
        <v>31</v>
      </c>
      <c r="DK35" s="22">
        <f>SUM(DK32:DK33)</f>
        <v>21982.320562000001</v>
      </c>
      <c r="DL35" s="22">
        <f t="shared" ref="DL35:DU35" si="150">SUM(DL32:DL33)</f>
        <v>22389.141927999997</v>
      </c>
      <c r="DM35" s="22">
        <f t="shared" si="150"/>
        <v>23609.606025999998</v>
      </c>
      <c r="DN35" s="22">
        <f t="shared" si="150"/>
        <v>24965.677245999999</v>
      </c>
      <c r="DO35" s="22">
        <f t="shared" si="150"/>
        <v>26457.355587999999</v>
      </c>
      <c r="DP35" s="22">
        <f t="shared" si="150"/>
        <v>27813.426808</v>
      </c>
      <c r="DQ35" s="22">
        <f t="shared" si="150"/>
        <v>29169.498028000002</v>
      </c>
      <c r="DR35" s="22">
        <f t="shared" si="150"/>
        <v>30525.569248</v>
      </c>
      <c r="DS35" s="22">
        <f t="shared" si="150"/>
        <v>33373.318809999997</v>
      </c>
      <c r="DT35" s="22">
        <f t="shared" si="150"/>
        <v>34729.390029999995</v>
      </c>
      <c r="DU35" s="22">
        <f t="shared" si="150"/>
        <v>36085.46125</v>
      </c>
      <c r="DW35" s="20"/>
      <c r="DX35" s="21" t="s">
        <v>31</v>
      </c>
      <c r="DY35" s="22">
        <f>SUM(DY32:DY33)</f>
        <v>25028.780458000001</v>
      </c>
      <c r="DZ35" s="22">
        <f t="shared" ref="DZ35:EI35" si="151">SUM(DZ32:DZ33)</f>
        <v>25499.048152000003</v>
      </c>
      <c r="EA35" s="22">
        <f t="shared" si="151"/>
        <v>26909.851234000002</v>
      </c>
      <c r="EB35" s="22">
        <f t="shared" si="151"/>
        <v>28477.410214000003</v>
      </c>
      <c r="EC35" s="22">
        <f t="shared" si="151"/>
        <v>30201.725092000004</v>
      </c>
      <c r="ED35" s="22">
        <f t="shared" si="151"/>
        <v>31769.284072000002</v>
      </c>
      <c r="EE35" s="22">
        <f t="shared" si="151"/>
        <v>33336.843052000004</v>
      </c>
      <c r="EF35" s="22">
        <f t="shared" si="151"/>
        <v>34904.402032000005</v>
      </c>
      <c r="EG35" s="22">
        <f t="shared" si="151"/>
        <v>38196.275890000004</v>
      </c>
      <c r="EH35" s="22">
        <f t="shared" si="151"/>
        <v>39763.834870000006</v>
      </c>
      <c r="EI35" s="22">
        <f t="shared" si="151"/>
        <v>41331.393850000008</v>
      </c>
      <c r="EK35" s="20"/>
      <c r="EL35" s="21" t="s">
        <v>31</v>
      </c>
      <c r="EM35" s="22">
        <f>SUM(EM32:EM33)</f>
        <v>27383.886562</v>
      </c>
      <c r="EN35" s="22">
        <f t="shared" ref="EN35:EW35" si="152">SUM(EN32:EN33)</f>
        <v>27897.287727999999</v>
      </c>
      <c r="EO35" s="22">
        <f t="shared" si="152"/>
        <v>29437.491225999995</v>
      </c>
      <c r="EP35" s="22">
        <f t="shared" si="152"/>
        <v>31148.828445999996</v>
      </c>
      <c r="EQ35" s="22">
        <f t="shared" si="152"/>
        <v>33031.299387999999</v>
      </c>
      <c r="ER35" s="22">
        <f t="shared" si="152"/>
        <v>34742.636607999993</v>
      </c>
      <c r="ES35" s="22">
        <f t="shared" si="152"/>
        <v>36453.973827999995</v>
      </c>
      <c r="ET35" s="22">
        <f t="shared" si="152"/>
        <v>38165.311047999996</v>
      </c>
      <c r="EU35" s="22">
        <f t="shared" si="152"/>
        <v>41759.119209999997</v>
      </c>
      <c r="EV35" s="22">
        <f t="shared" si="152"/>
        <v>43470.456429999991</v>
      </c>
      <c r="EW35" s="22">
        <f t="shared" si="152"/>
        <v>45181.793649999992</v>
      </c>
      <c r="EY35" s="20"/>
      <c r="EZ35" s="21" t="s">
        <v>31</v>
      </c>
      <c r="FA35" s="22">
        <f>SUM(FA32:FA33)</f>
        <v>28601.687379999996</v>
      </c>
      <c r="FB35" s="22">
        <f t="shared" ref="FB35:FK35" si="153">SUM(FB32:FB33)</f>
        <v>29147.752119999997</v>
      </c>
      <c r="FC35" s="22">
        <f t="shared" si="153"/>
        <v>30785.946339999995</v>
      </c>
      <c r="FD35" s="22">
        <f t="shared" si="153"/>
        <v>32606.162139999997</v>
      </c>
      <c r="FE35" s="22">
        <f t="shared" si="153"/>
        <v>34608.399519999999</v>
      </c>
      <c r="FF35" s="22">
        <f t="shared" si="153"/>
        <v>36428.615319999997</v>
      </c>
      <c r="FG35" s="22">
        <f t="shared" si="153"/>
        <v>38248.831119999995</v>
      </c>
      <c r="FH35" s="22">
        <f t="shared" si="153"/>
        <v>40069.046919999993</v>
      </c>
      <c r="FI35" s="22">
        <f t="shared" si="153"/>
        <v>43891.500099999997</v>
      </c>
      <c r="FJ35" s="22">
        <f t="shared" si="153"/>
        <v>45711.715899999996</v>
      </c>
      <c r="FK35" s="22">
        <f t="shared" si="153"/>
        <v>47531.931700000001</v>
      </c>
      <c r="FM35" s="20"/>
      <c r="FN35" s="21" t="s">
        <v>31</v>
      </c>
      <c r="FO35" s="22">
        <f>SUM(FO32:FO33)</f>
        <v>30291.077974</v>
      </c>
      <c r="FP35" s="22">
        <f t="shared" ref="FP35:FY35" si="154">SUM(FP32:FP33)</f>
        <v>30868.050856000002</v>
      </c>
      <c r="FQ35" s="22">
        <f t="shared" si="154"/>
        <v>32598.969502</v>
      </c>
      <c r="FR35" s="22">
        <f t="shared" si="154"/>
        <v>34522.212442000004</v>
      </c>
      <c r="FS35" s="22">
        <f t="shared" si="154"/>
        <v>36637.779676000006</v>
      </c>
      <c r="FT35" s="22">
        <f t="shared" si="154"/>
        <v>38561.022616000002</v>
      </c>
      <c r="FU35" s="22">
        <f t="shared" si="154"/>
        <v>40484.265555999998</v>
      </c>
      <c r="FV35" s="22">
        <f t="shared" si="154"/>
        <v>42407.508495999995</v>
      </c>
      <c r="FW35" s="22">
        <f t="shared" si="154"/>
        <v>46446.318670000001</v>
      </c>
      <c r="FX35" s="22">
        <f t="shared" si="154"/>
        <v>48369.561609999997</v>
      </c>
      <c r="FY35" s="22">
        <f t="shared" si="154"/>
        <v>50292.804550000008</v>
      </c>
      <c r="GA35" s="20"/>
      <c r="GB35" s="21" t="s">
        <v>31</v>
      </c>
      <c r="GC35" s="22">
        <f>SUM(GC32:GC33)</f>
        <v>32003.839174000001</v>
      </c>
      <c r="GD35" s="22">
        <f t="shared" ref="GD35:GM35" si="155">SUM(GD32:GD33)</f>
        <v>32612.159056</v>
      </c>
      <c r="GE35" s="22">
        <f t="shared" si="155"/>
        <v>34437.118702000007</v>
      </c>
      <c r="GF35" s="22">
        <f t="shared" si="155"/>
        <v>36464.851642000001</v>
      </c>
      <c r="GG35" s="22">
        <f t="shared" si="155"/>
        <v>38695.357876000002</v>
      </c>
      <c r="GH35" s="22">
        <f t="shared" si="155"/>
        <v>40723.090816000004</v>
      </c>
      <c r="GI35" s="22">
        <f t="shared" si="155"/>
        <v>42750.823756000005</v>
      </c>
      <c r="GJ35" s="22">
        <f t="shared" si="155"/>
        <v>44778.556696000007</v>
      </c>
      <c r="GK35" s="22">
        <f t="shared" si="155"/>
        <v>49036.795870000002</v>
      </c>
      <c r="GL35" s="22">
        <f t="shared" si="155"/>
        <v>51064.528810000003</v>
      </c>
      <c r="GM35" s="22">
        <f t="shared" si="155"/>
        <v>53092.261750000005</v>
      </c>
      <c r="GO35" s="20"/>
      <c r="GP35" s="21" t="s">
        <v>31</v>
      </c>
      <c r="GQ35" s="22">
        <f>SUM(GQ32:GQ33)</f>
        <v>35579.291925999998</v>
      </c>
      <c r="GR35" s="22">
        <f t="shared" ref="GR35:HA35" si="156">SUM(GR32:GR33)</f>
        <v>36253.064343999999</v>
      </c>
      <c r="GS35" s="22">
        <f t="shared" si="156"/>
        <v>38274.381598</v>
      </c>
      <c r="GT35" s="22">
        <f t="shared" si="156"/>
        <v>40520.289658000002</v>
      </c>
      <c r="GU35" s="22">
        <f t="shared" si="156"/>
        <v>42990.788523999996</v>
      </c>
      <c r="GV35" s="22">
        <f t="shared" si="156"/>
        <v>45236.696584000005</v>
      </c>
      <c r="GW35" s="22">
        <f t="shared" si="156"/>
        <v>47482.604644000006</v>
      </c>
      <c r="GX35" s="22">
        <f t="shared" si="156"/>
        <v>49728.512704000001</v>
      </c>
      <c r="GY35" s="22">
        <f t="shared" si="156"/>
        <v>54444.919630000004</v>
      </c>
      <c r="GZ35" s="22">
        <f t="shared" si="156"/>
        <v>56690.827690000006</v>
      </c>
      <c r="HA35" s="22">
        <f t="shared" si="156"/>
        <v>58936.735750000007</v>
      </c>
    </row>
    <row r="36" spans="1:209" ht="15" x14ac:dyDescent="0.25">
      <c r="A36" s="141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G36" s="129" t="s">
        <v>111</v>
      </c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U36" s="129" t="s">
        <v>111</v>
      </c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I36" s="129" t="s">
        <v>111</v>
      </c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W36" s="129" t="s">
        <v>130</v>
      </c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K36" s="129" t="s">
        <v>132</v>
      </c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Y36" s="129" t="s">
        <v>132</v>
      </c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M36" s="129" t="s">
        <v>132</v>
      </c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GA36" s="129" t="s">
        <v>132</v>
      </c>
      <c r="GB36" s="129"/>
      <c r="GC36" s="129"/>
      <c r="GD36" s="129"/>
      <c r="GE36" s="129"/>
      <c r="GF36" s="129"/>
      <c r="GG36" s="129"/>
      <c r="GH36" s="129"/>
      <c r="GI36" s="129"/>
      <c r="GJ36" s="129"/>
      <c r="GK36" s="129"/>
      <c r="GL36" s="129"/>
      <c r="GM36" s="129"/>
      <c r="GO36" s="129" t="s">
        <v>132</v>
      </c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</row>
    <row r="37" spans="1:209" ht="13.9" x14ac:dyDescent="0.25"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56"/>
      <c r="DY37" s="56"/>
      <c r="DZ37" s="56"/>
      <c r="EA37" s="56"/>
      <c r="EB37" s="56"/>
      <c r="EC37" s="56"/>
      <c r="ED37" s="56"/>
      <c r="EE37" s="56"/>
      <c r="EF37" s="56"/>
      <c r="EG37" s="56"/>
      <c r="EH37" s="56"/>
      <c r="EI37" s="56"/>
      <c r="EM37" s="56"/>
      <c r="EN37" s="56"/>
      <c r="EO37" s="56"/>
      <c r="EP37" s="56"/>
      <c r="EQ37" s="56"/>
      <c r="ER37" s="56"/>
      <c r="ES37" s="56"/>
      <c r="ET37" s="56"/>
      <c r="EU37" s="56"/>
      <c r="EV37" s="56"/>
      <c r="EW37" s="56"/>
      <c r="FA37" s="56"/>
      <c r="FB37" s="56"/>
      <c r="FC37" s="56"/>
      <c r="FD37" s="56"/>
      <c r="FE37" s="56"/>
      <c r="FF37" s="56"/>
      <c r="FG37" s="56"/>
      <c r="FH37" s="56"/>
      <c r="FI37" s="56"/>
      <c r="FJ37" s="56"/>
      <c r="FK37" s="56"/>
      <c r="FO37" s="56"/>
      <c r="FP37" s="56"/>
      <c r="FQ37" s="56"/>
      <c r="FR37" s="56"/>
      <c r="FS37" s="56"/>
      <c r="FT37" s="56"/>
      <c r="FU37" s="56"/>
      <c r="FV37" s="56"/>
      <c r="FW37" s="56"/>
      <c r="FX37" s="56"/>
      <c r="FY37" s="56"/>
      <c r="GC37" s="56"/>
      <c r="GD37" s="56"/>
      <c r="GE37" s="56"/>
      <c r="GF37" s="56"/>
      <c r="GG37" s="56"/>
      <c r="GH37" s="56"/>
      <c r="GI37" s="56"/>
      <c r="GJ37" s="56"/>
      <c r="GK37" s="56"/>
      <c r="GL37" s="56"/>
      <c r="GM37" s="56"/>
      <c r="GQ37" s="56"/>
      <c r="GR37" s="56"/>
      <c r="GS37" s="56"/>
      <c r="GT37" s="56"/>
      <c r="GU37" s="56"/>
      <c r="GV37" s="56"/>
      <c r="GW37" s="56"/>
      <c r="GX37" s="56"/>
      <c r="GY37" s="56"/>
      <c r="GZ37" s="56"/>
      <c r="HA37" s="56"/>
    </row>
    <row r="38" spans="1:209" ht="22.15" x14ac:dyDescent="0.35">
      <c r="A38" s="133" t="s">
        <v>45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O38" s="133" t="s">
        <v>45</v>
      </c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C38" s="133" t="s">
        <v>45</v>
      </c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Q38" s="133" t="s">
        <v>45</v>
      </c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E38" s="133" t="s">
        <v>45</v>
      </c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S38" s="133" t="s">
        <v>45</v>
      </c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G38" s="133" t="s">
        <v>45</v>
      </c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U38" s="133" t="s">
        <v>45</v>
      </c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I38" s="133" t="s">
        <v>45</v>
      </c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W38" s="133" t="s">
        <v>45</v>
      </c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K38" s="133" t="s">
        <v>45</v>
      </c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Y38" s="133" t="s">
        <v>45</v>
      </c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M38" s="133" t="s">
        <v>45</v>
      </c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GA38" s="133" t="s">
        <v>45</v>
      </c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O38" s="133" t="s">
        <v>45</v>
      </c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</row>
    <row r="40" spans="1:209" ht="17.45" x14ac:dyDescent="0.3">
      <c r="A40" s="134" t="s">
        <v>46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O40" s="134" t="s">
        <v>46</v>
      </c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C40" s="134" t="s">
        <v>46</v>
      </c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Q40" s="134" t="s">
        <v>46</v>
      </c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E40" s="134" t="s">
        <v>46</v>
      </c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S40" s="134" t="s">
        <v>46</v>
      </c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G40" s="134" t="s">
        <v>46</v>
      </c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U40" s="134" t="s">
        <v>46</v>
      </c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I40" s="134" t="s">
        <v>46</v>
      </c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W40" s="134" t="s">
        <v>46</v>
      </c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K40" s="134" t="s">
        <v>46</v>
      </c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Y40" s="134" t="s">
        <v>46</v>
      </c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M40" s="134" t="s">
        <v>46</v>
      </c>
      <c r="FN40" s="134"/>
      <c r="FO40" s="134"/>
      <c r="FP40" s="134"/>
      <c r="FQ40" s="134"/>
      <c r="FR40" s="134"/>
      <c r="FS40" s="134"/>
      <c r="FT40" s="134"/>
      <c r="FU40" s="134"/>
      <c r="FV40" s="134"/>
      <c r="FW40" s="134"/>
      <c r="FX40" s="134"/>
      <c r="FY40" s="134"/>
      <c r="GA40" s="134" t="s">
        <v>46</v>
      </c>
      <c r="GB40" s="134"/>
      <c r="GC40" s="134"/>
      <c r="GD40" s="134"/>
      <c r="GE40" s="134"/>
      <c r="GF40" s="134"/>
      <c r="GG40" s="134"/>
      <c r="GH40" s="134"/>
      <c r="GI40" s="134"/>
      <c r="GJ40" s="134"/>
      <c r="GK40" s="134"/>
      <c r="GL40" s="134"/>
      <c r="GM40" s="134"/>
      <c r="GO40" s="134" t="s">
        <v>46</v>
      </c>
      <c r="GP40" s="134"/>
      <c r="GQ40" s="134"/>
      <c r="GR40" s="134"/>
      <c r="GS40" s="134"/>
      <c r="GT40" s="134"/>
      <c r="GU40" s="134"/>
      <c r="GV40" s="134"/>
      <c r="GW40" s="134"/>
      <c r="GX40" s="134"/>
      <c r="GY40" s="134"/>
      <c r="GZ40" s="134"/>
      <c r="HA40" s="134"/>
    </row>
    <row r="42" spans="1:209" ht="18" x14ac:dyDescent="0.25">
      <c r="A42" s="134" t="s">
        <v>47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O42" s="134" t="s">
        <v>47</v>
      </c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C42" s="134" t="s">
        <v>47</v>
      </c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Q42" s="134" t="s">
        <v>47</v>
      </c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E42" s="134" t="s">
        <v>47</v>
      </c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S42" s="134" t="s">
        <v>47</v>
      </c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G42" s="134" t="s">
        <v>47</v>
      </c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U42" s="134" t="s">
        <v>47</v>
      </c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I42" s="134" t="s">
        <v>47</v>
      </c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W42" s="134" t="s">
        <v>47</v>
      </c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K42" s="134" t="s">
        <v>47</v>
      </c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Y42" s="134" t="s">
        <v>47</v>
      </c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M42" s="134" t="s">
        <v>47</v>
      </c>
      <c r="FN42" s="134"/>
      <c r="FO42" s="134"/>
      <c r="FP42" s="134"/>
      <c r="FQ42" s="134"/>
      <c r="FR42" s="134"/>
      <c r="FS42" s="134"/>
      <c r="FT42" s="134"/>
      <c r="FU42" s="134"/>
      <c r="FV42" s="134"/>
      <c r="FW42" s="134"/>
      <c r="FX42" s="134"/>
      <c r="FY42" s="134"/>
      <c r="GA42" s="134" t="s">
        <v>47</v>
      </c>
      <c r="GB42" s="134"/>
      <c r="GC42" s="134"/>
      <c r="GD42" s="134"/>
      <c r="GE42" s="134"/>
      <c r="GF42" s="134"/>
      <c r="GG42" s="134"/>
      <c r="GH42" s="134"/>
      <c r="GI42" s="134"/>
      <c r="GJ42" s="134"/>
      <c r="GK42" s="134"/>
      <c r="GL42" s="134"/>
      <c r="GM42" s="134"/>
      <c r="GO42" s="134" t="s">
        <v>47</v>
      </c>
      <c r="GP42" s="134"/>
      <c r="GQ42" s="134"/>
      <c r="GR42" s="134"/>
      <c r="GS42" s="134"/>
      <c r="GT42" s="134"/>
      <c r="GU42" s="134"/>
      <c r="GV42" s="134"/>
      <c r="GW42" s="134"/>
      <c r="GX42" s="134"/>
      <c r="GY42" s="134"/>
      <c r="GZ42" s="134"/>
      <c r="HA42" s="134"/>
    </row>
  </sheetData>
  <mergeCells count="149">
    <mergeCell ref="CU42:DG42"/>
    <mergeCell ref="DW1:EI1"/>
    <mergeCell ref="DW2:EI2"/>
    <mergeCell ref="DW3:EI3"/>
    <mergeCell ref="DW17:EI17"/>
    <mergeCell ref="DW20:EI20"/>
    <mergeCell ref="DW21:EG21"/>
    <mergeCell ref="DW36:EI36"/>
    <mergeCell ref="DW38:EI38"/>
    <mergeCell ref="DW40:EI40"/>
    <mergeCell ref="DW42:EI42"/>
    <mergeCell ref="CU1:DG1"/>
    <mergeCell ref="CU2:DG2"/>
    <mergeCell ref="CU3:DG3"/>
    <mergeCell ref="CU17:DG17"/>
    <mergeCell ref="CU20:DG20"/>
    <mergeCell ref="CU21:DE21"/>
    <mergeCell ref="CU36:DG36"/>
    <mergeCell ref="CU38:DG38"/>
    <mergeCell ref="CU40:DG40"/>
    <mergeCell ref="DI21:DS21"/>
    <mergeCell ref="DI36:DU36"/>
    <mergeCell ref="DI38:DU38"/>
    <mergeCell ref="DI40:DU40"/>
    <mergeCell ref="A40:M40"/>
    <mergeCell ref="A42:M42"/>
    <mergeCell ref="CG42:CS42"/>
    <mergeCell ref="CG36:CS36"/>
    <mergeCell ref="CG38:CS38"/>
    <mergeCell ref="CG40:CS40"/>
    <mergeCell ref="BE36:BQ36"/>
    <mergeCell ref="BE38:BQ38"/>
    <mergeCell ref="BE40:BQ40"/>
    <mergeCell ref="BE42:BQ42"/>
    <mergeCell ref="O40:AA40"/>
    <mergeCell ref="O42:AA42"/>
    <mergeCell ref="AC40:AO40"/>
    <mergeCell ref="AC42:AO42"/>
    <mergeCell ref="BS40:CE40"/>
    <mergeCell ref="BS42:CE42"/>
    <mergeCell ref="AC38:AO38"/>
    <mergeCell ref="BS38:CE38"/>
    <mergeCell ref="O38:AA38"/>
    <mergeCell ref="O36:AA36"/>
    <mergeCell ref="AQ40:BC40"/>
    <mergeCell ref="AQ42:BC42"/>
    <mergeCell ref="AQ36:BC36"/>
    <mergeCell ref="O2:AA2"/>
    <mergeCell ref="AQ17:BC17"/>
    <mergeCell ref="A1:M1"/>
    <mergeCell ref="A2:M2"/>
    <mergeCell ref="A3:M3"/>
    <mergeCell ref="A17:M17"/>
    <mergeCell ref="A21:M21"/>
    <mergeCell ref="A36:M36"/>
    <mergeCell ref="A38:M38"/>
    <mergeCell ref="BE1:BQ1"/>
    <mergeCell ref="BE2:BQ2"/>
    <mergeCell ref="BE3:BQ3"/>
    <mergeCell ref="BE17:BQ17"/>
    <mergeCell ref="BE20:BQ20"/>
    <mergeCell ref="AQ38:BC38"/>
    <mergeCell ref="O3:AA3"/>
    <mergeCell ref="AC36:AO36"/>
    <mergeCell ref="AQ20:BC20"/>
    <mergeCell ref="AQ21:BA21"/>
    <mergeCell ref="AC1:AO1"/>
    <mergeCell ref="AC2:AO2"/>
    <mergeCell ref="AC3:AO3"/>
    <mergeCell ref="O17:AA17"/>
    <mergeCell ref="BE21:BO21"/>
    <mergeCell ref="O21:Y21"/>
    <mergeCell ref="O20:AA20"/>
    <mergeCell ref="AC17:AO17"/>
    <mergeCell ref="AC20:AO20"/>
    <mergeCell ref="AC21:AM21"/>
    <mergeCell ref="AQ1:BC1"/>
    <mergeCell ref="AQ2:BC2"/>
    <mergeCell ref="AQ3:BC3"/>
    <mergeCell ref="O1:AA1"/>
    <mergeCell ref="CG1:CS1"/>
    <mergeCell ref="CG2:CS2"/>
    <mergeCell ref="CG3:CS3"/>
    <mergeCell ref="CG20:CS20"/>
    <mergeCell ref="CG21:CQ21"/>
    <mergeCell ref="CG17:CS17"/>
    <mergeCell ref="BS21:CC21"/>
    <mergeCell ref="BS36:CE36"/>
    <mergeCell ref="BS1:CE1"/>
    <mergeCell ref="BS2:CE2"/>
    <mergeCell ref="BS3:CE3"/>
    <mergeCell ref="BS17:CE17"/>
    <mergeCell ref="BS20:CE20"/>
    <mergeCell ref="DI42:DU42"/>
    <mergeCell ref="DI1:DU1"/>
    <mergeCell ref="DI2:DU2"/>
    <mergeCell ref="DI3:DU3"/>
    <mergeCell ref="DI17:DU17"/>
    <mergeCell ref="DI20:DU20"/>
    <mergeCell ref="EK21:EU21"/>
    <mergeCell ref="EK36:EW36"/>
    <mergeCell ref="EK38:EW38"/>
    <mergeCell ref="EK40:EW40"/>
    <mergeCell ref="EK42:EW42"/>
    <mergeCell ref="EK1:EW1"/>
    <mergeCell ref="EK2:EW2"/>
    <mergeCell ref="EK3:EW3"/>
    <mergeCell ref="EK17:EW17"/>
    <mergeCell ref="EK20:EW20"/>
    <mergeCell ref="EY21:FI21"/>
    <mergeCell ref="EY36:FK36"/>
    <mergeCell ref="EY38:FK38"/>
    <mergeCell ref="EY40:FK40"/>
    <mergeCell ref="EY42:FK42"/>
    <mergeCell ref="EY1:FK1"/>
    <mergeCell ref="EY2:FK2"/>
    <mergeCell ref="EY3:FK3"/>
    <mergeCell ref="EY17:FK17"/>
    <mergeCell ref="EY20:FK20"/>
    <mergeCell ref="FM42:FY42"/>
    <mergeCell ref="FM1:FY1"/>
    <mergeCell ref="FM2:FY2"/>
    <mergeCell ref="FM3:FY3"/>
    <mergeCell ref="FM17:FY17"/>
    <mergeCell ref="FM20:FY20"/>
    <mergeCell ref="FM21:FW21"/>
    <mergeCell ref="FM36:FY36"/>
    <mergeCell ref="FM38:FY38"/>
    <mergeCell ref="FM40:FY40"/>
    <mergeCell ref="GA42:GM42"/>
    <mergeCell ref="GA1:GM1"/>
    <mergeCell ref="GA2:GM2"/>
    <mergeCell ref="GA3:GM3"/>
    <mergeCell ref="GA17:GM17"/>
    <mergeCell ref="GA20:GM20"/>
    <mergeCell ref="GA21:GK21"/>
    <mergeCell ref="GA36:GM36"/>
    <mergeCell ref="GA38:GM38"/>
    <mergeCell ref="GA40:GM40"/>
    <mergeCell ref="GO42:HA42"/>
    <mergeCell ref="GO1:HA1"/>
    <mergeCell ref="GO2:HA2"/>
    <mergeCell ref="GO3:HA3"/>
    <mergeCell ref="GO17:HA17"/>
    <mergeCell ref="GO20:HA20"/>
    <mergeCell ref="GO21:GY21"/>
    <mergeCell ref="GO36:HA36"/>
    <mergeCell ref="GO38:HA38"/>
    <mergeCell ref="GO40:HA40"/>
  </mergeCells>
  <pageMargins left="0.70866141732283472" right="0.70866141732283472" top="0.74803149606299213" bottom="0.74803149606299213" header="0.31496062992125984" footer="0.31496062992125984"/>
  <pageSetup paperSize="9" scale="1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116"/>
  <sheetViews>
    <sheetView topLeftCell="GN13" zoomScale="85" zoomScaleNormal="85" workbookViewId="0">
      <selection activeCell="GO94" sqref="GO94:HA94"/>
    </sheetView>
  </sheetViews>
  <sheetFormatPr baseColWidth="10" defaultColWidth="11.42578125" defaultRowHeight="14.25" x14ac:dyDescent="0.2"/>
  <cols>
    <col min="1" max="1" width="0" style="1" hidden="1" customWidth="1"/>
    <col min="2" max="2" width="29.85546875" style="1" hidden="1" customWidth="1"/>
    <col min="3" max="13" width="0" style="1" hidden="1" customWidth="1"/>
    <col min="14" max="14" width="5.7109375" style="1" hidden="1" customWidth="1"/>
    <col min="15" max="15" width="0" style="1" hidden="1" customWidth="1"/>
    <col min="16" max="16" width="29.85546875" style="1" hidden="1" customWidth="1"/>
    <col min="17" max="29" width="0" style="1" hidden="1" customWidth="1"/>
    <col min="30" max="30" width="26.5703125" style="1" hidden="1" customWidth="1"/>
    <col min="31" max="43" width="0" style="1" hidden="1" customWidth="1"/>
    <col min="44" max="44" width="29.85546875" style="1" hidden="1" customWidth="1"/>
    <col min="45" max="45" width="11.5703125" style="1" hidden="1" customWidth="1"/>
    <col min="46" max="57" width="0" style="1" hidden="1" customWidth="1"/>
    <col min="58" max="58" width="29.85546875" style="1" hidden="1" customWidth="1"/>
    <col min="59" max="69" width="0" style="1" hidden="1" customWidth="1"/>
    <col min="70" max="70" width="8.42578125" style="1" hidden="1" customWidth="1"/>
    <col min="71" max="71" width="0" style="1" hidden="1" customWidth="1"/>
    <col min="72" max="72" width="29.85546875" style="1" hidden="1" customWidth="1"/>
    <col min="73" max="83" width="0" style="1" hidden="1" customWidth="1"/>
    <col min="84" max="84" width="7.7109375" style="1" hidden="1" customWidth="1"/>
    <col min="85" max="85" width="0" style="1" hidden="1" customWidth="1"/>
    <col min="86" max="86" width="29.85546875" style="1" hidden="1" customWidth="1"/>
    <col min="87" max="98" width="0" style="1" hidden="1" customWidth="1"/>
    <col min="99" max="99" width="10.85546875" style="1" hidden="1" customWidth="1"/>
    <col min="100" max="100" width="32.5703125" style="1" hidden="1" customWidth="1"/>
    <col min="101" max="101" width="13.42578125" style="1" hidden="1" customWidth="1"/>
    <col min="102" max="102" width="13" style="1" hidden="1" customWidth="1"/>
    <col min="103" max="103" width="12.7109375" style="1" hidden="1" customWidth="1"/>
    <col min="104" max="104" width="13" style="1" hidden="1" customWidth="1"/>
    <col min="105" max="105" width="13.28515625" style="1" hidden="1" customWidth="1"/>
    <col min="106" max="106" width="13" style="1" hidden="1" customWidth="1"/>
    <col min="107" max="107" width="13.42578125" style="1" hidden="1" customWidth="1"/>
    <col min="108" max="110" width="13.28515625" style="1" hidden="1" customWidth="1"/>
    <col min="111" max="111" width="13" style="1" hidden="1" customWidth="1"/>
    <col min="112" max="112" width="0" style="1" hidden="1" customWidth="1"/>
    <col min="113" max="113" width="11.42578125" style="1"/>
    <col min="114" max="114" width="31.5703125" style="1" bestFit="1" customWidth="1"/>
    <col min="115" max="127" width="11.42578125" style="1"/>
    <col min="128" max="128" width="29.7109375" style="1" bestFit="1" customWidth="1"/>
    <col min="129" max="141" width="11.42578125" style="1"/>
    <col min="142" max="142" width="30" style="1" bestFit="1" customWidth="1"/>
    <col min="143" max="155" width="11.42578125" style="1"/>
    <col min="156" max="156" width="30" style="1" bestFit="1" customWidth="1"/>
    <col min="157" max="169" width="11.42578125" style="1"/>
    <col min="170" max="170" width="30" style="1" bestFit="1" customWidth="1"/>
    <col min="171" max="183" width="11.42578125" style="1"/>
    <col min="184" max="184" width="29.7109375" style="1" bestFit="1" customWidth="1"/>
    <col min="185" max="16384" width="11.42578125" style="1"/>
  </cols>
  <sheetData>
    <row r="1" spans="1:209" ht="29.45" x14ac:dyDescent="0.4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O1" s="135" t="s">
        <v>0</v>
      </c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C1" s="135" t="s">
        <v>0</v>
      </c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Q1" s="135" t="s">
        <v>0</v>
      </c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E1" s="135" t="s">
        <v>0</v>
      </c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S1" s="135" t="s">
        <v>0</v>
      </c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G1" s="135" t="s">
        <v>0</v>
      </c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U1" s="135" t="s">
        <v>0</v>
      </c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I1" s="135" t="s">
        <v>0</v>
      </c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W1" s="135" t="s">
        <v>0</v>
      </c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K1" s="135" t="s">
        <v>0</v>
      </c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Y1" s="135" t="s">
        <v>0</v>
      </c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M1" s="135" t="s">
        <v>0</v>
      </c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GA1" s="135" t="s">
        <v>0</v>
      </c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O1" s="135" t="s">
        <v>0</v>
      </c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</row>
    <row r="2" spans="1:209" ht="22.15" x14ac:dyDescent="0.35">
      <c r="A2" s="136" t="s">
        <v>79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O2" s="136" t="s">
        <v>95</v>
      </c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C2" s="136" t="s">
        <v>96</v>
      </c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Q2" s="136" t="s">
        <v>99</v>
      </c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E2" s="136" t="s">
        <v>102</v>
      </c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S2" s="136" t="s">
        <v>104</v>
      </c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G2" s="136" t="s">
        <v>108</v>
      </c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U2" s="136" t="s">
        <v>112</v>
      </c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I2" s="136" t="s">
        <v>115</v>
      </c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W2" s="136" t="s">
        <v>126</v>
      </c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K2" s="136" t="s">
        <v>131</v>
      </c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Y2" s="136" t="s">
        <v>135</v>
      </c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M2" s="136" t="s">
        <v>146</v>
      </c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GA2" s="136" t="s">
        <v>148</v>
      </c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O2" s="136" t="s">
        <v>152</v>
      </c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</row>
    <row r="3" spans="1:209" ht="15" x14ac:dyDescent="0.25">
      <c r="A3" s="138" t="s">
        <v>118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40"/>
      <c r="O3" s="138" t="s">
        <v>118</v>
      </c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40"/>
      <c r="AC3" s="138" t="s">
        <v>118</v>
      </c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40"/>
      <c r="AQ3" s="138" t="s">
        <v>118</v>
      </c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40"/>
      <c r="BE3" s="138" t="s">
        <v>118</v>
      </c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40"/>
      <c r="BS3" s="138" t="s">
        <v>118</v>
      </c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40"/>
      <c r="CG3" s="138" t="s">
        <v>118</v>
      </c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40"/>
      <c r="CU3" s="138" t="s">
        <v>1</v>
      </c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40"/>
      <c r="DI3" s="138" t="s">
        <v>1</v>
      </c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40"/>
      <c r="DW3" s="138" t="s">
        <v>1</v>
      </c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40"/>
      <c r="EK3" s="138" t="s">
        <v>1</v>
      </c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40"/>
      <c r="EY3" s="138" t="s">
        <v>1</v>
      </c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40"/>
      <c r="FM3" s="138" t="s">
        <v>1</v>
      </c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40"/>
      <c r="GA3" s="138" t="s">
        <v>1</v>
      </c>
      <c r="GB3" s="139"/>
      <c r="GC3" s="139"/>
      <c r="GD3" s="139"/>
      <c r="GE3" s="139"/>
      <c r="GF3" s="139"/>
      <c r="GG3" s="139"/>
      <c r="GH3" s="139"/>
      <c r="GI3" s="139"/>
      <c r="GJ3" s="139"/>
      <c r="GK3" s="139"/>
      <c r="GL3" s="139"/>
      <c r="GM3" s="140"/>
      <c r="GO3" s="138" t="s">
        <v>1</v>
      </c>
      <c r="GP3" s="139"/>
      <c r="GQ3" s="139"/>
      <c r="GR3" s="139"/>
      <c r="GS3" s="139"/>
      <c r="GT3" s="139"/>
      <c r="GU3" s="139"/>
      <c r="GV3" s="139"/>
      <c r="GW3" s="139"/>
      <c r="GX3" s="139"/>
      <c r="GY3" s="139"/>
      <c r="GZ3" s="139"/>
      <c r="HA3" s="140"/>
    </row>
    <row r="4" spans="1:209" x14ac:dyDescent="0.2">
      <c r="A4" s="2"/>
      <c r="B4" s="3"/>
      <c r="C4" s="4" t="s">
        <v>2</v>
      </c>
      <c r="D4" s="4" t="s">
        <v>3</v>
      </c>
      <c r="E4" s="3" t="s">
        <v>4</v>
      </c>
      <c r="F4" s="4" t="s">
        <v>5</v>
      </c>
      <c r="G4" s="3" t="s">
        <v>6</v>
      </c>
      <c r="H4" s="4" t="s">
        <v>7</v>
      </c>
      <c r="I4" s="3" t="s">
        <v>8</v>
      </c>
      <c r="J4" s="4" t="s">
        <v>9</v>
      </c>
      <c r="K4" s="3" t="s">
        <v>10</v>
      </c>
      <c r="L4" s="4" t="s">
        <v>11</v>
      </c>
      <c r="M4" s="5" t="s">
        <v>12</v>
      </c>
      <c r="O4" s="2"/>
      <c r="P4" s="3"/>
      <c r="Q4" s="4" t="s">
        <v>2</v>
      </c>
      <c r="R4" s="4" t="s">
        <v>3</v>
      </c>
      <c r="S4" s="3" t="s">
        <v>4</v>
      </c>
      <c r="T4" s="4" t="s">
        <v>5</v>
      </c>
      <c r="U4" s="3" t="s">
        <v>6</v>
      </c>
      <c r="V4" s="4" t="s">
        <v>7</v>
      </c>
      <c r="W4" s="3" t="s">
        <v>8</v>
      </c>
      <c r="X4" s="4" t="s">
        <v>9</v>
      </c>
      <c r="Y4" s="3" t="s">
        <v>10</v>
      </c>
      <c r="Z4" s="4" t="s">
        <v>11</v>
      </c>
      <c r="AA4" s="5" t="s">
        <v>12</v>
      </c>
      <c r="AC4" s="2"/>
      <c r="AD4" s="3"/>
      <c r="AE4" s="4" t="s">
        <v>2</v>
      </c>
      <c r="AF4" s="4" t="s">
        <v>3</v>
      </c>
      <c r="AG4" s="3" t="s">
        <v>4</v>
      </c>
      <c r="AH4" s="4" t="s">
        <v>5</v>
      </c>
      <c r="AI4" s="3" t="s">
        <v>6</v>
      </c>
      <c r="AJ4" s="4" t="s">
        <v>7</v>
      </c>
      <c r="AK4" s="3" t="s">
        <v>8</v>
      </c>
      <c r="AL4" s="4" t="s">
        <v>9</v>
      </c>
      <c r="AM4" s="3" t="s">
        <v>10</v>
      </c>
      <c r="AN4" s="4" t="s">
        <v>11</v>
      </c>
      <c r="AO4" s="5" t="s">
        <v>12</v>
      </c>
      <c r="AQ4" s="2"/>
      <c r="AR4" s="3"/>
      <c r="AS4" s="4" t="s">
        <v>2</v>
      </c>
      <c r="AT4" s="4" t="s">
        <v>3</v>
      </c>
      <c r="AU4" s="3" t="s">
        <v>4</v>
      </c>
      <c r="AV4" s="4" t="s">
        <v>5</v>
      </c>
      <c r="AW4" s="3" t="s">
        <v>6</v>
      </c>
      <c r="AX4" s="4" t="s">
        <v>7</v>
      </c>
      <c r="AY4" s="3" t="s">
        <v>8</v>
      </c>
      <c r="AZ4" s="4" t="s">
        <v>9</v>
      </c>
      <c r="BA4" s="3" t="s">
        <v>10</v>
      </c>
      <c r="BB4" s="4" t="s">
        <v>11</v>
      </c>
      <c r="BC4" s="5" t="s">
        <v>12</v>
      </c>
      <c r="BE4" s="2"/>
      <c r="BF4" s="3"/>
      <c r="BG4" s="4" t="s">
        <v>2</v>
      </c>
      <c r="BH4" s="4" t="s">
        <v>3</v>
      </c>
      <c r="BI4" s="3" t="s">
        <v>4</v>
      </c>
      <c r="BJ4" s="4" t="s">
        <v>5</v>
      </c>
      <c r="BK4" s="3" t="s">
        <v>6</v>
      </c>
      <c r="BL4" s="4" t="s">
        <v>7</v>
      </c>
      <c r="BM4" s="3" t="s">
        <v>8</v>
      </c>
      <c r="BN4" s="4" t="s">
        <v>9</v>
      </c>
      <c r="BO4" s="3" t="s">
        <v>10</v>
      </c>
      <c r="BP4" s="4" t="s">
        <v>11</v>
      </c>
      <c r="BQ4" s="5" t="s">
        <v>12</v>
      </c>
      <c r="BS4" s="2"/>
      <c r="BT4" s="3"/>
      <c r="BU4" s="4" t="s">
        <v>2</v>
      </c>
      <c r="BV4" s="4" t="s">
        <v>3</v>
      </c>
      <c r="BW4" s="3" t="s">
        <v>4</v>
      </c>
      <c r="BX4" s="4" t="s">
        <v>5</v>
      </c>
      <c r="BY4" s="3" t="s">
        <v>6</v>
      </c>
      <c r="BZ4" s="4" t="s">
        <v>7</v>
      </c>
      <c r="CA4" s="3" t="s">
        <v>8</v>
      </c>
      <c r="CB4" s="4" t="s">
        <v>9</v>
      </c>
      <c r="CC4" s="3" t="s">
        <v>10</v>
      </c>
      <c r="CD4" s="4" t="s">
        <v>11</v>
      </c>
      <c r="CE4" s="5" t="s">
        <v>12</v>
      </c>
      <c r="CG4" s="2"/>
      <c r="CH4" s="3"/>
      <c r="CI4" s="4" t="s">
        <v>2</v>
      </c>
      <c r="CJ4" s="4" t="s">
        <v>3</v>
      </c>
      <c r="CK4" s="3" t="s">
        <v>4</v>
      </c>
      <c r="CL4" s="4" t="s">
        <v>5</v>
      </c>
      <c r="CM4" s="3" t="s">
        <v>6</v>
      </c>
      <c r="CN4" s="4" t="s">
        <v>7</v>
      </c>
      <c r="CO4" s="3" t="s">
        <v>8</v>
      </c>
      <c r="CP4" s="4" t="s">
        <v>9</v>
      </c>
      <c r="CQ4" s="3" t="s">
        <v>10</v>
      </c>
      <c r="CR4" s="4" t="s">
        <v>11</v>
      </c>
      <c r="CS4" s="5" t="s">
        <v>12</v>
      </c>
      <c r="CU4" s="2"/>
      <c r="CV4" s="3"/>
      <c r="CW4" s="4" t="s">
        <v>2</v>
      </c>
      <c r="CX4" s="4" t="s">
        <v>3</v>
      </c>
      <c r="CY4" s="3" t="s">
        <v>4</v>
      </c>
      <c r="CZ4" s="4" t="s">
        <v>5</v>
      </c>
      <c r="DA4" s="3" t="s">
        <v>6</v>
      </c>
      <c r="DB4" s="4" t="s">
        <v>7</v>
      </c>
      <c r="DC4" s="3" t="s">
        <v>8</v>
      </c>
      <c r="DD4" s="4" t="s">
        <v>9</v>
      </c>
      <c r="DE4" s="3" t="s">
        <v>10</v>
      </c>
      <c r="DF4" s="4" t="s">
        <v>11</v>
      </c>
      <c r="DG4" s="5" t="s">
        <v>12</v>
      </c>
      <c r="DI4" s="2"/>
      <c r="DJ4" s="3"/>
      <c r="DK4" s="4" t="s">
        <v>2</v>
      </c>
      <c r="DL4" s="4" t="s">
        <v>3</v>
      </c>
      <c r="DM4" s="3" t="s">
        <v>4</v>
      </c>
      <c r="DN4" s="4" t="s">
        <v>5</v>
      </c>
      <c r="DO4" s="3" t="s">
        <v>6</v>
      </c>
      <c r="DP4" s="4" t="s">
        <v>7</v>
      </c>
      <c r="DQ4" s="3" t="s">
        <v>8</v>
      </c>
      <c r="DR4" s="4" t="s">
        <v>9</v>
      </c>
      <c r="DS4" s="3" t="s">
        <v>10</v>
      </c>
      <c r="DT4" s="4" t="s">
        <v>11</v>
      </c>
      <c r="DU4" s="5" t="s">
        <v>12</v>
      </c>
      <c r="DW4" s="2"/>
      <c r="DX4" s="3"/>
      <c r="DY4" s="4" t="s">
        <v>2</v>
      </c>
      <c r="DZ4" s="4" t="s">
        <v>3</v>
      </c>
      <c r="EA4" s="3" t="s">
        <v>4</v>
      </c>
      <c r="EB4" s="4" t="s">
        <v>5</v>
      </c>
      <c r="EC4" s="3" t="s">
        <v>6</v>
      </c>
      <c r="ED4" s="4" t="s">
        <v>7</v>
      </c>
      <c r="EE4" s="3" t="s">
        <v>8</v>
      </c>
      <c r="EF4" s="4" t="s">
        <v>9</v>
      </c>
      <c r="EG4" s="3" t="s">
        <v>10</v>
      </c>
      <c r="EH4" s="4" t="s">
        <v>11</v>
      </c>
      <c r="EI4" s="5" t="s">
        <v>12</v>
      </c>
      <c r="EK4" s="2"/>
      <c r="EL4" s="3"/>
      <c r="EM4" s="4"/>
      <c r="EN4" s="4" t="s">
        <v>3</v>
      </c>
      <c r="EO4" s="3" t="s">
        <v>4</v>
      </c>
      <c r="EP4" s="4" t="s">
        <v>5</v>
      </c>
      <c r="EQ4" s="3" t="s">
        <v>6</v>
      </c>
      <c r="ER4" s="4" t="s">
        <v>7</v>
      </c>
      <c r="ES4" s="3" t="s">
        <v>8</v>
      </c>
      <c r="ET4" s="4" t="s">
        <v>9</v>
      </c>
      <c r="EU4" s="3" t="s">
        <v>10</v>
      </c>
      <c r="EV4" s="4" t="s">
        <v>11</v>
      </c>
      <c r="EW4" s="5" t="s">
        <v>12</v>
      </c>
      <c r="EY4" s="2"/>
      <c r="EZ4" s="3"/>
      <c r="FA4" s="4"/>
      <c r="FB4" s="4" t="s">
        <v>3</v>
      </c>
      <c r="FC4" s="3" t="s">
        <v>4</v>
      </c>
      <c r="FD4" s="4" t="s">
        <v>5</v>
      </c>
      <c r="FE4" s="3" t="s">
        <v>6</v>
      </c>
      <c r="FF4" s="4" t="s">
        <v>7</v>
      </c>
      <c r="FG4" s="3" t="s">
        <v>8</v>
      </c>
      <c r="FH4" s="4" t="s">
        <v>9</v>
      </c>
      <c r="FI4" s="3" t="s">
        <v>10</v>
      </c>
      <c r="FJ4" s="4" t="s">
        <v>11</v>
      </c>
      <c r="FK4" s="5" t="s">
        <v>12</v>
      </c>
      <c r="FM4" s="2"/>
      <c r="FN4" s="3"/>
      <c r="FO4" s="4"/>
      <c r="FP4" s="4" t="s">
        <v>3</v>
      </c>
      <c r="FQ4" s="3" t="s">
        <v>4</v>
      </c>
      <c r="FR4" s="4" t="s">
        <v>5</v>
      </c>
      <c r="FS4" s="3" t="s">
        <v>6</v>
      </c>
      <c r="FT4" s="4" t="s">
        <v>7</v>
      </c>
      <c r="FU4" s="3" t="s">
        <v>8</v>
      </c>
      <c r="FV4" s="4" t="s">
        <v>9</v>
      </c>
      <c r="FW4" s="3" t="s">
        <v>10</v>
      </c>
      <c r="FX4" s="4" t="s">
        <v>11</v>
      </c>
      <c r="FY4" s="5" t="s">
        <v>12</v>
      </c>
      <c r="GA4" s="2"/>
      <c r="GB4" s="3"/>
      <c r="GC4" s="4"/>
      <c r="GD4" s="4" t="s">
        <v>3</v>
      </c>
      <c r="GE4" s="3" t="s">
        <v>4</v>
      </c>
      <c r="GF4" s="4" t="s">
        <v>5</v>
      </c>
      <c r="GG4" s="3" t="s">
        <v>6</v>
      </c>
      <c r="GH4" s="4" t="s">
        <v>7</v>
      </c>
      <c r="GI4" s="3" t="s">
        <v>8</v>
      </c>
      <c r="GJ4" s="4" t="s">
        <v>9</v>
      </c>
      <c r="GK4" s="3" t="s">
        <v>10</v>
      </c>
      <c r="GL4" s="4" t="s">
        <v>11</v>
      </c>
      <c r="GM4" s="5" t="s">
        <v>12</v>
      </c>
      <c r="GO4" s="2"/>
      <c r="GP4" s="3"/>
      <c r="GQ4" s="4"/>
      <c r="GR4" s="4" t="s">
        <v>3</v>
      </c>
      <c r="GS4" s="3" t="s">
        <v>4</v>
      </c>
      <c r="GT4" s="4" t="s">
        <v>5</v>
      </c>
      <c r="GU4" s="3" t="s">
        <v>6</v>
      </c>
      <c r="GV4" s="4" t="s">
        <v>7</v>
      </c>
      <c r="GW4" s="3" t="s">
        <v>8</v>
      </c>
      <c r="GX4" s="4" t="s">
        <v>9</v>
      </c>
      <c r="GY4" s="3" t="s">
        <v>10</v>
      </c>
      <c r="GZ4" s="4" t="s">
        <v>11</v>
      </c>
      <c r="HA4" s="5" t="s">
        <v>12</v>
      </c>
    </row>
    <row r="5" spans="1:209" ht="13.9" x14ac:dyDescent="0.25">
      <c r="A5" s="2" t="s">
        <v>13</v>
      </c>
      <c r="B5" s="4" t="s">
        <v>14</v>
      </c>
      <c r="C5" s="6">
        <v>0.21</v>
      </c>
      <c r="D5" s="6">
        <v>0.24</v>
      </c>
      <c r="E5" s="7">
        <v>0.33</v>
      </c>
      <c r="F5" s="6">
        <v>0.43</v>
      </c>
      <c r="G5" s="7">
        <v>0.54</v>
      </c>
      <c r="H5" s="6">
        <v>0.64</v>
      </c>
      <c r="I5" s="7">
        <v>0.74</v>
      </c>
      <c r="J5" s="6">
        <v>0.84</v>
      </c>
      <c r="K5" s="7">
        <v>1.05</v>
      </c>
      <c r="L5" s="6">
        <v>1.1499999999999999</v>
      </c>
      <c r="M5" s="8">
        <v>1.25</v>
      </c>
      <c r="O5" s="2" t="s">
        <v>13</v>
      </c>
      <c r="P5" s="4" t="s">
        <v>14</v>
      </c>
      <c r="Q5" s="6">
        <v>0.21</v>
      </c>
      <c r="R5" s="6">
        <v>0.24</v>
      </c>
      <c r="S5" s="7">
        <v>0.33</v>
      </c>
      <c r="T5" s="6">
        <v>0.43</v>
      </c>
      <c r="U5" s="7">
        <v>0.54</v>
      </c>
      <c r="V5" s="6">
        <v>0.64</v>
      </c>
      <c r="W5" s="7">
        <v>0.74</v>
      </c>
      <c r="X5" s="6">
        <v>0.84</v>
      </c>
      <c r="Y5" s="7">
        <v>1.05</v>
      </c>
      <c r="Z5" s="6">
        <v>1.1499999999999999</v>
      </c>
      <c r="AA5" s="8">
        <v>1.25</v>
      </c>
      <c r="AC5" s="2" t="s">
        <v>13</v>
      </c>
      <c r="AD5" s="4" t="s">
        <v>14</v>
      </c>
      <c r="AE5" s="6">
        <v>0.21</v>
      </c>
      <c r="AF5" s="6">
        <v>0.24</v>
      </c>
      <c r="AG5" s="7">
        <v>0.33</v>
      </c>
      <c r="AH5" s="6">
        <v>0.43</v>
      </c>
      <c r="AI5" s="7">
        <v>0.54</v>
      </c>
      <c r="AJ5" s="6">
        <v>0.64</v>
      </c>
      <c r="AK5" s="7">
        <v>0.74</v>
      </c>
      <c r="AL5" s="6">
        <v>0.84</v>
      </c>
      <c r="AM5" s="7">
        <v>1.05</v>
      </c>
      <c r="AN5" s="6">
        <v>1.1499999999999999</v>
      </c>
      <c r="AO5" s="8">
        <v>1.25</v>
      </c>
      <c r="AQ5" s="2" t="s">
        <v>13</v>
      </c>
      <c r="AR5" s="4" t="s">
        <v>14</v>
      </c>
      <c r="AS5" s="6">
        <v>0.21</v>
      </c>
      <c r="AT5" s="6">
        <v>0.24</v>
      </c>
      <c r="AU5" s="7">
        <v>0.33</v>
      </c>
      <c r="AV5" s="6">
        <v>0.43</v>
      </c>
      <c r="AW5" s="7">
        <v>0.54</v>
      </c>
      <c r="AX5" s="6">
        <v>0.64</v>
      </c>
      <c r="AY5" s="7">
        <v>0.74</v>
      </c>
      <c r="AZ5" s="6">
        <v>0.84</v>
      </c>
      <c r="BA5" s="7">
        <v>1.05</v>
      </c>
      <c r="BB5" s="6">
        <v>1.1499999999999999</v>
      </c>
      <c r="BC5" s="8">
        <v>1.25</v>
      </c>
      <c r="BE5" s="2" t="s">
        <v>13</v>
      </c>
      <c r="BF5" s="4" t="s">
        <v>14</v>
      </c>
      <c r="BG5" s="6">
        <v>0.21</v>
      </c>
      <c r="BH5" s="6">
        <v>0.24</v>
      </c>
      <c r="BI5" s="7">
        <v>0.33</v>
      </c>
      <c r="BJ5" s="6">
        <v>0.43</v>
      </c>
      <c r="BK5" s="7">
        <v>0.54</v>
      </c>
      <c r="BL5" s="6">
        <v>0.64</v>
      </c>
      <c r="BM5" s="7">
        <v>0.74</v>
      </c>
      <c r="BN5" s="6">
        <v>0.84</v>
      </c>
      <c r="BO5" s="7">
        <v>1.05</v>
      </c>
      <c r="BP5" s="6">
        <v>1.1499999999999999</v>
      </c>
      <c r="BQ5" s="8">
        <v>1.25</v>
      </c>
      <c r="BS5" s="2" t="s">
        <v>13</v>
      </c>
      <c r="BT5" s="4" t="s">
        <v>14</v>
      </c>
      <c r="BU5" s="6">
        <v>0.21</v>
      </c>
      <c r="BV5" s="6">
        <v>0.24</v>
      </c>
      <c r="BW5" s="7">
        <v>0.33</v>
      </c>
      <c r="BX5" s="6">
        <v>0.43</v>
      </c>
      <c r="BY5" s="7">
        <v>0.54</v>
      </c>
      <c r="BZ5" s="6">
        <v>0.64</v>
      </c>
      <c r="CA5" s="7">
        <v>0.74</v>
      </c>
      <c r="CB5" s="6">
        <v>0.84</v>
      </c>
      <c r="CC5" s="7">
        <v>1.05</v>
      </c>
      <c r="CD5" s="6">
        <v>1.1499999999999999</v>
      </c>
      <c r="CE5" s="8">
        <v>1.25</v>
      </c>
      <c r="CG5" s="2" t="s">
        <v>13</v>
      </c>
      <c r="CH5" s="4" t="s">
        <v>14</v>
      </c>
      <c r="CI5" s="6">
        <v>0.21</v>
      </c>
      <c r="CJ5" s="6">
        <v>0.24</v>
      </c>
      <c r="CK5" s="7">
        <v>0.33</v>
      </c>
      <c r="CL5" s="6">
        <v>0.43</v>
      </c>
      <c r="CM5" s="7">
        <v>0.54</v>
      </c>
      <c r="CN5" s="6">
        <v>0.64</v>
      </c>
      <c r="CO5" s="7">
        <v>0.74</v>
      </c>
      <c r="CP5" s="6">
        <v>0.84</v>
      </c>
      <c r="CQ5" s="7">
        <v>1.05</v>
      </c>
      <c r="CR5" s="6">
        <v>1.1499999999999999</v>
      </c>
      <c r="CS5" s="8">
        <v>1.25</v>
      </c>
      <c r="CU5" s="2" t="s">
        <v>13</v>
      </c>
      <c r="CV5" s="4" t="s">
        <v>14</v>
      </c>
      <c r="CW5" s="6">
        <v>0.21</v>
      </c>
      <c r="CX5" s="6">
        <v>0.24</v>
      </c>
      <c r="CY5" s="7">
        <v>0.33</v>
      </c>
      <c r="CZ5" s="6">
        <v>0.43</v>
      </c>
      <c r="DA5" s="7">
        <v>0.54</v>
      </c>
      <c r="DB5" s="6">
        <v>0.64</v>
      </c>
      <c r="DC5" s="7">
        <v>0.74</v>
      </c>
      <c r="DD5" s="6">
        <v>0.84</v>
      </c>
      <c r="DE5" s="7">
        <v>1.05</v>
      </c>
      <c r="DF5" s="6">
        <v>1.1499999999999999</v>
      </c>
      <c r="DG5" s="8">
        <v>1.25</v>
      </c>
      <c r="DI5" s="2" t="s">
        <v>13</v>
      </c>
      <c r="DJ5" s="4" t="s">
        <v>14</v>
      </c>
      <c r="DK5" s="6">
        <v>0.21</v>
      </c>
      <c r="DL5" s="6">
        <v>0.24</v>
      </c>
      <c r="DM5" s="7">
        <v>0.33</v>
      </c>
      <c r="DN5" s="6">
        <v>0.43</v>
      </c>
      <c r="DO5" s="7">
        <v>0.54</v>
      </c>
      <c r="DP5" s="6">
        <v>0.64</v>
      </c>
      <c r="DQ5" s="7">
        <v>0.74</v>
      </c>
      <c r="DR5" s="6">
        <v>0.84</v>
      </c>
      <c r="DS5" s="7">
        <v>1.05</v>
      </c>
      <c r="DT5" s="6">
        <v>1.1499999999999999</v>
      </c>
      <c r="DU5" s="8">
        <v>1.25</v>
      </c>
      <c r="DW5" s="2" t="s">
        <v>13</v>
      </c>
      <c r="DX5" s="4" t="s">
        <v>14</v>
      </c>
      <c r="DY5" s="6">
        <v>0.21</v>
      </c>
      <c r="DZ5" s="6">
        <v>0.24</v>
      </c>
      <c r="EA5" s="7">
        <v>0.33</v>
      </c>
      <c r="EB5" s="6">
        <v>0.43</v>
      </c>
      <c r="EC5" s="7">
        <v>0.54</v>
      </c>
      <c r="ED5" s="6">
        <v>0.64</v>
      </c>
      <c r="EE5" s="7">
        <v>0.74</v>
      </c>
      <c r="EF5" s="6">
        <v>0.84</v>
      </c>
      <c r="EG5" s="7">
        <v>1.05</v>
      </c>
      <c r="EH5" s="6">
        <v>1.1499999999999999</v>
      </c>
      <c r="EI5" s="8">
        <v>1.25</v>
      </c>
      <c r="EK5" s="2" t="s">
        <v>13</v>
      </c>
      <c r="EL5" s="4" t="s">
        <v>14</v>
      </c>
      <c r="EM5" s="6">
        <v>0.21</v>
      </c>
      <c r="EN5" s="6">
        <v>0.24</v>
      </c>
      <c r="EO5" s="7">
        <v>0.33</v>
      </c>
      <c r="EP5" s="6">
        <v>0.43</v>
      </c>
      <c r="EQ5" s="7">
        <v>0.54</v>
      </c>
      <c r="ER5" s="6">
        <v>0.64</v>
      </c>
      <c r="ES5" s="7">
        <v>0.74</v>
      </c>
      <c r="ET5" s="6">
        <v>0.84</v>
      </c>
      <c r="EU5" s="7">
        <v>1.05</v>
      </c>
      <c r="EV5" s="6">
        <v>1.1499999999999999</v>
      </c>
      <c r="EW5" s="8">
        <v>1.25</v>
      </c>
      <c r="EY5" s="2" t="s">
        <v>13</v>
      </c>
      <c r="EZ5" s="4" t="s">
        <v>14</v>
      </c>
      <c r="FA5" s="6">
        <v>0.21</v>
      </c>
      <c r="FB5" s="6">
        <v>0.24</v>
      </c>
      <c r="FC5" s="7">
        <v>0.33</v>
      </c>
      <c r="FD5" s="6">
        <v>0.43</v>
      </c>
      <c r="FE5" s="7">
        <v>0.54</v>
      </c>
      <c r="FF5" s="6">
        <v>0.64</v>
      </c>
      <c r="FG5" s="7">
        <v>0.74</v>
      </c>
      <c r="FH5" s="6">
        <v>0.84</v>
      </c>
      <c r="FI5" s="7">
        <v>1.05</v>
      </c>
      <c r="FJ5" s="6">
        <v>1.1499999999999999</v>
      </c>
      <c r="FK5" s="8">
        <v>1.25</v>
      </c>
      <c r="FM5" s="2" t="s">
        <v>13</v>
      </c>
      <c r="FN5" s="4" t="s">
        <v>14</v>
      </c>
      <c r="FO5" s="6">
        <v>0.21</v>
      </c>
      <c r="FP5" s="6">
        <v>0.24</v>
      </c>
      <c r="FQ5" s="7">
        <v>0.33</v>
      </c>
      <c r="FR5" s="6">
        <v>0.43</v>
      </c>
      <c r="FS5" s="7">
        <v>0.54</v>
      </c>
      <c r="FT5" s="6">
        <v>0.64</v>
      </c>
      <c r="FU5" s="7">
        <v>0.74</v>
      </c>
      <c r="FV5" s="6">
        <v>0.84</v>
      </c>
      <c r="FW5" s="7">
        <v>1.05</v>
      </c>
      <c r="FX5" s="6">
        <v>1.1499999999999999</v>
      </c>
      <c r="FY5" s="8">
        <v>1.25</v>
      </c>
      <c r="GA5" s="2" t="s">
        <v>13</v>
      </c>
      <c r="GB5" s="4" t="s">
        <v>14</v>
      </c>
      <c r="GC5" s="6">
        <v>0.21</v>
      </c>
      <c r="GD5" s="6">
        <v>0.24</v>
      </c>
      <c r="GE5" s="7">
        <v>0.33</v>
      </c>
      <c r="GF5" s="6">
        <v>0.43</v>
      </c>
      <c r="GG5" s="7">
        <v>0.54</v>
      </c>
      <c r="GH5" s="6">
        <v>0.64</v>
      </c>
      <c r="GI5" s="7">
        <v>0.74</v>
      </c>
      <c r="GJ5" s="6">
        <v>0.84</v>
      </c>
      <c r="GK5" s="7">
        <v>1.05</v>
      </c>
      <c r="GL5" s="6">
        <v>1.1499999999999999</v>
      </c>
      <c r="GM5" s="8">
        <v>1.25</v>
      </c>
      <c r="GO5" s="2" t="s">
        <v>13</v>
      </c>
      <c r="GP5" s="4" t="s">
        <v>14</v>
      </c>
      <c r="GQ5" s="6">
        <v>0.21</v>
      </c>
      <c r="GR5" s="6">
        <v>0.24</v>
      </c>
      <c r="GS5" s="7">
        <v>0.33</v>
      </c>
      <c r="GT5" s="6">
        <v>0.43</v>
      </c>
      <c r="GU5" s="7">
        <v>0.54</v>
      </c>
      <c r="GV5" s="6">
        <v>0.64</v>
      </c>
      <c r="GW5" s="7">
        <v>0.74</v>
      </c>
      <c r="GX5" s="6">
        <v>0.84</v>
      </c>
      <c r="GY5" s="7">
        <v>1.05</v>
      </c>
      <c r="GZ5" s="6">
        <v>1.1499999999999999</v>
      </c>
      <c r="HA5" s="8">
        <v>1.25</v>
      </c>
    </row>
    <row r="6" spans="1:209" ht="13.9" x14ac:dyDescent="0.25">
      <c r="A6" s="9" t="s">
        <v>15</v>
      </c>
      <c r="B6" s="10" t="s">
        <v>16</v>
      </c>
      <c r="C6" s="11">
        <v>4916</v>
      </c>
      <c r="D6" s="11">
        <v>4916</v>
      </c>
      <c r="E6" s="11">
        <v>4916</v>
      </c>
      <c r="F6" s="11">
        <v>4916</v>
      </c>
      <c r="G6" s="11">
        <v>4916</v>
      </c>
      <c r="H6" s="11">
        <v>4916</v>
      </c>
      <c r="I6" s="11">
        <v>4916</v>
      </c>
      <c r="J6" s="11">
        <v>4916</v>
      </c>
      <c r="K6" s="11">
        <v>4916</v>
      </c>
      <c r="L6" s="11">
        <v>4916</v>
      </c>
      <c r="M6" s="11">
        <v>4916</v>
      </c>
      <c r="O6" s="9" t="s">
        <v>15</v>
      </c>
      <c r="P6" s="10" t="s">
        <v>16</v>
      </c>
      <c r="Q6" s="11">
        <v>5162</v>
      </c>
      <c r="R6" s="11">
        <v>5162</v>
      </c>
      <c r="S6" s="11">
        <v>5162</v>
      </c>
      <c r="T6" s="11">
        <v>5162</v>
      </c>
      <c r="U6" s="11">
        <v>5162</v>
      </c>
      <c r="V6" s="11">
        <v>5162</v>
      </c>
      <c r="W6" s="11">
        <v>5162</v>
      </c>
      <c r="X6" s="11">
        <v>5162</v>
      </c>
      <c r="Y6" s="11">
        <v>5162</v>
      </c>
      <c r="Z6" s="11">
        <v>5162</v>
      </c>
      <c r="AA6" s="11">
        <v>5162</v>
      </c>
      <c r="AC6" s="9" t="s">
        <v>15</v>
      </c>
      <c r="AD6" s="10" t="s">
        <v>16</v>
      </c>
      <c r="AE6" s="11">
        <v>5309</v>
      </c>
      <c r="AF6" s="11">
        <v>5309</v>
      </c>
      <c r="AG6" s="11">
        <v>5309</v>
      </c>
      <c r="AH6" s="11">
        <v>5309</v>
      </c>
      <c r="AI6" s="11">
        <v>5309</v>
      </c>
      <c r="AJ6" s="11">
        <v>5309</v>
      </c>
      <c r="AK6" s="11">
        <v>5309</v>
      </c>
      <c r="AL6" s="11">
        <v>5309</v>
      </c>
      <c r="AM6" s="11">
        <v>5309</v>
      </c>
      <c r="AN6" s="11">
        <v>5309</v>
      </c>
      <c r="AO6" s="11">
        <v>5309</v>
      </c>
      <c r="AQ6" s="9" t="s">
        <v>15</v>
      </c>
      <c r="AR6" s="10" t="s">
        <v>16</v>
      </c>
      <c r="AS6" s="11">
        <v>5408</v>
      </c>
      <c r="AT6" s="11">
        <v>5408</v>
      </c>
      <c r="AU6" s="11">
        <v>5408</v>
      </c>
      <c r="AV6" s="11">
        <v>5408</v>
      </c>
      <c r="AW6" s="11">
        <v>5408</v>
      </c>
      <c r="AX6" s="11">
        <v>5408</v>
      </c>
      <c r="AY6" s="11">
        <v>5408</v>
      </c>
      <c r="AZ6" s="11">
        <v>5408</v>
      </c>
      <c r="BA6" s="11">
        <v>5408</v>
      </c>
      <c r="BB6" s="11">
        <v>5408</v>
      </c>
      <c r="BC6" s="11">
        <v>5408</v>
      </c>
      <c r="BE6" s="9" t="s">
        <v>15</v>
      </c>
      <c r="BF6" s="10" t="s">
        <v>16</v>
      </c>
      <c r="BG6" s="11">
        <v>5555</v>
      </c>
      <c r="BH6" s="11">
        <v>5555</v>
      </c>
      <c r="BI6" s="11">
        <v>5555</v>
      </c>
      <c r="BJ6" s="11">
        <v>5555</v>
      </c>
      <c r="BK6" s="11">
        <v>5555</v>
      </c>
      <c r="BL6" s="11">
        <v>5555</v>
      </c>
      <c r="BM6" s="11">
        <v>5555</v>
      </c>
      <c r="BN6" s="11">
        <v>5555</v>
      </c>
      <c r="BO6" s="11">
        <v>5555</v>
      </c>
      <c r="BP6" s="11">
        <v>5555</v>
      </c>
      <c r="BQ6" s="11">
        <v>5555</v>
      </c>
      <c r="BS6" s="9" t="s">
        <v>15</v>
      </c>
      <c r="BT6" s="10" t="s">
        <v>16</v>
      </c>
      <c r="BU6" s="11">
        <v>5653</v>
      </c>
      <c r="BV6" s="11">
        <v>5653</v>
      </c>
      <c r="BW6" s="11">
        <v>5653</v>
      </c>
      <c r="BX6" s="11">
        <v>5653</v>
      </c>
      <c r="BY6" s="11">
        <v>5653</v>
      </c>
      <c r="BZ6" s="11">
        <v>5653</v>
      </c>
      <c r="CA6" s="11">
        <v>5653</v>
      </c>
      <c r="CB6" s="11">
        <v>5653</v>
      </c>
      <c r="CC6" s="11">
        <v>5653</v>
      </c>
      <c r="CD6" s="11">
        <v>5653</v>
      </c>
      <c r="CE6" s="11">
        <v>5653</v>
      </c>
      <c r="CG6" s="9" t="s">
        <v>15</v>
      </c>
      <c r="CH6" s="10" t="s">
        <v>16</v>
      </c>
      <c r="CI6" s="11">
        <v>5850</v>
      </c>
      <c r="CJ6" s="11">
        <v>5850</v>
      </c>
      <c r="CK6" s="11">
        <v>5850</v>
      </c>
      <c r="CL6" s="11">
        <v>5850</v>
      </c>
      <c r="CM6" s="11">
        <v>5850</v>
      </c>
      <c r="CN6" s="11">
        <v>5850</v>
      </c>
      <c r="CO6" s="11">
        <v>5850</v>
      </c>
      <c r="CP6" s="11">
        <v>5850</v>
      </c>
      <c r="CQ6" s="11">
        <v>5850</v>
      </c>
      <c r="CR6" s="11">
        <v>5850</v>
      </c>
      <c r="CS6" s="11">
        <v>5850</v>
      </c>
      <c r="CU6" s="9" t="s">
        <v>15</v>
      </c>
      <c r="CV6" s="10" t="s">
        <v>16</v>
      </c>
      <c r="CW6" s="11">
        <v>6391</v>
      </c>
      <c r="CX6" s="11">
        <v>6391</v>
      </c>
      <c r="CY6" s="11">
        <v>6391</v>
      </c>
      <c r="CZ6" s="11">
        <v>6391</v>
      </c>
      <c r="DA6" s="11">
        <v>6391</v>
      </c>
      <c r="DB6" s="11">
        <v>6391</v>
      </c>
      <c r="DC6" s="11">
        <v>6391</v>
      </c>
      <c r="DD6" s="11">
        <v>6391</v>
      </c>
      <c r="DE6" s="11">
        <v>6391</v>
      </c>
      <c r="DF6" s="11">
        <v>6391</v>
      </c>
      <c r="DG6" s="11">
        <v>6391</v>
      </c>
      <c r="DI6" s="9" t="s">
        <v>15</v>
      </c>
      <c r="DJ6" s="10" t="s">
        <v>16</v>
      </c>
      <c r="DK6" s="11">
        <v>6489</v>
      </c>
      <c r="DL6" s="11">
        <v>6489</v>
      </c>
      <c r="DM6" s="11">
        <v>6489</v>
      </c>
      <c r="DN6" s="11">
        <v>6489</v>
      </c>
      <c r="DO6" s="11">
        <v>6489</v>
      </c>
      <c r="DP6" s="11">
        <v>6489</v>
      </c>
      <c r="DQ6" s="11">
        <v>6489</v>
      </c>
      <c r="DR6" s="11">
        <v>6489</v>
      </c>
      <c r="DS6" s="11">
        <v>6489</v>
      </c>
      <c r="DT6" s="11">
        <v>6489</v>
      </c>
      <c r="DU6" s="11">
        <v>6489</v>
      </c>
      <c r="DW6" s="9" t="s">
        <v>15</v>
      </c>
      <c r="DX6" s="10" t="s">
        <v>16</v>
      </c>
      <c r="DY6" s="11">
        <f>+Docentes!DY6</f>
        <v>7501</v>
      </c>
      <c r="DZ6" s="11">
        <f>+Docentes!DZ6</f>
        <v>7501</v>
      </c>
      <c r="EA6" s="11">
        <f>+Docentes!EA6</f>
        <v>7501</v>
      </c>
      <c r="EB6" s="11">
        <f>+Docentes!EB6</f>
        <v>7501</v>
      </c>
      <c r="EC6" s="11">
        <f>+Docentes!EC6</f>
        <v>7501</v>
      </c>
      <c r="ED6" s="11">
        <f>+Docentes!ED6</f>
        <v>7501</v>
      </c>
      <c r="EE6" s="11">
        <f>+Docentes!EE6</f>
        <v>7501</v>
      </c>
      <c r="EF6" s="11">
        <f>+Docentes!EF6</f>
        <v>7501</v>
      </c>
      <c r="EG6" s="11">
        <f>+Docentes!EG6</f>
        <v>7501</v>
      </c>
      <c r="EH6" s="11">
        <f>+Docentes!EH6</f>
        <v>7501</v>
      </c>
      <c r="EI6" s="11">
        <f>+Docentes!EI6</f>
        <v>7501</v>
      </c>
      <c r="EK6" s="9" t="s">
        <v>15</v>
      </c>
      <c r="EL6" s="10" t="s">
        <v>16</v>
      </c>
      <c r="EM6" s="11">
        <f>+Docentes!EM6</f>
        <v>8189</v>
      </c>
      <c r="EN6" s="11">
        <f>+Docentes!EN6</f>
        <v>8189</v>
      </c>
      <c r="EO6" s="11">
        <f>+Docentes!EO6</f>
        <v>8189</v>
      </c>
      <c r="EP6" s="11">
        <f>+Docentes!EP6</f>
        <v>8189</v>
      </c>
      <c r="EQ6" s="11">
        <f>+Docentes!EQ6</f>
        <v>8189</v>
      </c>
      <c r="ER6" s="11">
        <f>+Docentes!ER6</f>
        <v>8189</v>
      </c>
      <c r="ES6" s="11">
        <f>+Docentes!ES6</f>
        <v>8189</v>
      </c>
      <c r="ET6" s="11">
        <f>+Docentes!ET6</f>
        <v>8189</v>
      </c>
      <c r="EU6" s="11">
        <f>+Docentes!EU6</f>
        <v>8189</v>
      </c>
      <c r="EV6" s="11">
        <f>+Docentes!EV6</f>
        <v>8189</v>
      </c>
      <c r="EW6" s="11">
        <f>+Docentes!EW6</f>
        <v>8189</v>
      </c>
      <c r="EY6" s="9" t="s">
        <v>15</v>
      </c>
      <c r="EZ6" s="10" t="s">
        <v>16</v>
      </c>
      <c r="FA6" s="11">
        <f>+Docentes!FA6</f>
        <v>8710</v>
      </c>
      <c r="FB6" s="11">
        <f>+Docentes!FB6</f>
        <v>8710</v>
      </c>
      <c r="FC6" s="11">
        <f>+Docentes!FC6</f>
        <v>8710</v>
      </c>
      <c r="FD6" s="11">
        <f>+Docentes!FD6</f>
        <v>8710</v>
      </c>
      <c r="FE6" s="11">
        <f>+Docentes!FE6</f>
        <v>8710</v>
      </c>
      <c r="FF6" s="11">
        <f>+Docentes!FF6</f>
        <v>8710</v>
      </c>
      <c r="FG6" s="11">
        <f>+Docentes!FG6</f>
        <v>8710</v>
      </c>
      <c r="FH6" s="11">
        <f>+Docentes!FH6</f>
        <v>8710</v>
      </c>
      <c r="FI6" s="11">
        <f>+Docentes!FI6</f>
        <v>8710</v>
      </c>
      <c r="FJ6" s="11">
        <f>+Docentes!FJ6</f>
        <v>8710</v>
      </c>
      <c r="FK6" s="11">
        <f>+Docentes!FK6</f>
        <v>8710</v>
      </c>
      <c r="FM6" s="9" t="s">
        <v>15</v>
      </c>
      <c r="FN6" s="10" t="s">
        <v>16</v>
      </c>
      <c r="FO6" s="11">
        <f>+Docentes!FO6</f>
        <v>9203</v>
      </c>
      <c r="FP6" s="11">
        <f>+Docentes!FP6</f>
        <v>9203</v>
      </c>
      <c r="FQ6" s="11">
        <f>+Docentes!FQ6</f>
        <v>9203</v>
      </c>
      <c r="FR6" s="11">
        <f>+Docentes!FR6</f>
        <v>9203</v>
      </c>
      <c r="FS6" s="11">
        <f>+Docentes!FS6</f>
        <v>9203</v>
      </c>
      <c r="FT6" s="11">
        <f>+Docentes!FT6</f>
        <v>9203</v>
      </c>
      <c r="FU6" s="11">
        <f>+Docentes!FU6</f>
        <v>9203</v>
      </c>
      <c r="FV6" s="11">
        <f>+Docentes!FV6</f>
        <v>9203</v>
      </c>
      <c r="FW6" s="11">
        <f>+Docentes!FW6</f>
        <v>9203</v>
      </c>
      <c r="FX6" s="11">
        <f>+Docentes!FX6</f>
        <v>9203</v>
      </c>
      <c r="FY6" s="11">
        <f>+Docentes!FY6</f>
        <v>9203</v>
      </c>
      <c r="GA6" s="9" t="s">
        <v>15</v>
      </c>
      <c r="GB6" s="10" t="s">
        <v>16</v>
      </c>
      <c r="GC6" s="11">
        <f>+Docentes!GC6</f>
        <v>9703</v>
      </c>
      <c r="GD6" s="11">
        <f>+Docentes!GD6</f>
        <v>9703</v>
      </c>
      <c r="GE6" s="11">
        <f>+Docentes!GE6</f>
        <v>9703</v>
      </c>
      <c r="GF6" s="11">
        <f>+Docentes!GF6</f>
        <v>9703</v>
      </c>
      <c r="GG6" s="11">
        <f>+Docentes!GG6</f>
        <v>9703</v>
      </c>
      <c r="GH6" s="11">
        <f>+Docentes!GH6</f>
        <v>9703</v>
      </c>
      <c r="GI6" s="11">
        <f>+Docentes!GI6</f>
        <v>9703</v>
      </c>
      <c r="GJ6" s="11">
        <f>+Docentes!GJ6</f>
        <v>9703</v>
      </c>
      <c r="GK6" s="11">
        <f>+Docentes!GK6</f>
        <v>9703</v>
      </c>
      <c r="GL6" s="11">
        <f>+Docentes!GL6</f>
        <v>9703</v>
      </c>
      <c r="GM6" s="11">
        <f>+Docentes!GM6</f>
        <v>9703</v>
      </c>
      <c r="GO6" s="9" t="s">
        <v>15</v>
      </c>
      <c r="GP6" s="10" t="s">
        <v>16</v>
      </c>
      <c r="GQ6" s="11">
        <f>+Docentes!GQ6</f>
        <v>10747</v>
      </c>
      <c r="GR6" s="11">
        <f>+Docentes!GR6</f>
        <v>10747</v>
      </c>
      <c r="GS6" s="11">
        <f>+Docentes!GS6</f>
        <v>10747</v>
      </c>
      <c r="GT6" s="11">
        <f>+Docentes!GT6</f>
        <v>10747</v>
      </c>
      <c r="GU6" s="11">
        <f>+Docentes!GU6</f>
        <v>10747</v>
      </c>
      <c r="GV6" s="11">
        <f>+Docentes!GV6</f>
        <v>10747</v>
      </c>
      <c r="GW6" s="11">
        <f>+Docentes!GW6</f>
        <v>10747</v>
      </c>
      <c r="GX6" s="11">
        <f>+Docentes!GX6</f>
        <v>10747</v>
      </c>
      <c r="GY6" s="11">
        <f>+Docentes!GY6</f>
        <v>10747</v>
      </c>
      <c r="GZ6" s="11">
        <f>+Docentes!GZ6</f>
        <v>10747</v>
      </c>
      <c r="HA6" s="11">
        <f>+Docentes!HA6</f>
        <v>10747</v>
      </c>
    </row>
    <row r="7" spans="1:209" x14ac:dyDescent="0.2">
      <c r="A7" s="9" t="s">
        <v>17</v>
      </c>
      <c r="B7" s="12" t="s">
        <v>18</v>
      </c>
      <c r="C7" s="11">
        <f>+C6*C5</f>
        <v>1032.3599999999999</v>
      </c>
      <c r="D7" s="11">
        <f t="shared" ref="D7:M7" si="0">+D6*D5</f>
        <v>1179.8399999999999</v>
      </c>
      <c r="E7" s="11">
        <f t="shared" si="0"/>
        <v>1622.28</v>
      </c>
      <c r="F7" s="11">
        <f t="shared" si="0"/>
        <v>2113.88</v>
      </c>
      <c r="G7" s="11">
        <f t="shared" si="0"/>
        <v>2654.6400000000003</v>
      </c>
      <c r="H7" s="11">
        <f t="shared" si="0"/>
        <v>3146.2400000000002</v>
      </c>
      <c r="I7" s="11">
        <f t="shared" si="0"/>
        <v>3637.84</v>
      </c>
      <c r="J7" s="11">
        <f t="shared" si="0"/>
        <v>4129.4399999999996</v>
      </c>
      <c r="K7" s="11">
        <f t="shared" si="0"/>
        <v>5161.8</v>
      </c>
      <c r="L7" s="11">
        <f t="shared" si="0"/>
        <v>5653.4</v>
      </c>
      <c r="M7" s="11">
        <f t="shared" si="0"/>
        <v>6145</v>
      </c>
      <c r="O7" s="9" t="s">
        <v>17</v>
      </c>
      <c r="P7" s="12" t="s">
        <v>18</v>
      </c>
      <c r="Q7" s="11">
        <f>+Q6*Q5</f>
        <v>1084.02</v>
      </c>
      <c r="R7" s="11">
        <f t="shared" ref="R7:AA7" si="1">+R6*R5</f>
        <v>1238.8799999999999</v>
      </c>
      <c r="S7" s="11">
        <f t="shared" si="1"/>
        <v>1703.46</v>
      </c>
      <c r="T7" s="11">
        <f t="shared" si="1"/>
        <v>2219.66</v>
      </c>
      <c r="U7" s="11">
        <f t="shared" si="1"/>
        <v>2787.48</v>
      </c>
      <c r="V7" s="11">
        <f t="shared" si="1"/>
        <v>3303.6800000000003</v>
      </c>
      <c r="W7" s="11">
        <f t="shared" si="1"/>
        <v>3819.88</v>
      </c>
      <c r="X7" s="11">
        <f t="shared" si="1"/>
        <v>4336.08</v>
      </c>
      <c r="Y7" s="11">
        <f t="shared" si="1"/>
        <v>5420.1</v>
      </c>
      <c r="Z7" s="11">
        <f t="shared" si="1"/>
        <v>5936.2999999999993</v>
      </c>
      <c r="AA7" s="11">
        <f t="shared" si="1"/>
        <v>6452.5</v>
      </c>
      <c r="AC7" s="9" t="s">
        <v>17</v>
      </c>
      <c r="AD7" s="12" t="s">
        <v>18</v>
      </c>
      <c r="AE7" s="11">
        <f>+AE6*AE5</f>
        <v>1114.8899999999999</v>
      </c>
      <c r="AF7" s="11">
        <f t="shared" ref="AF7:AO7" si="2">+AF6*AF5</f>
        <v>1274.1599999999999</v>
      </c>
      <c r="AG7" s="11">
        <f t="shared" si="2"/>
        <v>1751.97</v>
      </c>
      <c r="AH7" s="11">
        <f t="shared" si="2"/>
        <v>2282.87</v>
      </c>
      <c r="AI7" s="11">
        <f t="shared" si="2"/>
        <v>2866.86</v>
      </c>
      <c r="AJ7" s="11">
        <f t="shared" si="2"/>
        <v>3397.76</v>
      </c>
      <c r="AK7" s="11">
        <f t="shared" si="2"/>
        <v>3928.66</v>
      </c>
      <c r="AL7" s="11">
        <f t="shared" si="2"/>
        <v>4459.5599999999995</v>
      </c>
      <c r="AM7" s="11">
        <f t="shared" si="2"/>
        <v>5574.45</v>
      </c>
      <c r="AN7" s="11">
        <f t="shared" si="2"/>
        <v>6105.3499999999995</v>
      </c>
      <c r="AO7" s="11">
        <f t="shared" si="2"/>
        <v>6636.25</v>
      </c>
      <c r="AQ7" s="9" t="s">
        <v>17</v>
      </c>
      <c r="AR7" s="12" t="s">
        <v>18</v>
      </c>
      <c r="AS7" s="11">
        <f>+AS6*AS5</f>
        <v>1135.68</v>
      </c>
      <c r="AT7" s="11">
        <f t="shared" ref="AT7:BC7" si="3">+AT6*AT5</f>
        <v>1297.9199999999998</v>
      </c>
      <c r="AU7" s="11">
        <f t="shared" si="3"/>
        <v>1784.64</v>
      </c>
      <c r="AV7" s="11">
        <f t="shared" si="3"/>
        <v>2325.44</v>
      </c>
      <c r="AW7" s="11">
        <f t="shared" si="3"/>
        <v>2920.32</v>
      </c>
      <c r="AX7" s="11">
        <f t="shared" si="3"/>
        <v>3461.12</v>
      </c>
      <c r="AY7" s="11">
        <f t="shared" si="3"/>
        <v>4001.92</v>
      </c>
      <c r="AZ7" s="11">
        <f t="shared" si="3"/>
        <v>4542.72</v>
      </c>
      <c r="BA7" s="11">
        <f t="shared" si="3"/>
        <v>5678.4000000000005</v>
      </c>
      <c r="BB7" s="11">
        <f t="shared" si="3"/>
        <v>6219.2</v>
      </c>
      <c r="BC7" s="11">
        <f t="shared" si="3"/>
        <v>6760</v>
      </c>
      <c r="BE7" s="9" t="s">
        <v>17</v>
      </c>
      <c r="BF7" s="12" t="s">
        <v>18</v>
      </c>
      <c r="BG7" s="11">
        <f>+BG6*BG5</f>
        <v>1166.55</v>
      </c>
      <c r="BH7" s="11">
        <f t="shared" ref="BH7:BQ7" si="4">+BH6*BH5</f>
        <v>1333.2</v>
      </c>
      <c r="BI7" s="11">
        <f t="shared" si="4"/>
        <v>1833.15</v>
      </c>
      <c r="BJ7" s="11">
        <f t="shared" si="4"/>
        <v>2388.65</v>
      </c>
      <c r="BK7" s="11">
        <f t="shared" si="4"/>
        <v>2999.7000000000003</v>
      </c>
      <c r="BL7" s="11">
        <f t="shared" si="4"/>
        <v>3555.2000000000003</v>
      </c>
      <c r="BM7" s="11">
        <f t="shared" si="4"/>
        <v>4110.7</v>
      </c>
      <c r="BN7" s="11">
        <f t="shared" si="4"/>
        <v>4666.2</v>
      </c>
      <c r="BO7" s="11">
        <f t="shared" si="4"/>
        <v>5832.75</v>
      </c>
      <c r="BP7" s="11">
        <f t="shared" si="4"/>
        <v>6388.2499999999991</v>
      </c>
      <c r="BQ7" s="11">
        <f t="shared" si="4"/>
        <v>6943.75</v>
      </c>
      <c r="BS7" s="9" t="s">
        <v>17</v>
      </c>
      <c r="BT7" s="12" t="s">
        <v>18</v>
      </c>
      <c r="BU7" s="11">
        <f>+BU6*BU5</f>
        <v>1187.1299999999999</v>
      </c>
      <c r="BV7" s="11">
        <f t="shared" ref="BV7:CE7" si="5">+BV6*BV5</f>
        <v>1356.72</v>
      </c>
      <c r="BW7" s="11">
        <f t="shared" si="5"/>
        <v>1865.49</v>
      </c>
      <c r="BX7" s="11">
        <f t="shared" si="5"/>
        <v>2430.79</v>
      </c>
      <c r="BY7" s="11">
        <f t="shared" si="5"/>
        <v>3052.6200000000003</v>
      </c>
      <c r="BZ7" s="11">
        <f t="shared" si="5"/>
        <v>3617.92</v>
      </c>
      <c r="CA7" s="11">
        <f t="shared" si="5"/>
        <v>4183.22</v>
      </c>
      <c r="CB7" s="11">
        <f t="shared" si="5"/>
        <v>4748.5199999999995</v>
      </c>
      <c r="CC7" s="11">
        <f t="shared" si="5"/>
        <v>5935.6500000000005</v>
      </c>
      <c r="CD7" s="11">
        <f t="shared" si="5"/>
        <v>6500.95</v>
      </c>
      <c r="CE7" s="11">
        <f t="shared" si="5"/>
        <v>7066.25</v>
      </c>
      <c r="CG7" s="9" t="s">
        <v>17</v>
      </c>
      <c r="CH7" s="12" t="s">
        <v>18</v>
      </c>
      <c r="CI7" s="11">
        <f>+CI6*CI5</f>
        <v>1228.5</v>
      </c>
      <c r="CJ7" s="11">
        <f t="shared" ref="CJ7:CS7" si="6">+CJ6*CJ5</f>
        <v>1404</v>
      </c>
      <c r="CK7" s="11">
        <f t="shared" si="6"/>
        <v>1930.5</v>
      </c>
      <c r="CL7" s="11">
        <f t="shared" si="6"/>
        <v>2515.5</v>
      </c>
      <c r="CM7" s="11">
        <f t="shared" si="6"/>
        <v>3159</v>
      </c>
      <c r="CN7" s="11">
        <f t="shared" si="6"/>
        <v>3744</v>
      </c>
      <c r="CO7" s="11">
        <f t="shared" si="6"/>
        <v>4329</v>
      </c>
      <c r="CP7" s="11">
        <f t="shared" si="6"/>
        <v>4914</v>
      </c>
      <c r="CQ7" s="11">
        <f t="shared" si="6"/>
        <v>6142.5</v>
      </c>
      <c r="CR7" s="11">
        <f t="shared" si="6"/>
        <v>6727.4999999999991</v>
      </c>
      <c r="CS7" s="11">
        <f t="shared" si="6"/>
        <v>7312.5</v>
      </c>
      <c r="CU7" s="9" t="s">
        <v>17</v>
      </c>
      <c r="CV7" s="12" t="s">
        <v>18</v>
      </c>
      <c r="CW7" s="11">
        <f>+CW6*CW5</f>
        <v>1342.11</v>
      </c>
      <c r="CX7" s="11">
        <f t="shared" ref="CX7:DG7" si="7">+CX6*CX5</f>
        <v>1533.84</v>
      </c>
      <c r="CY7" s="11">
        <f t="shared" si="7"/>
        <v>2109.0300000000002</v>
      </c>
      <c r="CZ7" s="11">
        <f t="shared" si="7"/>
        <v>2748.13</v>
      </c>
      <c r="DA7" s="11">
        <f t="shared" si="7"/>
        <v>3451.1400000000003</v>
      </c>
      <c r="DB7" s="11">
        <f t="shared" si="7"/>
        <v>4090.2400000000002</v>
      </c>
      <c r="DC7" s="11">
        <f t="shared" si="7"/>
        <v>4729.34</v>
      </c>
      <c r="DD7" s="11">
        <f t="shared" si="7"/>
        <v>5368.44</v>
      </c>
      <c r="DE7" s="11">
        <f t="shared" si="7"/>
        <v>6710.55</v>
      </c>
      <c r="DF7" s="11">
        <f t="shared" si="7"/>
        <v>7349.65</v>
      </c>
      <c r="DG7" s="11">
        <f t="shared" si="7"/>
        <v>7988.75</v>
      </c>
      <c r="DI7" s="9" t="s">
        <v>17</v>
      </c>
      <c r="DJ7" s="12" t="s">
        <v>18</v>
      </c>
      <c r="DK7" s="11">
        <v>1362.69</v>
      </c>
      <c r="DL7" s="11">
        <v>1557.36</v>
      </c>
      <c r="DM7" s="11">
        <v>2141.37</v>
      </c>
      <c r="DN7" s="11">
        <v>2790.27</v>
      </c>
      <c r="DO7" s="11">
        <v>3504.0600000000004</v>
      </c>
      <c r="DP7" s="11">
        <v>4152.96</v>
      </c>
      <c r="DQ7" s="11">
        <v>4801.8599999999997</v>
      </c>
      <c r="DR7" s="11">
        <v>5450.76</v>
      </c>
      <c r="DS7" s="11">
        <v>6813.4500000000007</v>
      </c>
      <c r="DT7" s="11">
        <v>7462.3499999999995</v>
      </c>
      <c r="DU7" s="11">
        <v>8111.25</v>
      </c>
      <c r="DW7" s="9" t="s">
        <v>17</v>
      </c>
      <c r="DX7" s="12" t="s">
        <v>18</v>
      </c>
      <c r="DY7" s="11">
        <f>+DY6*DY5</f>
        <v>1575.21</v>
      </c>
      <c r="DZ7" s="11">
        <f t="shared" ref="DZ7:EI7" si="8">+DZ6*DZ5</f>
        <v>1800.24</v>
      </c>
      <c r="EA7" s="11">
        <f t="shared" si="8"/>
        <v>2475.33</v>
      </c>
      <c r="EB7" s="11">
        <f t="shared" si="8"/>
        <v>3225.43</v>
      </c>
      <c r="EC7" s="11">
        <f t="shared" si="8"/>
        <v>4050.5400000000004</v>
      </c>
      <c r="ED7" s="11">
        <f t="shared" si="8"/>
        <v>4800.6400000000003</v>
      </c>
      <c r="EE7" s="11">
        <f t="shared" si="8"/>
        <v>5550.74</v>
      </c>
      <c r="EF7" s="11">
        <f t="shared" si="8"/>
        <v>6300.84</v>
      </c>
      <c r="EG7" s="11">
        <f t="shared" si="8"/>
        <v>7876.05</v>
      </c>
      <c r="EH7" s="11">
        <f t="shared" si="8"/>
        <v>8626.15</v>
      </c>
      <c r="EI7" s="11">
        <f t="shared" si="8"/>
        <v>9376.25</v>
      </c>
      <c r="EK7" s="9" t="s">
        <v>17</v>
      </c>
      <c r="EL7" s="12" t="s">
        <v>18</v>
      </c>
      <c r="EM7" s="11">
        <f>+EM6*EM5</f>
        <v>1719.6899999999998</v>
      </c>
      <c r="EN7" s="11">
        <f t="shared" ref="EN7:EW7" si="9">+EN6*EN5</f>
        <v>1965.36</v>
      </c>
      <c r="EO7" s="11">
        <f t="shared" si="9"/>
        <v>2702.3700000000003</v>
      </c>
      <c r="EP7" s="11">
        <f t="shared" si="9"/>
        <v>3521.27</v>
      </c>
      <c r="EQ7" s="11">
        <f t="shared" si="9"/>
        <v>4422.0600000000004</v>
      </c>
      <c r="ER7" s="11">
        <f t="shared" si="9"/>
        <v>5240.96</v>
      </c>
      <c r="ES7" s="11">
        <f t="shared" si="9"/>
        <v>6059.86</v>
      </c>
      <c r="ET7" s="11">
        <f t="shared" si="9"/>
        <v>6878.7599999999993</v>
      </c>
      <c r="EU7" s="11">
        <f t="shared" si="9"/>
        <v>8598.4500000000007</v>
      </c>
      <c r="EV7" s="11">
        <f t="shared" si="9"/>
        <v>9417.3499999999985</v>
      </c>
      <c r="EW7" s="11">
        <f t="shared" si="9"/>
        <v>10236.25</v>
      </c>
      <c r="EY7" s="9" t="s">
        <v>17</v>
      </c>
      <c r="EZ7" s="12" t="s">
        <v>18</v>
      </c>
      <c r="FA7" s="11">
        <f>+FA6*FA5</f>
        <v>1829.1</v>
      </c>
      <c r="FB7" s="11">
        <f t="shared" ref="FB7:FK7" si="10">+FB6*FB5</f>
        <v>2090.4</v>
      </c>
      <c r="FC7" s="11">
        <f t="shared" si="10"/>
        <v>2874.3</v>
      </c>
      <c r="FD7" s="11">
        <f t="shared" si="10"/>
        <v>3745.2999999999997</v>
      </c>
      <c r="FE7" s="11">
        <f t="shared" si="10"/>
        <v>4703.4000000000005</v>
      </c>
      <c r="FF7" s="11">
        <f t="shared" si="10"/>
        <v>5574.4000000000005</v>
      </c>
      <c r="FG7" s="11">
        <f t="shared" si="10"/>
        <v>6445.4</v>
      </c>
      <c r="FH7" s="11">
        <f t="shared" si="10"/>
        <v>7316.4</v>
      </c>
      <c r="FI7" s="11">
        <f t="shared" si="10"/>
        <v>9145.5</v>
      </c>
      <c r="FJ7" s="11">
        <f t="shared" si="10"/>
        <v>10016.5</v>
      </c>
      <c r="FK7" s="11">
        <f t="shared" si="10"/>
        <v>10887.5</v>
      </c>
      <c r="FM7" s="9" t="s">
        <v>17</v>
      </c>
      <c r="FN7" s="12" t="s">
        <v>18</v>
      </c>
      <c r="FO7" s="11">
        <f>+FO6*FO5</f>
        <v>1932.6299999999999</v>
      </c>
      <c r="FP7" s="11">
        <f t="shared" ref="FP7:FY7" si="11">+FP6*FP5</f>
        <v>2208.7199999999998</v>
      </c>
      <c r="FQ7" s="11">
        <f t="shared" si="11"/>
        <v>3036.9900000000002</v>
      </c>
      <c r="FR7" s="11">
        <f t="shared" si="11"/>
        <v>3957.29</v>
      </c>
      <c r="FS7" s="11">
        <f t="shared" si="11"/>
        <v>4969.62</v>
      </c>
      <c r="FT7" s="11">
        <f t="shared" si="11"/>
        <v>5889.92</v>
      </c>
      <c r="FU7" s="11">
        <f t="shared" si="11"/>
        <v>6810.22</v>
      </c>
      <c r="FV7" s="11">
        <f t="shared" si="11"/>
        <v>7730.5199999999995</v>
      </c>
      <c r="FW7" s="11">
        <f t="shared" si="11"/>
        <v>9663.15</v>
      </c>
      <c r="FX7" s="11">
        <f t="shared" si="11"/>
        <v>10583.449999999999</v>
      </c>
      <c r="FY7" s="11">
        <f t="shared" si="11"/>
        <v>11503.75</v>
      </c>
      <c r="GA7" s="9" t="s">
        <v>17</v>
      </c>
      <c r="GB7" s="12" t="s">
        <v>18</v>
      </c>
      <c r="GC7" s="11">
        <f>+GC6*GC5</f>
        <v>2037.6299999999999</v>
      </c>
      <c r="GD7" s="11">
        <f t="shared" ref="GD7:GM7" si="12">+GD6*GD5</f>
        <v>2328.7199999999998</v>
      </c>
      <c r="GE7" s="11">
        <f t="shared" si="12"/>
        <v>3201.9900000000002</v>
      </c>
      <c r="GF7" s="11">
        <f t="shared" si="12"/>
        <v>4172.29</v>
      </c>
      <c r="GG7" s="11">
        <f t="shared" si="12"/>
        <v>5239.62</v>
      </c>
      <c r="GH7" s="11">
        <f t="shared" si="12"/>
        <v>6209.92</v>
      </c>
      <c r="GI7" s="11">
        <f t="shared" si="12"/>
        <v>7180.22</v>
      </c>
      <c r="GJ7" s="11">
        <f t="shared" si="12"/>
        <v>8150.5199999999995</v>
      </c>
      <c r="GK7" s="11">
        <f t="shared" si="12"/>
        <v>10188.15</v>
      </c>
      <c r="GL7" s="11">
        <f t="shared" si="12"/>
        <v>11158.449999999999</v>
      </c>
      <c r="GM7" s="11">
        <f t="shared" si="12"/>
        <v>12128.75</v>
      </c>
      <c r="GO7" s="9" t="s">
        <v>17</v>
      </c>
      <c r="GP7" s="12" t="s">
        <v>18</v>
      </c>
      <c r="GQ7" s="11">
        <f>+GQ6*GQ5</f>
        <v>2256.87</v>
      </c>
      <c r="GR7" s="11">
        <f t="shared" ref="GR7:HA7" si="13">+GR6*GR5</f>
        <v>2579.2799999999997</v>
      </c>
      <c r="GS7" s="11">
        <f t="shared" si="13"/>
        <v>3546.51</v>
      </c>
      <c r="GT7" s="11">
        <f t="shared" si="13"/>
        <v>4621.21</v>
      </c>
      <c r="GU7" s="11">
        <f t="shared" si="13"/>
        <v>5803.38</v>
      </c>
      <c r="GV7" s="11">
        <f t="shared" si="13"/>
        <v>6878.08</v>
      </c>
      <c r="GW7" s="11">
        <f t="shared" si="13"/>
        <v>7952.78</v>
      </c>
      <c r="GX7" s="11">
        <f t="shared" si="13"/>
        <v>9027.48</v>
      </c>
      <c r="GY7" s="11">
        <f t="shared" si="13"/>
        <v>11284.35</v>
      </c>
      <c r="GZ7" s="11">
        <f t="shared" si="13"/>
        <v>12359.05</v>
      </c>
      <c r="HA7" s="11">
        <f t="shared" si="13"/>
        <v>13433.75</v>
      </c>
    </row>
    <row r="8" spans="1:209" ht="13.9" x14ac:dyDescent="0.25">
      <c r="A8" s="9" t="s">
        <v>19</v>
      </c>
      <c r="B8" s="12" t="s">
        <v>20</v>
      </c>
      <c r="C8" s="11">
        <v>2722</v>
      </c>
      <c r="D8" s="11">
        <v>2722</v>
      </c>
      <c r="E8" s="11">
        <v>2722</v>
      </c>
      <c r="F8" s="11">
        <v>2722</v>
      </c>
      <c r="G8" s="11">
        <v>2722</v>
      </c>
      <c r="H8" s="11">
        <v>2722</v>
      </c>
      <c r="I8" s="11">
        <v>2722</v>
      </c>
      <c r="J8" s="11">
        <v>2722</v>
      </c>
      <c r="K8" s="11">
        <v>2722</v>
      </c>
      <c r="L8" s="11">
        <v>2722</v>
      </c>
      <c r="M8" s="11">
        <v>2722</v>
      </c>
      <c r="O8" s="9" t="s">
        <v>19</v>
      </c>
      <c r="P8" s="12" t="s">
        <v>20</v>
      </c>
      <c r="Q8" s="11">
        <v>2934</v>
      </c>
      <c r="R8" s="11">
        <v>2934</v>
      </c>
      <c r="S8" s="11">
        <v>2934</v>
      </c>
      <c r="T8" s="11">
        <v>2934</v>
      </c>
      <c r="U8" s="11">
        <v>2934</v>
      </c>
      <c r="V8" s="11">
        <v>2934</v>
      </c>
      <c r="W8" s="11">
        <v>2934</v>
      </c>
      <c r="X8" s="11">
        <v>2934</v>
      </c>
      <c r="Y8" s="11">
        <v>2934</v>
      </c>
      <c r="Z8" s="11">
        <v>2934</v>
      </c>
      <c r="AA8" s="11">
        <v>2934</v>
      </c>
      <c r="AC8" s="9" t="s">
        <v>19</v>
      </c>
      <c r="AD8" s="12" t="s">
        <v>20</v>
      </c>
      <c r="AE8" s="11">
        <v>3062</v>
      </c>
      <c r="AF8" s="11">
        <v>3062</v>
      </c>
      <c r="AG8" s="11">
        <v>3062</v>
      </c>
      <c r="AH8" s="11">
        <v>3062</v>
      </c>
      <c r="AI8" s="11">
        <v>3062</v>
      </c>
      <c r="AJ8" s="11">
        <v>3062</v>
      </c>
      <c r="AK8" s="11">
        <v>3062</v>
      </c>
      <c r="AL8" s="11">
        <v>3062</v>
      </c>
      <c r="AM8" s="11">
        <v>3062</v>
      </c>
      <c r="AN8" s="11">
        <v>3062</v>
      </c>
      <c r="AO8" s="11">
        <v>3062</v>
      </c>
      <c r="AQ8" s="9" t="s">
        <v>19</v>
      </c>
      <c r="AR8" s="12" t="s">
        <v>20</v>
      </c>
      <c r="AS8" s="11">
        <v>3147</v>
      </c>
      <c r="AT8" s="11">
        <v>3147</v>
      </c>
      <c r="AU8" s="11">
        <v>3147</v>
      </c>
      <c r="AV8" s="11">
        <v>3147</v>
      </c>
      <c r="AW8" s="11">
        <v>3147</v>
      </c>
      <c r="AX8" s="11">
        <v>3147</v>
      </c>
      <c r="AY8" s="11">
        <v>3147</v>
      </c>
      <c r="AZ8" s="11">
        <v>3147</v>
      </c>
      <c r="BA8" s="11">
        <v>3147</v>
      </c>
      <c r="BB8" s="11">
        <v>3147</v>
      </c>
      <c r="BC8" s="11">
        <v>3147</v>
      </c>
      <c r="BE8" s="9" t="s">
        <v>19</v>
      </c>
      <c r="BF8" s="12" t="s">
        <v>20</v>
      </c>
      <c r="BG8" s="11">
        <v>3274</v>
      </c>
      <c r="BH8" s="11">
        <v>3274</v>
      </c>
      <c r="BI8" s="11">
        <v>3274</v>
      </c>
      <c r="BJ8" s="11">
        <v>3274</v>
      </c>
      <c r="BK8" s="11">
        <v>3274</v>
      </c>
      <c r="BL8" s="11">
        <v>3274</v>
      </c>
      <c r="BM8" s="11">
        <v>3274</v>
      </c>
      <c r="BN8" s="11">
        <v>3274</v>
      </c>
      <c r="BO8" s="11">
        <v>3274</v>
      </c>
      <c r="BP8" s="11">
        <v>3274</v>
      </c>
      <c r="BQ8" s="11">
        <v>3274</v>
      </c>
      <c r="BS8" s="9" t="s">
        <v>19</v>
      </c>
      <c r="BT8" s="12" t="s">
        <v>20</v>
      </c>
      <c r="BU8" s="11">
        <v>3359</v>
      </c>
      <c r="BV8" s="11">
        <v>3359</v>
      </c>
      <c r="BW8" s="11">
        <v>3359</v>
      </c>
      <c r="BX8" s="11">
        <v>3359</v>
      </c>
      <c r="BY8" s="11">
        <v>3359</v>
      </c>
      <c r="BZ8" s="11">
        <v>3359</v>
      </c>
      <c r="CA8" s="11">
        <v>3359</v>
      </c>
      <c r="CB8" s="11">
        <v>3359</v>
      </c>
      <c r="CC8" s="11">
        <v>3359</v>
      </c>
      <c r="CD8" s="11">
        <v>3359</v>
      </c>
      <c r="CE8" s="11">
        <v>3359</v>
      </c>
      <c r="CG8" s="9" t="s">
        <v>19</v>
      </c>
      <c r="CH8" s="12" t="s">
        <v>20</v>
      </c>
      <c r="CI8" s="11">
        <v>3529</v>
      </c>
      <c r="CJ8" s="11">
        <v>3529</v>
      </c>
      <c r="CK8" s="11">
        <v>3529</v>
      </c>
      <c r="CL8" s="11">
        <v>3529</v>
      </c>
      <c r="CM8" s="11">
        <v>3529</v>
      </c>
      <c r="CN8" s="11">
        <v>3529</v>
      </c>
      <c r="CO8" s="11">
        <v>3529</v>
      </c>
      <c r="CP8" s="11">
        <v>3529</v>
      </c>
      <c r="CQ8" s="11">
        <v>3529</v>
      </c>
      <c r="CR8" s="11">
        <v>3529</v>
      </c>
      <c r="CS8" s="11">
        <v>3529</v>
      </c>
      <c r="CU8" s="9" t="s">
        <v>19</v>
      </c>
      <c r="CV8" s="12" t="s">
        <v>20</v>
      </c>
      <c r="CW8" s="11">
        <v>3997</v>
      </c>
      <c r="CX8" s="11">
        <v>3997</v>
      </c>
      <c r="CY8" s="11">
        <v>3997</v>
      </c>
      <c r="CZ8" s="11">
        <v>3997</v>
      </c>
      <c r="DA8" s="11">
        <v>3997</v>
      </c>
      <c r="DB8" s="11">
        <v>3997</v>
      </c>
      <c r="DC8" s="11">
        <v>3997</v>
      </c>
      <c r="DD8" s="11">
        <v>3997</v>
      </c>
      <c r="DE8" s="11">
        <v>3997</v>
      </c>
      <c r="DF8" s="11">
        <v>3997</v>
      </c>
      <c r="DG8" s="11">
        <v>3997</v>
      </c>
      <c r="DI8" s="9" t="s">
        <v>19</v>
      </c>
      <c r="DJ8" s="12" t="s">
        <v>20</v>
      </c>
      <c r="DK8" s="11">
        <v>4082</v>
      </c>
      <c r="DL8" s="11">
        <v>4082</v>
      </c>
      <c r="DM8" s="11">
        <v>4082</v>
      </c>
      <c r="DN8" s="11">
        <v>4082</v>
      </c>
      <c r="DO8" s="11">
        <v>4082</v>
      </c>
      <c r="DP8" s="11">
        <v>4082</v>
      </c>
      <c r="DQ8" s="11">
        <v>4082</v>
      </c>
      <c r="DR8" s="11">
        <v>4082</v>
      </c>
      <c r="DS8" s="11">
        <v>4082</v>
      </c>
      <c r="DT8" s="11">
        <v>4082</v>
      </c>
      <c r="DU8" s="11">
        <v>4082</v>
      </c>
      <c r="DW8" s="9" t="s">
        <v>19</v>
      </c>
      <c r="DX8" s="12" t="s">
        <v>20</v>
      </c>
      <c r="DY8" s="11">
        <v>4529</v>
      </c>
      <c r="DZ8" s="11">
        <v>4529</v>
      </c>
      <c r="EA8" s="11">
        <v>4529</v>
      </c>
      <c r="EB8" s="11">
        <v>4529</v>
      </c>
      <c r="EC8" s="11">
        <v>4529</v>
      </c>
      <c r="ED8" s="11">
        <v>4529</v>
      </c>
      <c r="EE8" s="11">
        <v>4529</v>
      </c>
      <c r="EF8" s="11">
        <v>4529</v>
      </c>
      <c r="EG8" s="11">
        <v>4529</v>
      </c>
      <c r="EH8" s="11">
        <v>4529</v>
      </c>
      <c r="EI8" s="11">
        <v>4529</v>
      </c>
      <c r="EK8" s="9" t="s">
        <v>19</v>
      </c>
      <c r="EL8" s="12" t="s">
        <v>20</v>
      </c>
      <c r="EM8" s="11">
        <v>5152</v>
      </c>
      <c r="EN8" s="11">
        <v>5152</v>
      </c>
      <c r="EO8" s="11">
        <v>5152</v>
      </c>
      <c r="EP8" s="11">
        <v>5152</v>
      </c>
      <c r="EQ8" s="11">
        <v>5152</v>
      </c>
      <c r="ER8" s="11">
        <v>5152</v>
      </c>
      <c r="ES8" s="11">
        <v>5152</v>
      </c>
      <c r="ET8" s="11">
        <v>5152</v>
      </c>
      <c r="EU8" s="11">
        <v>5152</v>
      </c>
      <c r="EV8" s="11">
        <v>5152</v>
      </c>
      <c r="EW8" s="11">
        <v>5152</v>
      </c>
      <c r="EY8" s="9" t="s">
        <v>19</v>
      </c>
      <c r="EZ8" s="12" t="s">
        <v>20</v>
      </c>
      <c r="FA8" s="11">
        <v>5029</v>
      </c>
      <c r="FB8" s="11">
        <v>5029</v>
      </c>
      <c r="FC8" s="11">
        <v>5029</v>
      </c>
      <c r="FD8" s="11">
        <v>5029</v>
      </c>
      <c r="FE8" s="11">
        <v>5029</v>
      </c>
      <c r="FF8" s="11">
        <v>5029</v>
      </c>
      <c r="FG8" s="11">
        <v>5029</v>
      </c>
      <c r="FH8" s="11">
        <v>5029</v>
      </c>
      <c r="FI8" s="11">
        <v>5029</v>
      </c>
      <c r="FJ8" s="11">
        <v>5029</v>
      </c>
      <c r="FK8" s="11">
        <v>5029</v>
      </c>
      <c r="FM8" s="9" t="s">
        <v>19</v>
      </c>
      <c r="FN8" s="13" t="s">
        <v>20</v>
      </c>
      <c r="FO8" s="11">
        <v>5475</v>
      </c>
      <c r="FP8" s="11">
        <v>5475</v>
      </c>
      <c r="FQ8" s="11">
        <v>5475</v>
      </c>
      <c r="FR8" s="11">
        <v>5475</v>
      </c>
      <c r="FS8" s="11">
        <v>5475</v>
      </c>
      <c r="FT8" s="11">
        <v>5475</v>
      </c>
      <c r="FU8" s="11">
        <v>5475</v>
      </c>
      <c r="FV8" s="11">
        <v>5475</v>
      </c>
      <c r="FW8" s="11">
        <v>5475</v>
      </c>
      <c r="FX8" s="11">
        <v>5475</v>
      </c>
      <c r="FY8" s="11">
        <v>5475</v>
      </c>
      <c r="GA8" s="9" t="s">
        <v>19</v>
      </c>
      <c r="GB8" s="13" t="s">
        <v>20</v>
      </c>
      <c r="GC8" s="11">
        <v>5928</v>
      </c>
      <c r="GD8" s="11">
        <v>5928</v>
      </c>
      <c r="GE8" s="11">
        <v>5928</v>
      </c>
      <c r="GF8" s="11">
        <v>5928</v>
      </c>
      <c r="GG8" s="11">
        <v>5928</v>
      </c>
      <c r="GH8" s="11">
        <v>5928</v>
      </c>
      <c r="GI8" s="11">
        <v>5928</v>
      </c>
      <c r="GJ8" s="11">
        <v>5928</v>
      </c>
      <c r="GK8" s="11">
        <v>5928</v>
      </c>
      <c r="GL8" s="11">
        <v>5928</v>
      </c>
      <c r="GM8" s="11">
        <v>5928</v>
      </c>
      <c r="GO8" s="9" t="s">
        <v>19</v>
      </c>
      <c r="GP8" s="13" t="s">
        <v>20</v>
      </c>
      <c r="GQ8" s="11">
        <v>6874</v>
      </c>
      <c r="GR8" s="11">
        <v>6874</v>
      </c>
      <c r="GS8" s="11">
        <v>6874</v>
      </c>
      <c r="GT8" s="11">
        <v>6874</v>
      </c>
      <c r="GU8" s="11">
        <v>6874</v>
      </c>
      <c r="GV8" s="11">
        <v>6874</v>
      </c>
      <c r="GW8" s="11">
        <v>6874</v>
      </c>
      <c r="GX8" s="11">
        <v>6874</v>
      </c>
      <c r="GY8" s="11">
        <v>6874</v>
      </c>
      <c r="GZ8" s="11">
        <v>6874</v>
      </c>
      <c r="HA8" s="11">
        <v>6874</v>
      </c>
    </row>
    <row r="9" spans="1:209" ht="13.9" x14ac:dyDescent="0.25">
      <c r="A9" s="9"/>
      <c r="B9" s="13" t="s">
        <v>21</v>
      </c>
      <c r="C9" s="11">
        <v>74.16</v>
      </c>
      <c r="D9" s="11"/>
      <c r="E9" s="11"/>
      <c r="F9" s="11"/>
      <c r="G9" s="11"/>
      <c r="H9" s="11"/>
      <c r="I9" s="11"/>
      <c r="J9" s="11"/>
      <c r="K9" s="11"/>
      <c r="L9" s="11"/>
      <c r="M9" s="11"/>
      <c r="O9" s="9"/>
      <c r="P9" s="13" t="s">
        <v>21</v>
      </c>
      <c r="Q9" s="11">
        <v>77.87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C9" s="9"/>
      <c r="AD9" s="13" t="s">
        <v>21</v>
      </c>
      <c r="AE9" s="11">
        <v>80.099999999999994</v>
      </c>
      <c r="AF9" s="11"/>
      <c r="AG9" s="11"/>
      <c r="AH9" s="11"/>
      <c r="AI9" s="11"/>
      <c r="AJ9" s="11"/>
      <c r="AK9" s="11"/>
      <c r="AL9" s="11"/>
      <c r="AM9" s="11"/>
      <c r="AN9" s="11"/>
      <c r="AO9" s="11"/>
      <c r="AQ9" s="9"/>
      <c r="AR9" s="13" t="s">
        <v>21</v>
      </c>
      <c r="AS9" s="11">
        <v>81.58</v>
      </c>
      <c r="AT9" s="11"/>
      <c r="AU9" s="11"/>
      <c r="AV9" s="11"/>
      <c r="AW9" s="11"/>
      <c r="AX9" s="11"/>
      <c r="AY9" s="11"/>
      <c r="AZ9" s="11"/>
      <c r="BA9" s="11"/>
      <c r="BB9" s="11"/>
      <c r="BC9" s="11"/>
      <c r="BE9" s="9"/>
      <c r="BF9" s="13" t="s">
        <v>21</v>
      </c>
      <c r="BG9" s="11">
        <v>83.8</v>
      </c>
      <c r="BH9" s="11"/>
      <c r="BI9" s="11"/>
      <c r="BJ9" s="11"/>
      <c r="BK9" s="11"/>
      <c r="BL9" s="11"/>
      <c r="BM9" s="11"/>
      <c r="BN9" s="11"/>
      <c r="BO9" s="11"/>
      <c r="BP9" s="11"/>
      <c r="BQ9" s="11"/>
      <c r="BS9" s="9"/>
      <c r="BT9" s="13" t="s">
        <v>21</v>
      </c>
      <c r="BU9" s="11">
        <v>85.29</v>
      </c>
      <c r="BV9" s="11"/>
      <c r="BW9" s="11"/>
      <c r="BX9" s="11"/>
      <c r="BY9" s="11"/>
      <c r="BZ9" s="11"/>
      <c r="CA9" s="11"/>
      <c r="CB9" s="11"/>
      <c r="CC9" s="11"/>
      <c r="CD9" s="11"/>
      <c r="CE9" s="11"/>
      <c r="CG9" s="9"/>
      <c r="CH9" s="13" t="s">
        <v>21</v>
      </c>
      <c r="CI9" s="11">
        <v>88.25</v>
      </c>
      <c r="CJ9" s="11"/>
      <c r="CK9" s="11"/>
      <c r="CL9" s="11"/>
      <c r="CM9" s="11"/>
      <c r="CN9" s="11"/>
      <c r="CO9" s="11"/>
      <c r="CP9" s="11"/>
      <c r="CQ9" s="11"/>
      <c r="CR9" s="11"/>
      <c r="CS9" s="11"/>
      <c r="CU9" s="9"/>
      <c r="CV9" s="13" t="s">
        <v>21</v>
      </c>
      <c r="CW9" s="11">
        <v>96.41</v>
      </c>
      <c r="CX9" s="11"/>
      <c r="CY9" s="11"/>
      <c r="CZ9" s="11"/>
      <c r="DA9" s="11"/>
      <c r="DB9" s="11"/>
      <c r="DC9" s="11"/>
      <c r="DD9" s="11"/>
      <c r="DE9" s="11"/>
      <c r="DF9" s="11"/>
      <c r="DG9" s="11"/>
      <c r="DI9" s="9"/>
      <c r="DJ9" s="13" t="s">
        <v>21</v>
      </c>
      <c r="DK9" s="11">
        <v>97.89</v>
      </c>
      <c r="DL9" s="11"/>
      <c r="DM9" s="11"/>
      <c r="DN9" s="11"/>
      <c r="DO9" s="11"/>
      <c r="DP9" s="11"/>
      <c r="DQ9" s="11"/>
      <c r="DR9" s="11"/>
      <c r="DS9" s="11"/>
      <c r="DT9" s="11"/>
      <c r="DU9" s="11"/>
      <c r="DW9" s="9"/>
      <c r="DX9" s="13" t="s">
        <v>21</v>
      </c>
      <c r="DY9" s="11">
        <v>109.446051</v>
      </c>
      <c r="DZ9" s="11"/>
      <c r="EA9" s="11"/>
      <c r="EB9" s="11"/>
      <c r="EC9" s="11"/>
      <c r="ED9" s="11"/>
      <c r="EE9" s="11"/>
      <c r="EF9" s="11"/>
      <c r="EG9" s="11"/>
      <c r="EH9" s="11"/>
      <c r="EI9" s="11"/>
      <c r="EK9" s="9"/>
      <c r="EL9" s="13" t="s">
        <v>21</v>
      </c>
      <c r="EM9" s="11">
        <v>119.822868</v>
      </c>
      <c r="EN9" s="11"/>
      <c r="EO9" s="11"/>
      <c r="EP9" s="11"/>
      <c r="EQ9" s="11"/>
      <c r="ER9" s="11"/>
      <c r="ES9" s="11"/>
      <c r="ET9" s="11"/>
      <c r="EU9" s="11"/>
      <c r="EV9" s="11"/>
      <c r="EW9" s="11"/>
      <c r="EY9" s="9"/>
      <c r="EZ9" s="13" t="s">
        <v>21</v>
      </c>
      <c r="FA9" s="11">
        <f>+Docentes!FA9</f>
        <v>119.822868</v>
      </c>
      <c r="FB9" s="11"/>
      <c r="FC9" s="11"/>
      <c r="FD9" s="11"/>
      <c r="FE9" s="11"/>
      <c r="FF9" s="11"/>
      <c r="FG9" s="11"/>
      <c r="FH9" s="11"/>
      <c r="FI9" s="11"/>
      <c r="FJ9" s="11"/>
      <c r="FK9" s="11"/>
      <c r="FM9" s="9"/>
      <c r="FN9" s="13" t="s">
        <v>21</v>
      </c>
      <c r="FO9" s="11">
        <f>+Docentes!FO9</f>
        <v>127.26285</v>
      </c>
      <c r="FP9" s="11"/>
      <c r="FQ9" s="11"/>
      <c r="FR9" s="11"/>
      <c r="FS9" s="11"/>
      <c r="FT9" s="11"/>
      <c r="FU9" s="11"/>
      <c r="FV9" s="11"/>
      <c r="FW9" s="11"/>
      <c r="FX9" s="11"/>
      <c r="FY9" s="11"/>
      <c r="GA9" s="9"/>
      <c r="GB9" s="13" t="s">
        <v>21</v>
      </c>
      <c r="GC9" s="11">
        <f>+Docentes!GC9</f>
        <v>134.80369300000001</v>
      </c>
      <c r="GD9" s="11"/>
      <c r="GE9" s="11"/>
      <c r="GF9" s="11"/>
      <c r="GG9" s="11"/>
      <c r="GH9" s="11"/>
      <c r="GI9" s="11"/>
      <c r="GJ9" s="11"/>
      <c r="GK9" s="11"/>
      <c r="GL9" s="11"/>
      <c r="GM9" s="11"/>
      <c r="GO9" s="9"/>
      <c r="GP9" s="13" t="s">
        <v>21</v>
      </c>
      <c r="GQ9" s="11">
        <f>+Docentes!GQ9</f>
        <v>150.56174100000001</v>
      </c>
      <c r="GR9" s="11"/>
      <c r="GS9" s="11"/>
      <c r="GT9" s="11"/>
      <c r="GU9" s="11"/>
      <c r="GV9" s="11"/>
      <c r="GW9" s="11"/>
      <c r="GX9" s="11"/>
      <c r="GY9" s="11"/>
      <c r="GZ9" s="11"/>
      <c r="HA9" s="11"/>
    </row>
    <row r="10" spans="1:209" x14ac:dyDescent="0.2">
      <c r="A10" s="9" t="s">
        <v>33</v>
      </c>
      <c r="B10" s="12" t="s">
        <v>119</v>
      </c>
      <c r="C10" s="11">
        <f>+C6*0.78</f>
        <v>3834.48</v>
      </c>
      <c r="D10" s="11">
        <f t="shared" ref="D10:M10" si="14">+D6*0.78</f>
        <v>3834.48</v>
      </c>
      <c r="E10" s="11">
        <f t="shared" si="14"/>
        <v>3834.48</v>
      </c>
      <c r="F10" s="11">
        <f t="shared" si="14"/>
        <v>3834.48</v>
      </c>
      <c r="G10" s="11">
        <f t="shared" si="14"/>
        <v>3834.48</v>
      </c>
      <c r="H10" s="11">
        <f t="shared" si="14"/>
        <v>3834.48</v>
      </c>
      <c r="I10" s="11">
        <f t="shared" si="14"/>
        <v>3834.48</v>
      </c>
      <c r="J10" s="11">
        <f t="shared" si="14"/>
        <v>3834.48</v>
      </c>
      <c r="K10" s="11">
        <f t="shared" si="14"/>
        <v>3834.48</v>
      </c>
      <c r="L10" s="11">
        <f t="shared" si="14"/>
        <v>3834.48</v>
      </c>
      <c r="M10" s="11">
        <f t="shared" si="14"/>
        <v>3834.48</v>
      </c>
      <c r="O10" s="9" t="s">
        <v>33</v>
      </c>
      <c r="P10" s="12" t="s">
        <v>119</v>
      </c>
      <c r="Q10" s="11">
        <f>+Q6*0.78</f>
        <v>4026.36</v>
      </c>
      <c r="R10" s="11">
        <f t="shared" ref="R10:AA10" si="15">+R6*0.78</f>
        <v>4026.36</v>
      </c>
      <c r="S10" s="11">
        <f t="shared" si="15"/>
        <v>4026.36</v>
      </c>
      <c r="T10" s="11">
        <f t="shared" si="15"/>
        <v>4026.36</v>
      </c>
      <c r="U10" s="11">
        <f t="shared" si="15"/>
        <v>4026.36</v>
      </c>
      <c r="V10" s="11">
        <f t="shared" si="15"/>
        <v>4026.36</v>
      </c>
      <c r="W10" s="11">
        <f t="shared" si="15"/>
        <v>4026.36</v>
      </c>
      <c r="X10" s="11">
        <f t="shared" si="15"/>
        <v>4026.36</v>
      </c>
      <c r="Y10" s="11">
        <f t="shared" si="15"/>
        <v>4026.36</v>
      </c>
      <c r="Z10" s="11">
        <f t="shared" si="15"/>
        <v>4026.36</v>
      </c>
      <c r="AA10" s="11">
        <f t="shared" si="15"/>
        <v>4026.36</v>
      </c>
      <c r="AC10" s="9" t="s">
        <v>33</v>
      </c>
      <c r="AD10" s="12" t="s">
        <v>119</v>
      </c>
      <c r="AE10" s="11">
        <f>+AE6*0.78</f>
        <v>4141.0200000000004</v>
      </c>
      <c r="AF10" s="11">
        <f t="shared" ref="AF10:AO10" si="16">+AF6*0.78</f>
        <v>4141.0200000000004</v>
      </c>
      <c r="AG10" s="11">
        <f t="shared" si="16"/>
        <v>4141.0200000000004</v>
      </c>
      <c r="AH10" s="11">
        <f t="shared" si="16"/>
        <v>4141.0200000000004</v>
      </c>
      <c r="AI10" s="11">
        <f t="shared" si="16"/>
        <v>4141.0200000000004</v>
      </c>
      <c r="AJ10" s="11">
        <f t="shared" si="16"/>
        <v>4141.0200000000004</v>
      </c>
      <c r="AK10" s="11">
        <f t="shared" si="16"/>
        <v>4141.0200000000004</v>
      </c>
      <c r="AL10" s="11">
        <f t="shared" si="16"/>
        <v>4141.0200000000004</v>
      </c>
      <c r="AM10" s="11">
        <f t="shared" si="16"/>
        <v>4141.0200000000004</v>
      </c>
      <c r="AN10" s="11">
        <f t="shared" si="16"/>
        <v>4141.0200000000004</v>
      </c>
      <c r="AO10" s="11">
        <f t="shared" si="16"/>
        <v>4141.0200000000004</v>
      </c>
      <c r="AQ10" s="9" t="s">
        <v>33</v>
      </c>
      <c r="AR10" s="12" t="s">
        <v>119</v>
      </c>
      <c r="AS10" s="11">
        <f>+AS6*0.78</f>
        <v>4218.24</v>
      </c>
      <c r="AT10" s="11">
        <f t="shared" ref="AT10:BC10" si="17">+AT6*0.78</f>
        <v>4218.24</v>
      </c>
      <c r="AU10" s="11">
        <f t="shared" si="17"/>
        <v>4218.24</v>
      </c>
      <c r="AV10" s="11">
        <f t="shared" si="17"/>
        <v>4218.24</v>
      </c>
      <c r="AW10" s="11">
        <f t="shared" si="17"/>
        <v>4218.24</v>
      </c>
      <c r="AX10" s="11">
        <f t="shared" si="17"/>
        <v>4218.24</v>
      </c>
      <c r="AY10" s="11">
        <f t="shared" si="17"/>
        <v>4218.24</v>
      </c>
      <c r="AZ10" s="11">
        <f t="shared" si="17"/>
        <v>4218.24</v>
      </c>
      <c r="BA10" s="11">
        <f t="shared" si="17"/>
        <v>4218.24</v>
      </c>
      <c r="BB10" s="11">
        <f t="shared" si="17"/>
        <v>4218.24</v>
      </c>
      <c r="BC10" s="11">
        <f t="shared" si="17"/>
        <v>4218.24</v>
      </c>
      <c r="BE10" s="9" t="s">
        <v>33</v>
      </c>
      <c r="BF10" s="12" t="s">
        <v>119</v>
      </c>
      <c r="BG10" s="11">
        <f>+BG6*0.78</f>
        <v>4332.9000000000005</v>
      </c>
      <c r="BH10" s="11">
        <f t="shared" ref="BH10:BQ10" si="18">+BH6*0.78</f>
        <v>4332.9000000000005</v>
      </c>
      <c r="BI10" s="11">
        <f t="shared" si="18"/>
        <v>4332.9000000000005</v>
      </c>
      <c r="BJ10" s="11">
        <f t="shared" si="18"/>
        <v>4332.9000000000005</v>
      </c>
      <c r="BK10" s="11">
        <f t="shared" si="18"/>
        <v>4332.9000000000005</v>
      </c>
      <c r="BL10" s="11">
        <f t="shared" si="18"/>
        <v>4332.9000000000005</v>
      </c>
      <c r="BM10" s="11">
        <f t="shared" si="18"/>
        <v>4332.9000000000005</v>
      </c>
      <c r="BN10" s="11">
        <f t="shared" si="18"/>
        <v>4332.9000000000005</v>
      </c>
      <c r="BO10" s="11">
        <f t="shared" si="18"/>
        <v>4332.9000000000005</v>
      </c>
      <c r="BP10" s="11">
        <f t="shared" si="18"/>
        <v>4332.9000000000005</v>
      </c>
      <c r="BQ10" s="11">
        <f t="shared" si="18"/>
        <v>4332.9000000000005</v>
      </c>
      <c r="BS10" s="9" t="s">
        <v>33</v>
      </c>
      <c r="BT10" s="12" t="s">
        <v>119</v>
      </c>
      <c r="BU10" s="11">
        <f>+BU6*0.78</f>
        <v>4409.34</v>
      </c>
      <c r="BV10" s="11">
        <f t="shared" ref="BV10:CE10" si="19">+BV6*0.78</f>
        <v>4409.34</v>
      </c>
      <c r="BW10" s="11">
        <f t="shared" si="19"/>
        <v>4409.34</v>
      </c>
      <c r="BX10" s="11">
        <f t="shared" si="19"/>
        <v>4409.34</v>
      </c>
      <c r="BY10" s="11">
        <f t="shared" si="19"/>
        <v>4409.34</v>
      </c>
      <c r="BZ10" s="11">
        <f t="shared" si="19"/>
        <v>4409.34</v>
      </c>
      <c r="CA10" s="11">
        <f t="shared" si="19"/>
        <v>4409.34</v>
      </c>
      <c r="CB10" s="11">
        <f t="shared" si="19"/>
        <v>4409.34</v>
      </c>
      <c r="CC10" s="11">
        <f t="shared" si="19"/>
        <v>4409.34</v>
      </c>
      <c r="CD10" s="11">
        <f t="shared" si="19"/>
        <v>4409.34</v>
      </c>
      <c r="CE10" s="11">
        <f t="shared" si="19"/>
        <v>4409.34</v>
      </c>
      <c r="CG10" s="9" t="s">
        <v>33</v>
      </c>
      <c r="CH10" s="12" t="s">
        <v>119</v>
      </c>
      <c r="CI10" s="11">
        <f>+CI6*0.78</f>
        <v>4563</v>
      </c>
      <c r="CJ10" s="11">
        <f t="shared" ref="CJ10:CS10" si="20">+CJ6*0.78</f>
        <v>4563</v>
      </c>
      <c r="CK10" s="11">
        <f t="shared" si="20"/>
        <v>4563</v>
      </c>
      <c r="CL10" s="11">
        <f t="shared" si="20"/>
        <v>4563</v>
      </c>
      <c r="CM10" s="11">
        <f t="shared" si="20"/>
        <v>4563</v>
      </c>
      <c r="CN10" s="11">
        <f t="shared" si="20"/>
        <v>4563</v>
      </c>
      <c r="CO10" s="11">
        <f t="shared" si="20"/>
        <v>4563</v>
      </c>
      <c r="CP10" s="11">
        <f t="shared" si="20"/>
        <v>4563</v>
      </c>
      <c r="CQ10" s="11">
        <f t="shared" si="20"/>
        <v>4563</v>
      </c>
      <c r="CR10" s="11">
        <f t="shared" si="20"/>
        <v>4563</v>
      </c>
      <c r="CS10" s="11">
        <f t="shared" si="20"/>
        <v>4563</v>
      </c>
      <c r="CU10" s="9" t="s">
        <v>33</v>
      </c>
      <c r="CV10" s="12" t="s">
        <v>119</v>
      </c>
      <c r="CW10" s="11">
        <f>+CW6*0.78</f>
        <v>4984.9800000000005</v>
      </c>
      <c r="CX10" s="11">
        <f t="shared" ref="CX10:DG10" si="21">+CX6*0.78</f>
        <v>4984.9800000000005</v>
      </c>
      <c r="CY10" s="11">
        <f t="shared" si="21"/>
        <v>4984.9800000000005</v>
      </c>
      <c r="CZ10" s="11">
        <f t="shared" si="21"/>
        <v>4984.9800000000005</v>
      </c>
      <c r="DA10" s="11">
        <f t="shared" si="21"/>
        <v>4984.9800000000005</v>
      </c>
      <c r="DB10" s="11">
        <f t="shared" si="21"/>
        <v>4984.9800000000005</v>
      </c>
      <c r="DC10" s="11">
        <f t="shared" si="21"/>
        <v>4984.9800000000005</v>
      </c>
      <c r="DD10" s="11">
        <f t="shared" si="21"/>
        <v>4984.9800000000005</v>
      </c>
      <c r="DE10" s="11">
        <f t="shared" si="21"/>
        <v>4984.9800000000005</v>
      </c>
      <c r="DF10" s="11">
        <f t="shared" si="21"/>
        <v>4984.9800000000005</v>
      </c>
      <c r="DG10" s="11">
        <f t="shared" si="21"/>
        <v>4984.9800000000005</v>
      </c>
      <c r="DI10" s="9" t="s">
        <v>33</v>
      </c>
      <c r="DJ10" s="12" t="s">
        <v>119</v>
      </c>
      <c r="DK10" s="11">
        <v>5061.42</v>
      </c>
      <c r="DL10" s="11">
        <v>5061.42</v>
      </c>
      <c r="DM10" s="11">
        <v>5061.42</v>
      </c>
      <c r="DN10" s="11">
        <v>5061.42</v>
      </c>
      <c r="DO10" s="11">
        <v>5061.42</v>
      </c>
      <c r="DP10" s="11">
        <v>5061.42</v>
      </c>
      <c r="DQ10" s="11">
        <v>5061.42</v>
      </c>
      <c r="DR10" s="11">
        <v>5061.42</v>
      </c>
      <c r="DS10" s="11">
        <v>5061.42</v>
      </c>
      <c r="DT10" s="11">
        <v>5061.42</v>
      </c>
      <c r="DU10" s="11">
        <v>5061.42</v>
      </c>
      <c r="DW10" s="9" t="s">
        <v>33</v>
      </c>
      <c r="DX10" s="12" t="s">
        <v>119</v>
      </c>
      <c r="DY10" s="11">
        <f>+DY6*0.78</f>
        <v>5850.7800000000007</v>
      </c>
      <c r="DZ10" s="11">
        <f t="shared" ref="DZ10:EI10" si="22">+DZ6*0.78</f>
        <v>5850.7800000000007</v>
      </c>
      <c r="EA10" s="11">
        <f t="shared" si="22"/>
        <v>5850.7800000000007</v>
      </c>
      <c r="EB10" s="11">
        <f t="shared" si="22"/>
        <v>5850.7800000000007</v>
      </c>
      <c r="EC10" s="11">
        <f t="shared" si="22"/>
        <v>5850.7800000000007</v>
      </c>
      <c r="ED10" s="11">
        <f t="shared" si="22"/>
        <v>5850.7800000000007</v>
      </c>
      <c r="EE10" s="11">
        <f t="shared" si="22"/>
        <v>5850.7800000000007</v>
      </c>
      <c r="EF10" s="11">
        <f t="shared" si="22"/>
        <v>5850.7800000000007</v>
      </c>
      <c r="EG10" s="11">
        <f t="shared" si="22"/>
        <v>5850.7800000000007</v>
      </c>
      <c r="EH10" s="11">
        <f t="shared" si="22"/>
        <v>5850.7800000000007</v>
      </c>
      <c r="EI10" s="11">
        <f t="shared" si="22"/>
        <v>5850.7800000000007</v>
      </c>
      <c r="EK10" s="9" t="s">
        <v>33</v>
      </c>
      <c r="EL10" s="12" t="s">
        <v>119</v>
      </c>
      <c r="EM10" s="11">
        <f>+EM6*0.78</f>
        <v>6387.42</v>
      </c>
      <c r="EN10" s="11">
        <f t="shared" ref="EN10:EW10" si="23">+EN6*0.78</f>
        <v>6387.42</v>
      </c>
      <c r="EO10" s="11">
        <f t="shared" si="23"/>
        <v>6387.42</v>
      </c>
      <c r="EP10" s="11">
        <f t="shared" si="23"/>
        <v>6387.42</v>
      </c>
      <c r="EQ10" s="11">
        <f t="shared" si="23"/>
        <v>6387.42</v>
      </c>
      <c r="ER10" s="11">
        <f t="shared" si="23"/>
        <v>6387.42</v>
      </c>
      <c r="ES10" s="11">
        <f t="shared" si="23"/>
        <v>6387.42</v>
      </c>
      <c r="ET10" s="11">
        <f t="shared" si="23"/>
        <v>6387.42</v>
      </c>
      <c r="EU10" s="11">
        <f t="shared" si="23"/>
        <v>6387.42</v>
      </c>
      <c r="EV10" s="11">
        <f t="shared" si="23"/>
        <v>6387.42</v>
      </c>
      <c r="EW10" s="11">
        <f t="shared" si="23"/>
        <v>6387.42</v>
      </c>
      <c r="EY10" s="9" t="s">
        <v>33</v>
      </c>
      <c r="EZ10" s="12" t="s">
        <v>119</v>
      </c>
      <c r="FA10" s="11">
        <f>+FA6*0.78</f>
        <v>6793.8</v>
      </c>
      <c r="FB10" s="11">
        <f t="shared" ref="FB10:FK10" si="24">+FB6*0.78</f>
        <v>6793.8</v>
      </c>
      <c r="FC10" s="11">
        <f t="shared" si="24"/>
        <v>6793.8</v>
      </c>
      <c r="FD10" s="11">
        <f t="shared" si="24"/>
        <v>6793.8</v>
      </c>
      <c r="FE10" s="11">
        <f t="shared" si="24"/>
        <v>6793.8</v>
      </c>
      <c r="FF10" s="11">
        <f t="shared" si="24"/>
        <v>6793.8</v>
      </c>
      <c r="FG10" s="11">
        <f t="shared" si="24"/>
        <v>6793.8</v>
      </c>
      <c r="FH10" s="11">
        <f t="shared" si="24"/>
        <v>6793.8</v>
      </c>
      <c r="FI10" s="11">
        <f t="shared" si="24"/>
        <v>6793.8</v>
      </c>
      <c r="FJ10" s="11">
        <f t="shared" si="24"/>
        <v>6793.8</v>
      </c>
      <c r="FK10" s="11">
        <f t="shared" si="24"/>
        <v>6793.8</v>
      </c>
      <c r="FM10" s="9" t="s">
        <v>33</v>
      </c>
      <c r="FN10" s="12" t="s">
        <v>119</v>
      </c>
      <c r="FO10" s="11">
        <f>+FO6*0.78</f>
        <v>7178.34</v>
      </c>
      <c r="FP10" s="11">
        <f t="shared" ref="FP10:FY10" si="25">+FP6*0.78</f>
        <v>7178.34</v>
      </c>
      <c r="FQ10" s="11">
        <f t="shared" si="25"/>
        <v>7178.34</v>
      </c>
      <c r="FR10" s="11">
        <f t="shared" si="25"/>
        <v>7178.34</v>
      </c>
      <c r="FS10" s="11">
        <f t="shared" si="25"/>
        <v>7178.34</v>
      </c>
      <c r="FT10" s="11">
        <f t="shared" si="25"/>
        <v>7178.34</v>
      </c>
      <c r="FU10" s="11">
        <f t="shared" si="25"/>
        <v>7178.34</v>
      </c>
      <c r="FV10" s="11">
        <f t="shared" si="25"/>
        <v>7178.34</v>
      </c>
      <c r="FW10" s="11">
        <f t="shared" si="25"/>
        <v>7178.34</v>
      </c>
      <c r="FX10" s="11">
        <f t="shared" si="25"/>
        <v>7178.34</v>
      </c>
      <c r="FY10" s="11">
        <f t="shared" si="25"/>
        <v>7178.34</v>
      </c>
      <c r="GA10" s="9" t="s">
        <v>33</v>
      </c>
      <c r="GB10" s="12" t="s">
        <v>119</v>
      </c>
      <c r="GC10" s="11">
        <f>+GC6*0.78</f>
        <v>7568.34</v>
      </c>
      <c r="GD10" s="11">
        <f t="shared" ref="GD10:GM10" si="26">+GD6*0.78</f>
        <v>7568.34</v>
      </c>
      <c r="GE10" s="11">
        <f t="shared" si="26"/>
        <v>7568.34</v>
      </c>
      <c r="GF10" s="11">
        <f t="shared" si="26"/>
        <v>7568.34</v>
      </c>
      <c r="GG10" s="11">
        <f t="shared" si="26"/>
        <v>7568.34</v>
      </c>
      <c r="GH10" s="11">
        <f t="shared" si="26"/>
        <v>7568.34</v>
      </c>
      <c r="GI10" s="11">
        <f t="shared" si="26"/>
        <v>7568.34</v>
      </c>
      <c r="GJ10" s="11">
        <f t="shared" si="26"/>
        <v>7568.34</v>
      </c>
      <c r="GK10" s="11">
        <f t="shared" si="26"/>
        <v>7568.34</v>
      </c>
      <c r="GL10" s="11">
        <f t="shared" si="26"/>
        <v>7568.34</v>
      </c>
      <c r="GM10" s="11">
        <f t="shared" si="26"/>
        <v>7568.34</v>
      </c>
      <c r="GO10" s="9" t="s">
        <v>33</v>
      </c>
      <c r="GP10" s="12" t="s">
        <v>119</v>
      </c>
      <c r="GQ10" s="11">
        <f>+GQ6*0.78</f>
        <v>8382.66</v>
      </c>
      <c r="GR10" s="11">
        <f t="shared" ref="GR10:HA10" si="27">+GR6*0.78</f>
        <v>8382.66</v>
      </c>
      <c r="GS10" s="11">
        <f t="shared" si="27"/>
        <v>8382.66</v>
      </c>
      <c r="GT10" s="11">
        <f t="shared" si="27"/>
        <v>8382.66</v>
      </c>
      <c r="GU10" s="11">
        <f t="shared" si="27"/>
        <v>8382.66</v>
      </c>
      <c r="GV10" s="11">
        <f t="shared" si="27"/>
        <v>8382.66</v>
      </c>
      <c r="GW10" s="11">
        <f t="shared" si="27"/>
        <v>8382.66</v>
      </c>
      <c r="GX10" s="11">
        <f t="shared" si="27"/>
        <v>8382.66</v>
      </c>
      <c r="GY10" s="11">
        <f t="shared" si="27"/>
        <v>8382.66</v>
      </c>
      <c r="GZ10" s="11">
        <f t="shared" si="27"/>
        <v>8382.66</v>
      </c>
      <c r="HA10" s="11">
        <f t="shared" si="27"/>
        <v>8382.66</v>
      </c>
    </row>
    <row r="11" spans="1:209" ht="13.9" x14ac:dyDescent="0.25">
      <c r="A11" s="9" t="s">
        <v>120</v>
      </c>
      <c r="B11" s="12" t="s">
        <v>121</v>
      </c>
      <c r="C11" s="11">
        <f>+C6*0.2</f>
        <v>983.2</v>
      </c>
      <c r="D11" s="11">
        <f t="shared" ref="D11:M11" si="28">+D6*0.2</f>
        <v>983.2</v>
      </c>
      <c r="E11" s="11">
        <f t="shared" si="28"/>
        <v>983.2</v>
      </c>
      <c r="F11" s="11">
        <f t="shared" si="28"/>
        <v>983.2</v>
      </c>
      <c r="G11" s="11">
        <f t="shared" si="28"/>
        <v>983.2</v>
      </c>
      <c r="H11" s="11">
        <f t="shared" si="28"/>
        <v>983.2</v>
      </c>
      <c r="I11" s="11">
        <f t="shared" si="28"/>
        <v>983.2</v>
      </c>
      <c r="J11" s="11">
        <f t="shared" si="28"/>
        <v>983.2</v>
      </c>
      <c r="K11" s="11">
        <f t="shared" si="28"/>
        <v>983.2</v>
      </c>
      <c r="L11" s="11">
        <f t="shared" si="28"/>
        <v>983.2</v>
      </c>
      <c r="M11" s="11">
        <f t="shared" si="28"/>
        <v>983.2</v>
      </c>
      <c r="O11" s="9" t="s">
        <v>120</v>
      </c>
      <c r="P11" s="12" t="s">
        <v>121</v>
      </c>
      <c r="Q11" s="11">
        <f>+Q6*0.2</f>
        <v>1032.4000000000001</v>
      </c>
      <c r="R11" s="11">
        <f t="shared" ref="R11:AA11" si="29">+R6*0.2</f>
        <v>1032.4000000000001</v>
      </c>
      <c r="S11" s="11">
        <f t="shared" si="29"/>
        <v>1032.4000000000001</v>
      </c>
      <c r="T11" s="11">
        <f t="shared" si="29"/>
        <v>1032.4000000000001</v>
      </c>
      <c r="U11" s="11">
        <f t="shared" si="29"/>
        <v>1032.4000000000001</v>
      </c>
      <c r="V11" s="11">
        <f t="shared" si="29"/>
        <v>1032.4000000000001</v>
      </c>
      <c r="W11" s="11">
        <f t="shared" si="29"/>
        <v>1032.4000000000001</v>
      </c>
      <c r="X11" s="11">
        <f t="shared" si="29"/>
        <v>1032.4000000000001</v>
      </c>
      <c r="Y11" s="11">
        <f t="shared" si="29"/>
        <v>1032.4000000000001</v>
      </c>
      <c r="Z11" s="11">
        <f t="shared" si="29"/>
        <v>1032.4000000000001</v>
      </c>
      <c r="AA11" s="11">
        <f t="shared" si="29"/>
        <v>1032.4000000000001</v>
      </c>
      <c r="AC11" s="9" t="s">
        <v>120</v>
      </c>
      <c r="AD11" s="12" t="s">
        <v>121</v>
      </c>
      <c r="AE11" s="11">
        <f>+AE6*0.2</f>
        <v>1061.8</v>
      </c>
      <c r="AF11" s="11">
        <f t="shared" ref="AF11:AO11" si="30">+AF6*0.2</f>
        <v>1061.8</v>
      </c>
      <c r="AG11" s="11">
        <f t="shared" si="30"/>
        <v>1061.8</v>
      </c>
      <c r="AH11" s="11">
        <f t="shared" si="30"/>
        <v>1061.8</v>
      </c>
      <c r="AI11" s="11">
        <f t="shared" si="30"/>
        <v>1061.8</v>
      </c>
      <c r="AJ11" s="11">
        <f t="shared" si="30"/>
        <v>1061.8</v>
      </c>
      <c r="AK11" s="11">
        <f t="shared" si="30"/>
        <v>1061.8</v>
      </c>
      <c r="AL11" s="11">
        <f t="shared" si="30"/>
        <v>1061.8</v>
      </c>
      <c r="AM11" s="11">
        <f t="shared" si="30"/>
        <v>1061.8</v>
      </c>
      <c r="AN11" s="11">
        <f t="shared" si="30"/>
        <v>1061.8</v>
      </c>
      <c r="AO11" s="11">
        <f t="shared" si="30"/>
        <v>1061.8</v>
      </c>
      <c r="AQ11" s="9" t="s">
        <v>120</v>
      </c>
      <c r="AR11" s="12" t="s">
        <v>121</v>
      </c>
      <c r="AS11" s="11">
        <f>+AS6*0.2</f>
        <v>1081.6000000000001</v>
      </c>
      <c r="AT11" s="11">
        <f t="shared" ref="AT11:BC11" si="31">+AT6*0.2</f>
        <v>1081.6000000000001</v>
      </c>
      <c r="AU11" s="11">
        <f t="shared" si="31"/>
        <v>1081.6000000000001</v>
      </c>
      <c r="AV11" s="11">
        <f t="shared" si="31"/>
        <v>1081.6000000000001</v>
      </c>
      <c r="AW11" s="11">
        <f t="shared" si="31"/>
        <v>1081.6000000000001</v>
      </c>
      <c r="AX11" s="11">
        <f t="shared" si="31"/>
        <v>1081.6000000000001</v>
      </c>
      <c r="AY11" s="11">
        <f t="shared" si="31"/>
        <v>1081.6000000000001</v>
      </c>
      <c r="AZ11" s="11">
        <f t="shared" si="31"/>
        <v>1081.6000000000001</v>
      </c>
      <c r="BA11" s="11">
        <f t="shared" si="31"/>
        <v>1081.6000000000001</v>
      </c>
      <c r="BB11" s="11">
        <f t="shared" si="31"/>
        <v>1081.6000000000001</v>
      </c>
      <c r="BC11" s="11">
        <f t="shared" si="31"/>
        <v>1081.6000000000001</v>
      </c>
      <c r="BE11" s="9" t="s">
        <v>120</v>
      </c>
      <c r="BF11" s="12" t="s">
        <v>121</v>
      </c>
      <c r="BG11" s="11">
        <f>+BG6*0.2</f>
        <v>1111</v>
      </c>
      <c r="BH11" s="11">
        <f t="shared" ref="BH11:BQ11" si="32">+BH6*0.2</f>
        <v>1111</v>
      </c>
      <c r="BI11" s="11">
        <f t="shared" si="32"/>
        <v>1111</v>
      </c>
      <c r="BJ11" s="11">
        <f t="shared" si="32"/>
        <v>1111</v>
      </c>
      <c r="BK11" s="11">
        <f t="shared" si="32"/>
        <v>1111</v>
      </c>
      <c r="BL11" s="11">
        <f t="shared" si="32"/>
        <v>1111</v>
      </c>
      <c r="BM11" s="11">
        <f t="shared" si="32"/>
        <v>1111</v>
      </c>
      <c r="BN11" s="11">
        <f t="shared" si="32"/>
        <v>1111</v>
      </c>
      <c r="BO11" s="11">
        <f t="shared" si="32"/>
        <v>1111</v>
      </c>
      <c r="BP11" s="11">
        <f t="shared" si="32"/>
        <v>1111</v>
      </c>
      <c r="BQ11" s="11">
        <f t="shared" si="32"/>
        <v>1111</v>
      </c>
      <c r="BS11" s="9" t="s">
        <v>120</v>
      </c>
      <c r="BT11" s="12" t="s">
        <v>121</v>
      </c>
      <c r="BU11" s="11">
        <f>+BU6*0.2</f>
        <v>1130.6000000000001</v>
      </c>
      <c r="BV11" s="11">
        <f t="shared" ref="BV11:CE11" si="33">+BV6*0.2</f>
        <v>1130.6000000000001</v>
      </c>
      <c r="BW11" s="11">
        <f t="shared" si="33"/>
        <v>1130.6000000000001</v>
      </c>
      <c r="BX11" s="11">
        <f t="shared" si="33"/>
        <v>1130.6000000000001</v>
      </c>
      <c r="BY11" s="11">
        <f t="shared" si="33"/>
        <v>1130.6000000000001</v>
      </c>
      <c r="BZ11" s="11">
        <f t="shared" si="33"/>
        <v>1130.6000000000001</v>
      </c>
      <c r="CA11" s="11">
        <f t="shared" si="33"/>
        <v>1130.6000000000001</v>
      </c>
      <c r="CB11" s="11">
        <f t="shared" si="33"/>
        <v>1130.6000000000001</v>
      </c>
      <c r="CC11" s="11">
        <f t="shared" si="33"/>
        <v>1130.6000000000001</v>
      </c>
      <c r="CD11" s="11">
        <f t="shared" si="33"/>
        <v>1130.6000000000001</v>
      </c>
      <c r="CE11" s="11">
        <f t="shared" si="33"/>
        <v>1130.6000000000001</v>
      </c>
      <c r="CG11" s="9" t="s">
        <v>120</v>
      </c>
      <c r="CH11" s="12" t="s">
        <v>121</v>
      </c>
      <c r="CI11" s="11">
        <f>+CI6*0.2</f>
        <v>1170</v>
      </c>
      <c r="CJ11" s="11">
        <f t="shared" ref="CJ11:CS11" si="34">+CJ6*0.2</f>
        <v>1170</v>
      </c>
      <c r="CK11" s="11">
        <f t="shared" si="34"/>
        <v>1170</v>
      </c>
      <c r="CL11" s="11">
        <f t="shared" si="34"/>
        <v>1170</v>
      </c>
      <c r="CM11" s="11">
        <f t="shared" si="34"/>
        <v>1170</v>
      </c>
      <c r="CN11" s="11">
        <f t="shared" si="34"/>
        <v>1170</v>
      </c>
      <c r="CO11" s="11">
        <f t="shared" si="34"/>
        <v>1170</v>
      </c>
      <c r="CP11" s="11">
        <f t="shared" si="34"/>
        <v>1170</v>
      </c>
      <c r="CQ11" s="11">
        <f t="shared" si="34"/>
        <v>1170</v>
      </c>
      <c r="CR11" s="11">
        <f t="shared" si="34"/>
        <v>1170</v>
      </c>
      <c r="CS11" s="11">
        <f t="shared" si="34"/>
        <v>1170</v>
      </c>
      <c r="CU11" s="9" t="s">
        <v>120</v>
      </c>
      <c r="CV11" s="12" t="s">
        <v>121</v>
      </c>
      <c r="CW11" s="11">
        <f>+CW6*0.2</f>
        <v>1278.2</v>
      </c>
      <c r="CX11" s="11">
        <f t="shared" ref="CX11:DG11" si="35">+CX6*0.2</f>
        <v>1278.2</v>
      </c>
      <c r="CY11" s="11">
        <f t="shared" si="35"/>
        <v>1278.2</v>
      </c>
      <c r="CZ11" s="11">
        <f t="shared" si="35"/>
        <v>1278.2</v>
      </c>
      <c r="DA11" s="11">
        <f t="shared" si="35"/>
        <v>1278.2</v>
      </c>
      <c r="DB11" s="11">
        <f t="shared" si="35"/>
        <v>1278.2</v>
      </c>
      <c r="DC11" s="11">
        <f t="shared" si="35"/>
        <v>1278.2</v>
      </c>
      <c r="DD11" s="11">
        <f t="shared" si="35"/>
        <v>1278.2</v>
      </c>
      <c r="DE11" s="11">
        <f t="shared" si="35"/>
        <v>1278.2</v>
      </c>
      <c r="DF11" s="11">
        <f t="shared" si="35"/>
        <v>1278.2</v>
      </c>
      <c r="DG11" s="11">
        <f t="shared" si="35"/>
        <v>1278.2</v>
      </c>
      <c r="DI11" s="9" t="s">
        <v>120</v>
      </c>
      <c r="DJ11" s="12" t="s">
        <v>125</v>
      </c>
      <c r="DK11" s="11">
        <v>1297.8000000000002</v>
      </c>
      <c r="DL11" s="11">
        <v>1297.8000000000002</v>
      </c>
      <c r="DM11" s="11">
        <v>1297.8000000000002</v>
      </c>
      <c r="DN11" s="11">
        <v>1297.8000000000002</v>
      </c>
      <c r="DO11" s="11">
        <v>1297.8000000000002</v>
      </c>
      <c r="DP11" s="11">
        <v>1297.8000000000002</v>
      </c>
      <c r="DQ11" s="11">
        <v>1297.8000000000002</v>
      </c>
      <c r="DR11" s="11">
        <v>1297.8000000000002</v>
      </c>
      <c r="DS11" s="11">
        <v>1297.8000000000002</v>
      </c>
      <c r="DT11" s="11">
        <v>1297.8000000000002</v>
      </c>
      <c r="DU11" s="11">
        <v>1297.8000000000002</v>
      </c>
      <c r="DW11" s="9" t="s">
        <v>120</v>
      </c>
      <c r="DX11" s="12" t="s">
        <v>125</v>
      </c>
      <c r="DY11" s="11">
        <f>+DY6*0.2</f>
        <v>1500.2</v>
      </c>
      <c r="DZ11" s="11">
        <f t="shared" ref="DZ11:EI11" si="36">+DZ6*0.2</f>
        <v>1500.2</v>
      </c>
      <c r="EA11" s="11">
        <f t="shared" si="36"/>
        <v>1500.2</v>
      </c>
      <c r="EB11" s="11">
        <f t="shared" si="36"/>
        <v>1500.2</v>
      </c>
      <c r="EC11" s="11">
        <f t="shared" si="36"/>
        <v>1500.2</v>
      </c>
      <c r="ED11" s="11">
        <f t="shared" si="36"/>
        <v>1500.2</v>
      </c>
      <c r="EE11" s="11">
        <f t="shared" si="36"/>
        <v>1500.2</v>
      </c>
      <c r="EF11" s="11">
        <f t="shared" si="36"/>
        <v>1500.2</v>
      </c>
      <c r="EG11" s="11">
        <f t="shared" si="36"/>
        <v>1500.2</v>
      </c>
      <c r="EH11" s="11">
        <f t="shared" si="36"/>
        <v>1500.2</v>
      </c>
      <c r="EI11" s="11">
        <f t="shared" si="36"/>
        <v>1500.2</v>
      </c>
      <c r="EK11" s="9" t="s">
        <v>120</v>
      </c>
      <c r="EL11" s="12" t="s">
        <v>125</v>
      </c>
      <c r="EM11" s="11">
        <f>+EM6*0.2</f>
        <v>1637.8000000000002</v>
      </c>
      <c r="EN11" s="11">
        <f t="shared" ref="EN11:EW11" si="37">+EN6*0.2</f>
        <v>1637.8000000000002</v>
      </c>
      <c r="EO11" s="11">
        <f t="shared" si="37"/>
        <v>1637.8000000000002</v>
      </c>
      <c r="EP11" s="11">
        <f t="shared" si="37"/>
        <v>1637.8000000000002</v>
      </c>
      <c r="EQ11" s="11">
        <f t="shared" si="37"/>
        <v>1637.8000000000002</v>
      </c>
      <c r="ER11" s="11">
        <f t="shared" si="37"/>
        <v>1637.8000000000002</v>
      </c>
      <c r="ES11" s="11">
        <f t="shared" si="37"/>
        <v>1637.8000000000002</v>
      </c>
      <c r="ET11" s="11">
        <f t="shared" si="37"/>
        <v>1637.8000000000002</v>
      </c>
      <c r="EU11" s="11">
        <f t="shared" si="37"/>
        <v>1637.8000000000002</v>
      </c>
      <c r="EV11" s="11">
        <f t="shared" si="37"/>
        <v>1637.8000000000002</v>
      </c>
      <c r="EW11" s="11">
        <f t="shared" si="37"/>
        <v>1637.8000000000002</v>
      </c>
      <c r="EY11" s="9" t="s">
        <v>120</v>
      </c>
      <c r="EZ11" s="12" t="s">
        <v>125</v>
      </c>
      <c r="FA11" s="11">
        <f>+FA6*0.2</f>
        <v>1742</v>
      </c>
      <c r="FB11" s="11">
        <f t="shared" ref="FB11:FK11" si="38">+FB6*0.2</f>
        <v>1742</v>
      </c>
      <c r="FC11" s="11">
        <f t="shared" si="38"/>
        <v>1742</v>
      </c>
      <c r="FD11" s="11">
        <f t="shared" si="38"/>
        <v>1742</v>
      </c>
      <c r="FE11" s="11">
        <f t="shared" si="38"/>
        <v>1742</v>
      </c>
      <c r="FF11" s="11">
        <f t="shared" si="38"/>
        <v>1742</v>
      </c>
      <c r="FG11" s="11">
        <f t="shared" si="38"/>
        <v>1742</v>
      </c>
      <c r="FH11" s="11">
        <f t="shared" si="38"/>
        <v>1742</v>
      </c>
      <c r="FI11" s="11">
        <f t="shared" si="38"/>
        <v>1742</v>
      </c>
      <c r="FJ11" s="11">
        <f t="shared" si="38"/>
        <v>1742</v>
      </c>
      <c r="FK11" s="11">
        <f t="shared" si="38"/>
        <v>1742</v>
      </c>
      <c r="FM11" s="9" t="s">
        <v>120</v>
      </c>
      <c r="FN11" s="12" t="s">
        <v>125</v>
      </c>
      <c r="FO11" s="11">
        <f>+FO6*0.2</f>
        <v>1840.6000000000001</v>
      </c>
      <c r="FP11" s="11">
        <f t="shared" ref="FP11:FY11" si="39">+FP6*0.2</f>
        <v>1840.6000000000001</v>
      </c>
      <c r="FQ11" s="11">
        <f t="shared" si="39"/>
        <v>1840.6000000000001</v>
      </c>
      <c r="FR11" s="11">
        <f t="shared" si="39"/>
        <v>1840.6000000000001</v>
      </c>
      <c r="FS11" s="11">
        <f t="shared" si="39"/>
        <v>1840.6000000000001</v>
      </c>
      <c r="FT11" s="11">
        <f t="shared" si="39"/>
        <v>1840.6000000000001</v>
      </c>
      <c r="FU11" s="11">
        <f t="shared" si="39"/>
        <v>1840.6000000000001</v>
      </c>
      <c r="FV11" s="11">
        <f t="shared" si="39"/>
        <v>1840.6000000000001</v>
      </c>
      <c r="FW11" s="11">
        <f t="shared" si="39"/>
        <v>1840.6000000000001</v>
      </c>
      <c r="FX11" s="11">
        <f t="shared" si="39"/>
        <v>1840.6000000000001</v>
      </c>
      <c r="FY11" s="11">
        <f t="shared" si="39"/>
        <v>1840.6000000000001</v>
      </c>
      <c r="GA11" s="9" t="s">
        <v>120</v>
      </c>
      <c r="GB11" s="12" t="s">
        <v>125</v>
      </c>
      <c r="GC11" s="11">
        <f>+GC6*0.2</f>
        <v>1940.6000000000001</v>
      </c>
      <c r="GD11" s="11">
        <f t="shared" ref="GD11:GM11" si="40">+GD6*0.2</f>
        <v>1940.6000000000001</v>
      </c>
      <c r="GE11" s="11">
        <f t="shared" si="40"/>
        <v>1940.6000000000001</v>
      </c>
      <c r="GF11" s="11">
        <f t="shared" si="40"/>
        <v>1940.6000000000001</v>
      </c>
      <c r="GG11" s="11">
        <f t="shared" si="40"/>
        <v>1940.6000000000001</v>
      </c>
      <c r="GH11" s="11">
        <f t="shared" si="40"/>
        <v>1940.6000000000001</v>
      </c>
      <c r="GI11" s="11">
        <f t="shared" si="40"/>
        <v>1940.6000000000001</v>
      </c>
      <c r="GJ11" s="11">
        <f t="shared" si="40"/>
        <v>1940.6000000000001</v>
      </c>
      <c r="GK11" s="11">
        <f t="shared" si="40"/>
        <v>1940.6000000000001</v>
      </c>
      <c r="GL11" s="11">
        <f t="shared" si="40"/>
        <v>1940.6000000000001</v>
      </c>
      <c r="GM11" s="11">
        <f t="shared" si="40"/>
        <v>1940.6000000000001</v>
      </c>
      <c r="GO11" s="9" t="s">
        <v>120</v>
      </c>
      <c r="GP11" s="12" t="s">
        <v>125</v>
      </c>
      <c r="GQ11" s="11">
        <f>+GQ6*0.2</f>
        <v>2149.4</v>
      </c>
      <c r="GR11" s="11">
        <f t="shared" ref="GR11:HA11" si="41">+GR6*0.2</f>
        <v>2149.4</v>
      </c>
      <c r="GS11" s="11">
        <f t="shared" si="41"/>
        <v>2149.4</v>
      </c>
      <c r="GT11" s="11">
        <f t="shared" si="41"/>
        <v>2149.4</v>
      </c>
      <c r="GU11" s="11">
        <f t="shared" si="41"/>
        <v>2149.4</v>
      </c>
      <c r="GV11" s="11">
        <f t="shared" si="41"/>
        <v>2149.4</v>
      </c>
      <c r="GW11" s="11">
        <f t="shared" si="41"/>
        <v>2149.4</v>
      </c>
      <c r="GX11" s="11">
        <f t="shared" si="41"/>
        <v>2149.4</v>
      </c>
      <c r="GY11" s="11">
        <f t="shared" si="41"/>
        <v>2149.4</v>
      </c>
      <c r="GZ11" s="11">
        <f t="shared" si="41"/>
        <v>2149.4</v>
      </c>
      <c r="HA11" s="11">
        <f t="shared" si="41"/>
        <v>2149.4</v>
      </c>
    </row>
    <row r="12" spans="1:209" ht="13.9" x14ac:dyDescent="0.25">
      <c r="A12" s="9"/>
      <c r="B12" s="14" t="s">
        <v>24</v>
      </c>
      <c r="C12" s="15">
        <f t="shared" ref="C12:M12" si="42">SUM(C6:C11)</f>
        <v>13562.2</v>
      </c>
      <c r="D12" s="15">
        <f t="shared" si="42"/>
        <v>13635.52</v>
      </c>
      <c r="E12" s="15">
        <f t="shared" si="42"/>
        <v>14077.96</v>
      </c>
      <c r="F12" s="15">
        <f t="shared" si="42"/>
        <v>14569.560000000001</v>
      </c>
      <c r="G12" s="15">
        <f t="shared" si="42"/>
        <v>15110.32</v>
      </c>
      <c r="H12" s="15">
        <f t="shared" si="42"/>
        <v>15601.92</v>
      </c>
      <c r="I12" s="15">
        <f t="shared" si="42"/>
        <v>16093.52</v>
      </c>
      <c r="J12" s="15">
        <f t="shared" si="42"/>
        <v>16585.12</v>
      </c>
      <c r="K12" s="15">
        <f t="shared" si="42"/>
        <v>17617.48</v>
      </c>
      <c r="L12" s="15">
        <f t="shared" si="42"/>
        <v>18109.080000000002</v>
      </c>
      <c r="M12" s="15">
        <f t="shared" si="42"/>
        <v>18600.68</v>
      </c>
      <c r="O12" s="9"/>
      <c r="P12" s="14" t="s">
        <v>24</v>
      </c>
      <c r="Q12" s="15">
        <f t="shared" ref="Q12:AA12" si="43">SUM(Q6:Q11)</f>
        <v>14316.650000000001</v>
      </c>
      <c r="R12" s="15">
        <f t="shared" si="43"/>
        <v>14393.640000000001</v>
      </c>
      <c r="S12" s="15">
        <f t="shared" si="43"/>
        <v>14858.22</v>
      </c>
      <c r="T12" s="15">
        <f t="shared" si="43"/>
        <v>15374.42</v>
      </c>
      <c r="U12" s="15">
        <f t="shared" si="43"/>
        <v>15942.24</v>
      </c>
      <c r="V12" s="15">
        <f t="shared" si="43"/>
        <v>16458.440000000002</v>
      </c>
      <c r="W12" s="15">
        <f t="shared" si="43"/>
        <v>16974.640000000003</v>
      </c>
      <c r="X12" s="15">
        <f t="shared" si="43"/>
        <v>17490.84</v>
      </c>
      <c r="Y12" s="15">
        <f t="shared" si="43"/>
        <v>18574.86</v>
      </c>
      <c r="Z12" s="15">
        <f t="shared" si="43"/>
        <v>19091.060000000001</v>
      </c>
      <c r="AA12" s="15">
        <f t="shared" si="43"/>
        <v>19607.260000000002</v>
      </c>
      <c r="AC12" s="9"/>
      <c r="AD12" s="14" t="s">
        <v>24</v>
      </c>
      <c r="AE12" s="15">
        <f t="shared" ref="AE12:AO12" si="44">SUM(AE6:AE11)</f>
        <v>14768.81</v>
      </c>
      <c r="AF12" s="15">
        <f t="shared" si="44"/>
        <v>14847.98</v>
      </c>
      <c r="AG12" s="15">
        <f t="shared" si="44"/>
        <v>15325.79</v>
      </c>
      <c r="AH12" s="15">
        <f t="shared" si="44"/>
        <v>15856.689999999999</v>
      </c>
      <c r="AI12" s="15">
        <f t="shared" si="44"/>
        <v>16440.68</v>
      </c>
      <c r="AJ12" s="15">
        <f t="shared" si="44"/>
        <v>16971.580000000002</v>
      </c>
      <c r="AK12" s="15">
        <f t="shared" si="44"/>
        <v>17502.48</v>
      </c>
      <c r="AL12" s="15">
        <f t="shared" si="44"/>
        <v>18033.38</v>
      </c>
      <c r="AM12" s="15">
        <f t="shared" si="44"/>
        <v>19148.27</v>
      </c>
      <c r="AN12" s="15">
        <f t="shared" si="44"/>
        <v>19679.169999999998</v>
      </c>
      <c r="AO12" s="15">
        <f t="shared" si="44"/>
        <v>20210.07</v>
      </c>
      <c r="AQ12" s="9"/>
      <c r="AR12" s="14" t="s">
        <v>24</v>
      </c>
      <c r="AS12" s="15">
        <f t="shared" ref="AS12:BC12" si="45">SUM(AS6:AS11)</f>
        <v>15072.1</v>
      </c>
      <c r="AT12" s="15">
        <f t="shared" si="45"/>
        <v>15152.76</v>
      </c>
      <c r="AU12" s="15">
        <f t="shared" si="45"/>
        <v>15639.48</v>
      </c>
      <c r="AV12" s="15">
        <f t="shared" si="45"/>
        <v>16180.28</v>
      </c>
      <c r="AW12" s="15">
        <f t="shared" si="45"/>
        <v>16775.16</v>
      </c>
      <c r="AX12" s="15">
        <f t="shared" si="45"/>
        <v>17315.96</v>
      </c>
      <c r="AY12" s="15">
        <f t="shared" si="45"/>
        <v>17856.759999999998</v>
      </c>
      <c r="AZ12" s="15">
        <f t="shared" si="45"/>
        <v>18397.559999999998</v>
      </c>
      <c r="BA12" s="15">
        <f t="shared" si="45"/>
        <v>19533.239999999998</v>
      </c>
      <c r="BB12" s="15">
        <f t="shared" si="45"/>
        <v>20074.04</v>
      </c>
      <c r="BC12" s="15">
        <f t="shared" si="45"/>
        <v>20614.839999999997</v>
      </c>
      <c r="BE12" s="9"/>
      <c r="BF12" s="14" t="s">
        <v>24</v>
      </c>
      <c r="BG12" s="15">
        <f t="shared" ref="BG12:BQ12" si="46">SUM(BG6:BG11)</f>
        <v>15523.25</v>
      </c>
      <c r="BH12" s="15">
        <f t="shared" si="46"/>
        <v>15606.100000000002</v>
      </c>
      <c r="BI12" s="15">
        <f t="shared" si="46"/>
        <v>16106.05</v>
      </c>
      <c r="BJ12" s="15">
        <f t="shared" si="46"/>
        <v>16661.55</v>
      </c>
      <c r="BK12" s="15">
        <f t="shared" si="46"/>
        <v>17272.600000000002</v>
      </c>
      <c r="BL12" s="15">
        <f t="shared" si="46"/>
        <v>17828.100000000002</v>
      </c>
      <c r="BM12" s="15">
        <f t="shared" si="46"/>
        <v>18383.600000000002</v>
      </c>
      <c r="BN12" s="15">
        <f t="shared" si="46"/>
        <v>18939.100000000002</v>
      </c>
      <c r="BO12" s="15">
        <f t="shared" si="46"/>
        <v>20105.650000000001</v>
      </c>
      <c r="BP12" s="15">
        <f t="shared" si="46"/>
        <v>20661.150000000001</v>
      </c>
      <c r="BQ12" s="15">
        <f t="shared" si="46"/>
        <v>21216.65</v>
      </c>
      <c r="BS12" s="9"/>
      <c r="BT12" s="14" t="s">
        <v>24</v>
      </c>
      <c r="BU12" s="15">
        <f t="shared" ref="BU12:CE12" si="47">SUM(BU6:BU11)</f>
        <v>15824.360000000002</v>
      </c>
      <c r="BV12" s="15">
        <f t="shared" si="47"/>
        <v>15908.660000000002</v>
      </c>
      <c r="BW12" s="15">
        <f t="shared" si="47"/>
        <v>16417.43</v>
      </c>
      <c r="BX12" s="15">
        <f t="shared" si="47"/>
        <v>16982.73</v>
      </c>
      <c r="BY12" s="15">
        <f t="shared" si="47"/>
        <v>17604.559999999998</v>
      </c>
      <c r="BZ12" s="15">
        <f t="shared" si="47"/>
        <v>18169.86</v>
      </c>
      <c r="CA12" s="15">
        <f t="shared" si="47"/>
        <v>18735.16</v>
      </c>
      <c r="CB12" s="15">
        <f t="shared" si="47"/>
        <v>19300.46</v>
      </c>
      <c r="CC12" s="15">
        <f t="shared" si="47"/>
        <v>20487.59</v>
      </c>
      <c r="CD12" s="15">
        <f t="shared" si="47"/>
        <v>21052.89</v>
      </c>
      <c r="CE12" s="15">
        <f t="shared" si="47"/>
        <v>21618.19</v>
      </c>
      <c r="CG12" s="9"/>
      <c r="CH12" s="14" t="s">
        <v>24</v>
      </c>
      <c r="CI12" s="15">
        <f t="shared" ref="CI12:CS12" si="48">SUM(CI6:CI11)</f>
        <v>16428.75</v>
      </c>
      <c r="CJ12" s="15">
        <f t="shared" si="48"/>
        <v>16516</v>
      </c>
      <c r="CK12" s="15">
        <f t="shared" si="48"/>
        <v>17042.5</v>
      </c>
      <c r="CL12" s="15">
        <f t="shared" si="48"/>
        <v>17627.5</v>
      </c>
      <c r="CM12" s="15">
        <f t="shared" si="48"/>
        <v>18271</v>
      </c>
      <c r="CN12" s="15">
        <f t="shared" si="48"/>
        <v>18856</v>
      </c>
      <c r="CO12" s="15">
        <f t="shared" si="48"/>
        <v>19441</v>
      </c>
      <c r="CP12" s="15">
        <f t="shared" si="48"/>
        <v>20026</v>
      </c>
      <c r="CQ12" s="15">
        <f t="shared" si="48"/>
        <v>21254.5</v>
      </c>
      <c r="CR12" s="15">
        <f t="shared" si="48"/>
        <v>21839.5</v>
      </c>
      <c r="CS12" s="15">
        <f t="shared" si="48"/>
        <v>22424.5</v>
      </c>
      <c r="CU12" s="9"/>
      <c r="CV12" s="14" t="s">
        <v>24</v>
      </c>
      <c r="CW12" s="15">
        <f>SUM(CW6:CW11)</f>
        <v>18089.7</v>
      </c>
      <c r="CX12" s="15">
        <f t="shared" ref="CX12:DG12" si="49">SUM(CX6:CX11)</f>
        <v>18185.02</v>
      </c>
      <c r="CY12" s="15">
        <f t="shared" si="49"/>
        <v>18760.210000000003</v>
      </c>
      <c r="CZ12" s="15">
        <f t="shared" si="49"/>
        <v>19399.310000000001</v>
      </c>
      <c r="DA12" s="15">
        <f t="shared" si="49"/>
        <v>20102.32</v>
      </c>
      <c r="DB12" s="15">
        <f t="shared" si="49"/>
        <v>20741.420000000002</v>
      </c>
      <c r="DC12" s="15">
        <f t="shared" si="49"/>
        <v>21380.52</v>
      </c>
      <c r="DD12" s="15">
        <f t="shared" si="49"/>
        <v>22019.62</v>
      </c>
      <c r="DE12" s="15">
        <f t="shared" si="49"/>
        <v>23361.73</v>
      </c>
      <c r="DF12" s="15">
        <f t="shared" si="49"/>
        <v>24000.83</v>
      </c>
      <c r="DG12" s="15">
        <f t="shared" si="49"/>
        <v>24639.93</v>
      </c>
      <c r="DI12" s="9"/>
      <c r="DJ12" s="14" t="s">
        <v>24</v>
      </c>
      <c r="DK12" s="15">
        <f>SUM(DK6:DK11)</f>
        <v>18390.8</v>
      </c>
      <c r="DL12" s="15">
        <f t="shared" ref="DL12:DU12" si="50">SUM(DL6:DL11)</f>
        <v>18487.579999999998</v>
      </c>
      <c r="DM12" s="15">
        <f t="shared" si="50"/>
        <v>19071.59</v>
      </c>
      <c r="DN12" s="15">
        <f t="shared" si="50"/>
        <v>19720.490000000002</v>
      </c>
      <c r="DO12" s="15">
        <f t="shared" si="50"/>
        <v>20434.280000000002</v>
      </c>
      <c r="DP12" s="15">
        <f t="shared" si="50"/>
        <v>21083.179999999997</v>
      </c>
      <c r="DQ12" s="15">
        <f t="shared" si="50"/>
        <v>21732.079999999998</v>
      </c>
      <c r="DR12" s="15">
        <f t="shared" si="50"/>
        <v>22380.98</v>
      </c>
      <c r="DS12" s="15">
        <f t="shared" si="50"/>
        <v>23743.670000000002</v>
      </c>
      <c r="DT12" s="15">
        <f t="shared" si="50"/>
        <v>24392.569999999996</v>
      </c>
      <c r="DU12" s="15">
        <f t="shared" si="50"/>
        <v>25041.469999999998</v>
      </c>
      <c r="DW12" s="9"/>
      <c r="DX12" s="14" t="s">
        <v>24</v>
      </c>
      <c r="DY12" s="15">
        <f>SUM(DY6:DY11)</f>
        <v>21065.636051000001</v>
      </c>
      <c r="DZ12" s="15">
        <f t="shared" ref="DZ12:EI12" si="51">SUM(DZ6:DZ11)</f>
        <v>21181.22</v>
      </c>
      <c r="EA12" s="15">
        <f t="shared" si="51"/>
        <v>21856.31</v>
      </c>
      <c r="EB12" s="15">
        <f t="shared" si="51"/>
        <v>22606.41</v>
      </c>
      <c r="EC12" s="15">
        <f t="shared" si="51"/>
        <v>23431.52</v>
      </c>
      <c r="ED12" s="15">
        <f t="shared" si="51"/>
        <v>24181.62</v>
      </c>
      <c r="EE12" s="15">
        <f t="shared" si="51"/>
        <v>24931.719999999998</v>
      </c>
      <c r="EF12" s="15">
        <f t="shared" si="51"/>
        <v>25681.820000000003</v>
      </c>
      <c r="EG12" s="15">
        <f t="shared" si="51"/>
        <v>27257.030000000002</v>
      </c>
      <c r="EH12" s="15">
        <f t="shared" si="51"/>
        <v>28007.13</v>
      </c>
      <c r="EI12" s="15">
        <f t="shared" si="51"/>
        <v>28757.23</v>
      </c>
      <c r="EK12" s="9"/>
      <c r="EL12" s="14" t="s">
        <v>24</v>
      </c>
      <c r="EM12" s="15">
        <f>SUM(EM6:EM11)</f>
        <v>23205.732867999999</v>
      </c>
      <c r="EN12" s="15">
        <f t="shared" ref="EN12:EW12" si="52">SUM(EN6:EN11)</f>
        <v>23331.579999999998</v>
      </c>
      <c r="EO12" s="15">
        <f t="shared" si="52"/>
        <v>24068.59</v>
      </c>
      <c r="EP12" s="15">
        <f t="shared" si="52"/>
        <v>24887.49</v>
      </c>
      <c r="EQ12" s="15">
        <f t="shared" si="52"/>
        <v>25788.280000000002</v>
      </c>
      <c r="ER12" s="15">
        <f t="shared" si="52"/>
        <v>26607.179999999997</v>
      </c>
      <c r="ES12" s="15">
        <f t="shared" si="52"/>
        <v>27426.079999999998</v>
      </c>
      <c r="ET12" s="15">
        <f t="shared" si="52"/>
        <v>28244.98</v>
      </c>
      <c r="EU12" s="15">
        <f t="shared" si="52"/>
        <v>29964.670000000002</v>
      </c>
      <c r="EV12" s="15">
        <f t="shared" si="52"/>
        <v>30783.569999999996</v>
      </c>
      <c r="EW12" s="15">
        <f t="shared" si="52"/>
        <v>31602.469999999998</v>
      </c>
      <c r="EY12" s="9"/>
      <c r="EZ12" s="14" t="s">
        <v>24</v>
      </c>
      <c r="FA12" s="15">
        <f>SUM(FA6:FA11)</f>
        <v>24223.722868000001</v>
      </c>
      <c r="FB12" s="15">
        <f t="shared" ref="FB12:FK12" si="53">SUM(FB6:FB11)</f>
        <v>24365.200000000001</v>
      </c>
      <c r="FC12" s="15">
        <f t="shared" si="53"/>
        <v>25149.1</v>
      </c>
      <c r="FD12" s="15">
        <f t="shared" si="53"/>
        <v>26020.1</v>
      </c>
      <c r="FE12" s="15">
        <f t="shared" si="53"/>
        <v>26978.2</v>
      </c>
      <c r="FF12" s="15">
        <f t="shared" si="53"/>
        <v>27849.200000000001</v>
      </c>
      <c r="FG12" s="15">
        <f t="shared" si="53"/>
        <v>28720.2</v>
      </c>
      <c r="FH12" s="15">
        <f t="shared" si="53"/>
        <v>29591.200000000001</v>
      </c>
      <c r="FI12" s="15">
        <f t="shared" si="53"/>
        <v>31420.3</v>
      </c>
      <c r="FJ12" s="15">
        <f t="shared" si="53"/>
        <v>32291.3</v>
      </c>
      <c r="FK12" s="15">
        <f t="shared" si="53"/>
        <v>33162.300000000003</v>
      </c>
      <c r="FM12" s="9"/>
      <c r="FN12" s="14" t="s">
        <v>24</v>
      </c>
      <c r="FO12" s="15">
        <f>SUM(FO6:FO11)</f>
        <v>25756.832849999995</v>
      </c>
      <c r="FP12" s="15">
        <f t="shared" ref="FP12:FY12" si="54">SUM(FP6:FP11)</f>
        <v>25905.66</v>
      </c>
      <c r="FQ12" s="15">
        <f t="shared" si="54"/>
        <v>26733.929999999997</v>
      </c>
      <c r="FR12" s="15">
        <f t="shared" si="54"/>
        <v>27654.23</v>
      </c>
      <c r="FS12" s="15">
        <f t="shared" si="54"/>
        <v>28666.559999999998</v>
      </c>
      <c r="FT12" s="15">
        <f t="shared" si="54"/>
        <v>29586.859999999997</v>
      </c>
      <c r="FU12" s="15">
        <f t="shared" si="54"/>
        <v>30507.16</v>
      </c>
      <c r="FV12" s="15">
        <f t="shared" si="54"/>
        <v>31427.46</v>
      </c>
      <c r="FW12" s="15">
        <f t="shared" si="54"/>
        <v>33360.090000000004</v>
      </c>
      <c r="FX12" s="15">
        <f t="shared" si="54"/>
        <v>34280.39</v>
      </c>
      <c r="FY12" s="15">
        <f t="shared" si="54"/>
        <v>35200.689999999995</v>
      </c>
      <c r="GA12" s="9"/>
      <c r="GB12" s="14" t="s">
        <v>24</v>
      </c>
      <c r="GC12" s="15">
        <f>SUM(GC6:GC11)</f>
        <v>27312.373692999998</v>
      </c>
      <c r="GD12" s="15">
        <f t="shared" ref="GD12:GM12" si="55">SUM(GD6:GD11)</f>
        <v>27468.66</v>
      </c>
      <c r="GE12" s="15">
        <f t="shared" si="55"/>
        <v>28341.929999999997</v>
      </c>
      <c r="GF12" s="15">
        <f t="shared" si="55"/>
        <v>29312.23</v>
      </c>
      <c r="GG12" s="15">
        <f t="shared" si="55"/>
        <v>30379.559999999998</v>
      </c>
      <c r="GH12" s="15">
        <f t="shared" si="55"/>
        <v>31349.859999999997</v>
      </c>
      <c r="GI12" s="15">
        <f t="shared" si="55"/>
        <v>32320.16</v>
      </c>
      <c r="GJ12" s="15">
        <f t="shared" si="55"/>
        <v>33290.46</v>
      </c>
      <c r="GK12" s="15">
        <f t="shared" si="55"/>
        <v>35328.090000000004</v>
      </c>
      <c r="GL12" s="15">
        <f t="shared" si="55"/>
        <v>36298.389999999992</v>
      </c>
      <c r="GM12" s="15">
        <f t="shared" si="55"/>
        <v>37268.689999999995</v>
      </c>
      <c r="GO12" s="9"/>
      <c r="GP12" s="14" t="s">
        <v>24</v>
      </c>
      <c r="GQ12" s="15">
        <f>SUM(GQ6:GQ11)</f>
        <v>30560.491741000002</v>
      </c>
      <c r="GR12" s="15">
        <f t="shared" ref="GR12:HA12" si="56">SUM(GR6:GR11)</f>
        <v>30732.34</v>
      </c>
      <c r="GS12" s="15">
        <f t="shared" si="56"/>
        <v>31699.570000000003</v>
      </c>
      <c r="GT12" s="15">
        <f t="shared" si="56"/>
        <v>32774.269999999997</v>
      </c>
      <c r="GU12" s="15">
        <f t="shared" si="56"/>
        <v>33956.44</v>
      </c>
      <c r="GV12" s="15">
        <f t="shared" si="56"/>
        <v>35031.140000000007</v>
      </c>
      <c r="GW12" s="15">
        <f t="shared" si="56"/>
        <v>36105.840000000004</v>
      </c>
      <c r="GX12" s="15">
        <f t="shared" si="56"/>
        <v>37180.54</v>
      </c>
      <c r="GY12" s="15">
        <f t="shared" si="56"/>
        <v>39437.409999999996</v>
      </c>
      <c r="GZ12" s="15">
        <f t="shared" si="56"/>
        <v>40512.11</v>
      </c>
      <c r="HA12" s="15">
        <f t="shared" si="56"/>
        <v>41586.810000000005</v>
      </c>
    </row>
    <row r="13" spans="1:209" ht="13.9" x14ac:dyDescent="0.25">
      <c r="A13" s="9"/>
      <c r="B13" s="12" t="s">
        <v>25</v>
      </c>
      <c r="C13" s="11">
        <f>-C12*0.19</f>
        <v>-2576.8180000000002</v>
      </c>
      <c r="D13" s="11">
        <f t="shared" ref="D13:E13" si="57">-D12*0.19</f>
        <v>-2590.7488000000003</v>
      </c>
      <c r="E13" s="11">
        <f t="shared" si="57"/>
        <v>-2674.8123999999998</v>
      </c>
      <c r="F13" s="11">
        <f>-F12*0.19</f>
        <v>-2768.2164000000002</v>
      </c>
      <c r="G13" s="11">
        <f t="shared" ref="G13:M13" si="58">-G12*0.19</f>
        <v>-2870.9607999999998</v>
      </c>
      <c r="H13" s="11">
        <f t="shared" si="58"/>
        <v>-2964.3647999999998</v>
      </c>
      <c r="I13" s="11">
        <f t="shared" si="58"/>
        <v>-3057.7688000000003</v>
      </c>
      <c r="J13" s="11">
        <f t="shared" si="58"/>
        <v>-3151.1727999999998</v>
      </c>
      <c r="K13" s="11">
        <f t="shared" si="58"/>
        <v>-3347.3211999999999</v>
      </c>
      <c r="L13" s="11">
        <f t="shared" si="58"/>
        <v>-3440.7252000000003</v>
      </c>
      <c r="M13" s="11">
        <f t="shared" si="58"/>
        <v>-3534.1292000000003</v>
      </c>
      <c r="O13" s="9"/>
      <c r="P13" s="12" t="s">
        <v>25</v>
      </c>
      <c r="Q13" s="11">
        <f>-Q12*0.19</f>
        <v>-2720.1635000000001</v>
      </c>
      <c r="R13" s="11">
        <f t="shared" ref="R13:S13" si="59">-R12*0.19</f>
        <v>-2734.7916000000005</v>
      </c>
      <c r="S13" s="11">
        <f t="shared" si="59"/>
        <v>-2823.0617999999999</v>
      </c>
      <c r="T13" s="11">
        <f>-T12*0.19</f>
        <v>-2921.1397999999999</v>
      </c>
      <c r="U13" s="11">
        <f t="shared" ref="U13:AA13" si="60">-U12*0.19</f>
        <v>-3029.0255999999999</v>
      </c>
      <c r="V13" s="11">
        <f t="shared" si="60"/>
        <v>-3127.1036000000004</v>
      </c>
      <c r="W13" s="11">
        <f t="shared" si="60"/>
        <v>-3225.1816000000008</v>
      </c>
      <c r="X13" s="11">
        <f t="shared" si="60"/>
        <v>-3323.2595999999999</v>
      </c>
      <c r="Y13" s="11">
        <f t="shared" si="60"/>
        <v>-3529.2234000000003</v>
      </c>
      <c r="Z13" s="11">
        <f t="shared" si="60"/>
        <v>-3627.3014000000003</v>
      </c>
      <c r="AA13" s="11">
        <f t="shared" si="60"/>
        <v>-3725.3794000000003</v>
      </c>
      <c r="AC13" s="9"/>
      <c r="AD13" s="12" t="s">
        <v>25</v>
      </c>
      <c r="AE13" s="11">
        <f>-AE12*0.19</f>
        <v>-2806.0738999999999</v>
      </c>
      <c r="AF13" s="11">
        <f t="shared" ref="AF13:AG13" si="61">-AF12*0.19</f>
        <v>-2821.1161999999999</v>
      </c>
      <c r="AG13" s="11">
        <f t="shared" si="61"/>
        <v>-2911.9001000000003</v>
      </c>
      <c r="AH13" s="11">
        <f>-AH12*0.19</f>
        <v>-3012.7710999999999</v>
      </c>
      <c r="AI13" s="11">
        <f t="shared" ref="AI13:AO13" si="62">-AI12*0.19</f>
        <v>-3123.7292000000002</v>
      </c>
      <c r="AJ13" s="11">
        <f t="shared" si="62"/>
        <v>-3224.6002000000003</v>
      </c>
      <c r="AK13" s="11">
        <f t="shared" si="62"/>
        <v>-3325.4712</v>
      </c>
      <c r="AL13" s="11">
        <f t="shared" si="62"/>
        <v>-3426.3422</v>
      </c>
      <c r="AM13" s="11">
        <f t="shared" si="62"/>
        <v>-3638.1713</v>
      </c>
      <c r="AN13" s="11">
        <f t="shared" si="62"/>
        <v>-3739.0422999999996</v>
      </c>
      <c r="AO13" s="11">
        <f t="shared" si="62"/>
        <v>-3839.9133000000002</v>
      </c>
      <c r="AQ13" s="9"/>
      <c r="AR13" s="12" t="s">
        <v>25</v>
      </c>
      <c r="AS13" s="11">
        <f>-AS12*0.19</f>
        <v>-2863.6990000000001</v>
      </c>
      <c r="AT13" s="11">
        <f t="shared" ref="AT13:AU13" si="63">-AT12*0.19</f>
        <v>-2879.0244000000002</v>
      </c>
      <c r="AU13" s="11">
        <f t="shared" si="63"/>
        <v>-2971.5012000000002</v>
      </c>
      <c r="AV13" s="11">
        <f>-AV12*0.19</f>
        <v>-3074.2532000000001</v>
      </c>
      <c r="AW13" s="11">
        <f t="shared" ref="AW13:BC13" si="64">-AW12*0.19</f>
        <v>-3187.2804000000001</v>
      </c>
      <c r="AX13" s="11">
        <f t="shared" si="64"/>
        <v>-3290.0324000000001</v>
      </c>
      <c r="AY13" s="11">
        <f t="shared" si="64"/>
        <v>-3392.7843999999996</v>
      </c>
      <c r="AZ13" s="11">
        <f t="shared" si="64"/>
        <v>-3495.5363999999995</v>
      </c>
      <c r="BA13" s="11">
        <f t="shared" si="64"/>
        <v>-3711.3155999999994</v>
      </c>
      <c r="BB13" s="11">
        <f t="shared" si="64"/>
        <v>-3814.0676000000003</v>
      </c>
      <c r="BC13" s="11">
        <f t="shared" si="64"/>
        <v>-3916.8195999999994</v>
      </c>
      <c r="BE13" s="9"/>
      <c r="BF13" s="12" t="s">
        <v>25</v>
      </c>
      <c r="BG13" s="11">
        <f>-BG12*0.19</f>
        <v>-2949.4175</v>
      </c>
      <c r="BH13" s="11">
        <f t="shared" ref="BH13:BI13" si="65">-BH12*0.19</f>
        <v>-2965.1590000000006</v>
      </c>
      <c r="BI13" s="11">
        <f t="shared" si="65"/>
        <v>-3060.1495</v>
      </c>
      <c r="BJ13" s="11">
        <f>-BJ12*0.19</f>
        <v>-3165.6945000000001</v>
      </c>
      <c r="BK13" s="11">
        <f t="shared" ref="BK13:BQ13" si="66">-BK12*0.19</f>
        <v>-3281.7940000000003</v>
      </c>
      <c r="BL13" s="11">
        <f t="shared" si="66"/>
        <v>-3387.3390000000004</v>
      </c>
      <c r="BM13" s="11">
        <f t="shared" si="66"/>
        <v>-3492.8840000000005</v>
      </c>
      <c r="BN13" s="11">
        <f t="shared" si="66"/>
        <v>-3598.4290000000005</v>
      </c>
      <c r="BO13" s="11">
        <f t="shared" si="66"/>
        <v>-3820.0735000000004</v>
      </c>
      <c r="BP13" s="11">
        <f t="shared" si="66"/>
        <v>-3925.6185000000005</v>
      </c>
      <c r="BQ13" s="11">
        <f t="shared" si="66"/>
        <v>-4031.1635000000001</v>
      </c>
      <c r="BS13" s="9"/>
      <c r="BT13" s="12" t="s">
        <v>25</v>
      </c>
      <c r="BU13" s="11">
        <f>-BU12*0.19</f>
        <v>-3006.6284000000005</v>
      </c>
      <c r="BV13" s="11">
        <f t="shared" ref="BV13:BW13" si="67">-BV12*0.19</f>
        <v>-3022.6454000000003</v>
      </c>
      <c r="BW13" s="11">
        <f t="shared" si="67"/>
        <v>-3119.3117000000002</v>
      </c>
      <c r="BX13" s="11">
        <f>-BX12*0.19</f>
        <v>-3226.7186999999999</v>
      </c>
      <c r="BY13" s="11">
        <f t="shared" ref="BY13:CE13" si="68">-BY12*0.19</f>
        <v>-3344.8663999999994</v>
      </c>
      <c r="BZ13" s="11">
        <f t="shared" si="68"/>
        <v>-3452.2734</v>
      </c>
      <c r="CA13" s="11">
        <f t="shared" si="68"/>
        <v>-3559.6804000000002</v>
      </c>
      <c r="CB13" s="11">
        <f t="shared" si="68"/>
        <v>-3667.0873999999999</v>
      </c>
      <c r="CC13" s="11">
        <f t="shared" si="68"/>
        <v>-3892.6421</v>
      </c>
      <c r="CD13" s="11">
        <f t="shared" si="68"/>
        <v>-4000.0490999999997</v>
      </c>
      <c r="CE13" s="11">
        <f t="shared" si="68"/>
        <v>-4107.4560999999994</v>
      </c>
      <c r="CG13" s="9"/>
      <c r="CH13" s="12" t="s">
        <v>25</v>
      </c>
      <c r="CI13" s="11">
        <f>-CI12*0.19</f>
        <v>-3121.4625000000001</v>
      </c>
      <c r="CJ13" s="11">
        <f t="shared" ref="CJ13:CK13" si="69">-CJ12*0.19</f>
        <v>-3138.04</v>
      </c>
      <c r="CK13" s="11">
        <f t="shared" si="69"/>
        <v>-3238.0749999999998</v>
      </c>
      <c r="CL13" s="11">
        <f>-CL12*0.19</f>
        <v>-3349.2249999999999</v>
      </c>
      <c r="CM13" s="11">
        <f t="shared" ref="CM13:CS13" si="70">-CM12*0.19</f>
        <v>-3471.4900000000002</v>
      </c>
      <c r="CN13" s="11">
        <f t="shared" si="70"/>
        <v>-3582.64</v>
      </c>
      <c r="CO13" s="11">
        <f t="shared" si="70"/>
        <v>-3693.79</v>
      </c>
      <c r="CP13" s="11">
        <f t="shared" si="70"/>
        <v>-3804.94</v>
      </c>
      <c r="CQ13" s="11">
        <f t="shared" si="70"/>
        <v>-4038.355</v>
      </c>
      <c r="CR13" s="11">
        <f t="shared" si="70"/>
        <v>-4149.5050000000001</v>
      </c>
      <c r="CS13" s="11">
        <f t="shared" si="70"/>
        <v>-4260.6549999999997</v>
      </c>
      <c r="CU13" s="9"/>
      <c r="CV13" s="12" t="s">
        <v>25</v>
      </c>
      <c r="CW13" s="11">
        <f>-CW12*0.19</f>
        <v>-3437.0430000000001</v>
      </c>
      <c r="CX13" s="11">
        <f t="shared" ref="CX13:CY13" si="71">-CX12*0.19</f>
        <v>-3455.1538</v>
      </c>
      <c r="CY13" s="11">
        <f t="shared" si="71"/>
        <v>-3564.4399000000008</v>
      </c>
      <c r="CZ13" s="11">
        <f>-CZ12*0.19</f>
        <v>-3685.8689000000004</v>
      </c>
      <c r="DA13" s="11">
        <f t="shared" ref="DA13:DG13" si="72">-DA12*0.19</f>
        <v>-3819.4407999999999</v>
      </c>
      <c r="DB13" s="11">
        <f t="shared" si="72"/>
        <v>-3940.8698000000004</v>
      </c>
      <c r="DC13" s="11">
        <f t="shared" si="72"/>
        <v>-4062.2988</v>
      </c>
      <c r="DD13" s="11">
        <f t="shared" si="72"/>
        <v>-4183.7277999999997</v>
      </c>
      <c r="DE13" s="11">
        <f t="shared" si="72"/>
        <v>-4438.7286999999997</v>
      </c>
      <c r="DF13" s="11">
        <f t="shared" si="72"/>
        <v>-4560.1577000000007</v>
      </c>
      <c r="DG13" s="11">
        <f t="shared" si="72"/>
        <v>-4681.5866999999998</v>
      </c>
      <c r="DI13" s="9"/>
      <c r="DJ13" s="12" t="s">
        <v>25</v>
      </c>
      <c r="DK13" s="11">
        <f>-DK12*0.19</f>
        <v>-3494.252</v>
      </c>
      <c r="DL13" s="11">
        <f t="shared" ref="DL13:DM13" si="73">-DL12*0.19</f>
        <v>-3512.6401999999998</v>
      </c>
      <c r="DM13" s="11">
        <f t="shared" si="73"/>
        <v>-3623.6021000000001</v>
      </c>
      <c r="DN13" s="11">
        <f>-DN12*0.19</f>
        <v>-3746.8931000000002</v>
      </c>
      <c r="DO13" s="11">
        <f t="shared" ref="DO13:DU13" si="74">-DO12*0.19</f>
        <v>-3882.5132000000003</v>
      </c>
      <c r="DP13" s="11">
        <f t="shared" si="74"/>
        <v>-4005.8041999999996</v>
      </c>
      <c r="DQ13" s="11">
        <f t="shared" si="74"/>
        <v>-4129.0951999999997</v>
      </c>
      <c r="DR13" s="11">
        <f t="shared" si="74"/>
        <v>-4252.3861999999999</v>
      </c>
      <c r="DS13" s="11">
        <f t="shared" si="74"/>
        <v>-4511.2973000000002</v>
      </c>
      <c r="DT13" s="11">
        <f t="shared" si="74"/>
        <v>-4634.5882999999994</v>
      </c>
      <c r="DU13" s="11">
        <f t="shared" si="74"/>
        <v>-4757.8792999999996</v>
      </c>
      <c r="DW13" s="9"/>
      <c r="DX13" s="12" t="s">
        <v>25</v>
      </c>
      <c r="DY13" s="11">
        <f>-DY12*0.19</f>
        <v>-4002.4708496900003</v>
      </c>
      <c r="DZ13" s="11">
        <f t="shared" ref="DZ13:EA13" si="75">-DZ12*0.19</f>
        <v>-4024.4318000000003</v>
      </c>
      <c r="EA13" s="11">
        <f t="shared" si="75"/>
        <v>-4152.6989000000003</v>
      </c>
      <c r="EB13" s="11">
        <f>-EB12*0.19</f>
        <v>-4295.2178999999996</v>
      </c>
      <c r="EC13" s="11">
        <f t="shared" ref="EC13:EI13" si="76">-EC12*0.19</f>
        <v>-4451.9888000000001</v>
      </c>
      <c r="ED13" s="11">
        <f t="shared" si="76"/>
        <v>-4594.5077999999994</v>
      </c>
      <c r="EE13" s="11">
        <f t="shared" si="76"/>
        <v>-4737.0267999999996</v>
      </c>
      <c r="EF13" s="11">
        <f t="shared" si="76"/>
        <v>-4879.5458000000008</v>
      </c>
      <c r="EG13" s="11">
        <f t="shared" si="76"/>
        <v>-5178.8357000000005</v>
      </c>
      <c r="EH13" s="11">
        <f t="shared" si="76"/>
        <v>-5321.3546999999999</v>
      </c>
      <c r="EI13" s="11">
        <f t="shared" si="76"/>
        <v>-5463.8737000000001</v>
      </c>
      <c r="EK13" s="9"/>
      <c r="EL13" s="12" t="s">
        <v>25</v>
      </c>
      <c r="EM13" s="11">
        <f>-EM12*0.19</f>
        <v>-4409.0892449200001</v>
      </c>
      <c r="EN13" s="11">
        <f t="shared" ref="EN13:EO13" si="77">-EN12*0.19</f>
        <v>-4433.0001999999995</v>
      </c>
      <c r="EO13" s="11">
        <f t="shared" si="77"/>
        <v>-4573.0321000000004</v>
      </c>
      <c r="EP13" s="11">
        <f>-EP12*0.19</f>
        <v>-4728.6231000000007</v>
      </c>
      <c r="EQ13" s="11">
        <f t="shared" ref="EQ13:EW13" si="78">-EQ12*0.19</f>
        <v>-4899.7732000000005</v>
      </c>
      <c r="ER13" s="11">
        <f t="shared" si="78"/>
        <v>-5055.3641999999991</v>
      </c>
      <c r="ES13" s="11">
        <f t="shared" si="78"/>
        <v>-5210.9551999999994</v>
      </c>
      <c r="ET13" s="11">
        <f t="shared" si="78"/>
        <v>-5366.5461999999998</v>
      </c>
      <c r="EU13" s="11">
        <f t="shared" si="78"/>
        <v>-5693.2873000000009</v>
      </c>
      <c r="EV13" s="11">
        <f t="shared" si="78"/>
        <v>-5848.8782999999994</v>
      </c>
      <c r="EW13" s="11">
        <f t="shared" si="78"/>
        <v>-6004.4692999999997</v>
      </c>
      <c r="EY13" s="9"/>
      <c r="EZ13" s="12" t="s">
        <v>25</v>
      </c>
      <c r="FA13" s="11">
        <f>-FA12*0.19</f>
        <v>-4602.5073449199999</v>
      </c>
      <c r="FB13" s="11">
        <f t="shared" ref="FB13:FC13" si="79">-FB12*0.19</f>
        <v>-4629.3879999999999</v>
      </c>
      <c r="FC13" s="11">
        <f t="shared" si="79"/>
        <v>-4778.3289999999997</v>
      </c>
      <c r="FD13" s="11">
        <f>-FD12*0.19</f>
        <v>-4943.8189999999995</v>
      </c>
      <c r="FE13" s="11">
        <f t="shared" ref="FE13:FK13" si="80">-FE12*0.19</f>
        <v>-5125.8580000000002</v>
      </c>
      <c r="FF13" s="11">
        <f t="shared" si="80"/>
        <v>-5291.348</v>
      </c>
      <c r="FG13" s="11">
        <f t="shared" si="80"/>
        <v>-5456.8380000000006</v>
      </c>
      <c r="FH13" s="11">
        <f t="shared" si="80"/>
        <v>-5622.3280000000004</v>
      </c>
      <c r="FI13" s="11">
        <f t="shared" si="80"/>
        <v>-5969.857</v>
      </c>
      <c r="FJ13" s="11">
        <f t="shared" si="80"/>
        <v>-6135.3469999999998</v>
      </c>
      <c r="FK13" s="11">
        <f t="shared" si="80"/>
        <v>-6300.8370000000004</v>
      </c>
      <c r="FM13" s="9"/>
      <c r="FN13" s="12" t="s">
        <v>25</v>
      </c>
      <c r="FO13" s="11">
        <f>-FO12*0.19</f>
        <v>-4893.7982414999988</v>
      </c>
      <c r="FP13" s="11">
        <f t="shared" ref="FP13:FQ13" si="81">-FP12*0.19</f>
        <v>-4922.0753999999997</v>
      </c>
      <c r="FQ13" s="11">
        <f t="shared" si="81"/>
        <v>-5079.4466999999995</v>
      </c>
      <c r="FR13" s="11">
        <f>-FR12*0.19</f>
        <v>-5254.3037000000004</v>
      </c>
      <c r="FS13" s="11">
        <f t="shared" ref="FS13:FY13" si="82">-FS12*0.19</f>
        <v>-5446.6463999999996</v>
      </c>
      <c r="FT13" s="11">
        <f t="shared" si="82"/>
        <v>-5621.5033999999996</v>
      </c>
      <c r="FU13" s="11">
        <f t="shared" si="82"/>
        <v>-5796.3604000000005</v>
      </c>
      <c r="FV13" s="11">
        <f t="shared" si="82"/>
        <v>-5971.2173999999995</v>
      </c>
      <c r="FW13" s="11">
        <f t="shared" si="82"/>
        <v>-6338.4171000000006</v>
      </c>
      <c r="FX13" s="11">
        <f t="shared" si="82"/>
        <v>-6513.2740999999996</v>
      </c>
      <c r="FY13" s="11">
        <f t="shared" si="82"/>
        <v>-6688.1310999999987</v>
      </c>
      <c r="GA13" s="9"/>
      <c r="GB13" s="12" t="s">
        <v>25</v>
      </c>
      <c r="GC13" s="11">
        <f>-GC12*0.19</f>
        <v>-5189.3510016699993</v>
      </c>
      <c r="GD13" s="11">
        <f t="shared" ref="GD13:GE13" si="83">-GD12*0.19</f>
        <v>-5219.0454</v>
      </c>
      <c r="GE13" s="11">
        <f t="shared" si="83"/>
        <v>-5384.966699999999</v>
      </c>
      <c r="GF13" s="11">
        <f>-GF12*0.19</f>
        <v>-5569.3236999999999</v>
      </c>
      <c r="GG13" s="11">
        <f t="shared" ref="GG13:GM13" si="84">-GG12*0.19</f>
        <v>-5772.1163999999999</v>
      </c>
      <c r="GH13" s="11">
        <f t="shared" si="84"/>
        <v>-5956.4733999999999</v>
      </c>
      <c r="GI13" s="11">
        <f t="shared" si="84"/>
        <v>-6140.8303999999998</v>
      </c>
      <c r="GJ13" s="11">
        <f t="shared" si="84"/>
        <v>-6325.1873999999998</v>
      </c>
      <c r="GK13" s="11">
        <f t="shared" si="84"/>
        <v>-6712.3371000000006</v>
      </c>
      <c r="GL13" s="11">
        <f t="shared" si="84"/>
        <v>-6896.6940999999988</v>
      </c>
      <c r="GM13" s="11">
        <f t="shared" si="84"/>
        <v>-7081.0510999999988</v>
      </c>
      <c r="GO13" s="9"/>
      <c r="GP13" s="12" t="s">
        <v>25</v>
      </c>
      <c r="GQ13" s="11">
        <f>-GQ12*0.19</f>
        <v>-5806.4934307900003</v>
      </c>
      <c r="GR13" s="11">
        <f t="shared" ref="GR13:GS13" si="85">-GR12*0.19</f>
        <v>-5839.1446000000005</v>
      </c>
      <c r="GS13" s="11">
        <f t="shared" si="85"/>
        <v>-6022.9183000000003</v>
      </c>
      <c r="GT13" s="11">
        <f>-GT12*0.19</f>
        <v>-6227.1112999999996</v>
      </c>
      <c r="GU13" s="11">
        <f t="shared" ref="GU13:HA13" si="86">-GU12*0.19</f>
        <v>-6451.7236000000003</v>
      </c>
      <c r="GV13" s="11">
        <f t="shared" si="86"/>
        <v>-6655.9166000000014</v>
      </c>
      <c r="GW13" s="11">
        <f t="shared" si="86"/>
        <v>-6860.1096000000007</v>
      </c>
      <c r="GX13" s="11">
        <f t="shared" si="86"/>
        <v>-7064.3026</v>
      </c>
      <c r="GY13" s="11">
        <f t="shared" si="86"/>
        <v>-7493.1078999999991</v>
      </c>
      <c r="GZ13" s="11">
        <f t="shared" si="86"/>
        <v>-7697.3009000000002</v>
      </c>
      <c r="HA13" s="11">
        <f t="shared" si="86"/>
        <v>-7901.4939000000013</v>
      </c>
    </row>
    <row r="14" spans="1:209" ht="13.9" x14ac:dyDescent="0.25">
      <c r="A14" s="9"/>
      <c r="B14" s="12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O14" s="9"/>
      <c r="P14" s="12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C14" s="9"/>
      <c r="AD14" s="12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Q14" s="9"/>
      <c r="AR14" s="12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E14" s="9"/>
      <c r="BF14" s="12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S14" s="9"/>
      <c r="BT14" s="12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G14" s="9"/>
      <c r="CH14" s="12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U14" s="9"/>
      <c r="CV14" s="12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I14" s="9"/>
      <c r="DJ14" s="12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W14" s="9"/>
      <c r="DX14" s="12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K14" s="9"/>
      <c r="EL14" s="12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Y14" s="9"/>
      <c r="EZ14" s="12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M14" s="9"/>
      <c r="FN14" s="12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GA14" s="9"/>
      <c r="GB14" s="12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O14" s="9"/>
      <c r="GP14" s="12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</row>
    <row r="15" spans="1:209" ht="13.9" x14ac:dyDescent="0.25">
      <c r="A15" s="16"/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O15" s="16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C15" s="16"/>
      <c r="AD15" s="17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Q15" s="16"/>
      <c r="AR15" s="17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E15" s="16"/>
      <c r="BF15" s="17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S15" s="16"/>
      <c r="BT15" s="17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G15" s="16"/>
      <c r="CH15" s="17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U15" s="16"/>
      <c r="CV15" s="17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I15" s="16"/>
      <c r="DJ15" s="17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W15" s="16"/>
      <c r="DX15" s="17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K15" s="16"/>
      <c r="EL15" s="17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Y15" s="16"/>
      <c r="EZ15" s="17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M15" s="16"/>
      <c r="FN15" s="17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GA15" s="16"/>
      <c r="GB15" s="17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O15" s="16"/>
      <c r="GP15" s="17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</row>
    <row r="16" spans="1:209" ht="13.9" x14ac:dyDescent="0.25">
      <c r="A16" s="9"/>
      <c r="B16" s="14" t="s">
        <v>28</v>
      </c>
      <c r="C16" s="15">
        <f t="shared" ref="C16:M16" si="87">SUM(C12:C15)</f>
        <v>10985.382000000001</v>
      </c>
      <c r="D16" s="15">
        <f t="shared" si="87"/>
        <v>11044.771199999999</v>
      </c>
      <c r="E16" s="15">
        <f t="shared" si="87"/>
        <v>11403.1476</v>
      </c>
      <c r="F16" s="15">
        <f t="shared" si="87"/>
        <v>11801.3436</v>
      </c>
      <c r="G16" s="15">
        <f t="shared" si="87"/>
        <v>12239.359199999999</v>
      </c>
      <c r="H16" s="15">
        <f t="shared" si="87"/>
        <v>12637.555200000001</v>
      </c>
      <c r="I16" s="15">
        <f t="shared" si="87"/>
        <v>13035.751200000001</v>
      </c>
      <c r="J16" s="15">
        <f t="shared" si="87"/>
        <v>13433.947199999999</v>
      </c>
      <c r="K16" s="15">
        <f t="shared" si="87"/>
        <v>14270.158799999999</v>
      </c>
      <c r="L16" s="15">
        <f t="shared" si="87"/>
        <v>14668.354800000001</v>
      </c>
      <c r="M16" s="15">
        <f t="shared" si="87"/>
        <v>15066.550800000001</v>
      </c>
      <c r="O16" s="9"/>
      <c r="P16" s="14" t="s">
        <v>28</v>
      </c>
      <c r="Q16" s="15">
        <f t="shared" ref="Q16:AA16" si="88">SUM(Q12:Q15)</f>
        <v>11596.486500000001</v>
      </c>
      <c r="R16" s="15">
        <f t="shared" si="88"/>
        <v>11658.848400000001</v>
      </c>
      <c r="S16" s="15">
        <f t="shared" si="88"/>
        <v>12035.1582</v>
      </c>
      <c r="T16" s="15">
        <f t="shared" si="88"/>
        <v>12453.280200000001</v>
      </c>
      <c r="U16" s="15">
        <f t="shared" si="88"/>
        <v>12913.214400000001</v>
      </c>
      <c r="V16" s="15">
        <f t="shared" si="88"/>
        <v>13331.336400000002</v>
      </c>
      <c r="W16" s="15">
        <f t="shared" si="88"/>
        <v>13749.458400000003</v>
      </c>
      <c r="X16" s="15">
        <f t="shared" si="88"/>
        <v>14167.580400000001</v>
      </c>
      <c r="Y16" s="15">
        <f t="shared" si="88"/>
        <v>15045.6366</v>
      </c>
      <c r="Z16" s="15">
        <f t="shared" si="88"/>
        <v>15463.758600000001</v>
      </c>
      <c r="AA16" s="15">
        <f t="shared" si="88"/>
        <v>15881.880600000002</v>
      </c>
      <c r="AC16" s="9"/>
      <c r="AD16" s="14" t="s">
        <v>28</v>
      </c>
      <c r="AE16" s="15">
        <f t="shared" ref="AE16:AO16" si="89">SUM(AE12:AE15)</f>
        <v>11962.7361</v>
      </c>
      <c r="AF16" s="15">
        <f t="shared" si="89"/>
        <v>12026.863799999999</v>
      </c>
      <c r="AG16" s="15">
        <f t="shared" si="89"/>
        <v>12413.8899</v>
      </c>
      <c r="AH16" s="15">
        <f t="shared" si="89"/>
        <v>12843.918899999999</v>
      </c>
      <c r="AI16" s="15">
        <f t="shared" si="89"/>
        <v>13316.950800000001</v>
      </c>
      <c r="AJ16" s="15">
        <f t="shared" si="89"/>
        <v>13746.979800000001</v>
      </c>
      <c r="AK16" s="15">
        <f t="shared" si="89"/>
        <v>14177.0088</v>
      </c>
      <c r="AL16" s="15">
        <f t="shared" si="89"/>
        <v>14607.037800000002</v>
      </c>
      <c r="AM16" s="15">
        <f t="shared" si="89"/>
        <v>15510.0987</v>
      </c>
      <c r="AN16" s="15">
        <f t="shared" si="89"/>
        <v>15940.127699999999</v>
      </c>
      <c r="AO16" s="15">
        <f t="shared" si="89"/>
        <v>16370.1567</v>
      </c>
      <c r="AQ16" s="9"/>
      <c r="AR16" s="14" t="s">
        <v>28</v>
      </c>
      <c r="AS16" s="15">
        <f t="shared" ref="AS16:BC16" si="90">SUM(AS12:AS15)</f>
        <v>12208.401</v>
      </c>
      <c r="AT16" s="15">
        <f t="shared" si="90"/>
        <v>12273.7356</v>
      </c>
      <c r="AU16" s="15">
        <f t="shared" si="90"/>
        <v>12667.978799999999</v>
      </c>
      <c r="AV16" s="15">
        <f t="shared" si="90"/>
        <v>13106.0268</v>
      </c>
      <c r="AW16" s="15">
        <f t="shared" si="90"/>
        <v>13587.8796</v>
      </c>
      <c r="AX16" s="15">
        <f t="shared" si="90"/>
        <v>14025.927599999999</v>
      </c>
      <c r="AY16" s="15">
        <f t="shared" si="90"/>
        <v>14463.975599999998</v>
      </c>
      <c r="AZ16" s="15">
        <f t="shared" si="90"/>
        <v>14902.023599999999</v>
      </c>
      <c r="BA16" s="15">
        <f t="shared" si="90"/>
        <v>15821.924399999998</v>
      </c>
      <c r="BB16" s="15">
        <f t="shared" si="90"/>
        <v>16259.972400000001</v>
      </c>
      <c r="BC16" s="15">
        <f t="shared" si="90"/>
        <v>16698.020399999998</v>
      </c>
      <c r="BE16" s="9"/>
      <c r="BF16" s="14" t="s">
        <v>28</v>
      </c>
      <c r="BG16" s="15">
        <f t="shared" ref="BG16:BQ16" si="91">SUM(BG12:BG15)</f>
        <v>12573.8325</v>
      </c>
      <c r="BH16" s="15">
        <f t="shared" si="91"/>
        <v>12640.941000000003</v>
      </c>
      <c r="BI16" s="15">
        <f t="shared" si="91"/>
        <v>13045.9005</v>
      </c>
      <c r="BJ16" s="15">
        <f t="shared" si="91"/>
        <v>13495.8555</v>
      </c>
      <c r="BK16" s="15">
        <f t="shared" si="91"/>
        <v>13990.806000000002</v>
      </c>
      <c r="BL16" s="15">
        <f t="shared" si="91"/>
        <v>14440.761000000002</v>
      </c>
      <c r="BM16" s="15">
        <f t="shared" si="91"/>
        <v>14890.716000000002</v>
      </c>
      <c r="BN16" s="15">
        <f t="shared" si="91"/>
        <v>15340.671000000002</v>
      </c>
      <c r="BO16" s="15">
        <f t="shared" si="91"/>
        <v>16285.576500000001</v>
      </c>
      <c r="BP16" s="15">
        <f t="shared" si="91"/>
        <v>16735.531500000001</v>
      </c>
      <c r="BQ16" s="15">
        <f t="shared" si="91"/>
        <v>17185.486500000003</v>
      </c>
      <c r="BS16" s="9"/>
      <c r="BT16" s="14" t="s">
        <v>28</v>
      </c>
      <c r="BU16" s="15">
        <f t="shared" ref="BU16:CE16" si="92">SUM(BU12:BU15)</f>
        <v>12817.731600000003</v>
      </c>
      <c r="BV16" s="15">
        <f t="shared" si="92"/>
        <v>12886.014600000002</v>
      </c>
      <c r="BW16" s="15">
        <f t="shared" si="92"/>
        <v>13298.1183</v>
      </c>
      <c r="BX16" s="15">
        <f t="shared" si="92"/>
        <v>13756.0113</v>
      </c>
      <c r="BY16" s="15">
        <f t="shared" si="92"/>
        <v>14259.693599999999</v>
      </c>
      <c r="BZ16" s="15">
        <f t="shared" si="92"/>
        <v>14717.586600000001</v>
      </c>
      <c r="CA16" s="15">
        <f t="shared" si="92"/>
        <v>15175.479599999999</v>
      </c>
      <c r="CB16" s="15">
        <f t="shared" si="92"/>
        <v>15633.372599999999</v>
      </c>
      <c r="CC16" s="15">
        <f t="shared" si="92"/>
        <v>16594.947899999999</v>
      </c>
      <c r="CD16" s="15">
        <f t="shared" si="92"/>
        <v>17052.840899999999</v>
      </c>
      <c r="CE16" s="15">
        <f t="shared" si="92"/>
        <v>17510.733899999999</v>
      </c>
      <c r="CG16" s="9"/>
      <c r="CH16" s="14" t="s">
        <v>28</v>
      </c>
      <c r="CI16" s="15">
        <f t="shared" ref="CI16:CS16" si="93">SUM(CI12:CI15)</f>
        <v>13307.2875</v>
      </c>
      <c r="CJ16" s="15">
        <f t="shared" si="93"/>
        <v>13377.96</v>
      </c>
      <c r="CK16" s="15">
        <f t="shared" si="93"/>
        <v>13804.424999999999</v>
      </c>
      <c r="CL16" s="15">
        <f t="shared" si="93"/>
        <v>14278.275</v>
      </c>
      <c r="CM16" s="15">
        <f t="shared" si="93"/>
        <v>14799.51</v>
      </c>
      <c r="CN16" s="15">
        <f t="shared" si="93"/>
        <v>15273.36</v>
      </c>
      <c r="CO16" s="15">
        <f t="shared" si="93"/>
        <v>15747.21</v>
      </c>
      <c r="CP16" s="15">
        <f t="shared" si="93"/>
        <v>16221.06</v>
      </c>
      <c r="CQ16" s="15">
        <f t="shared" si="93"/>
        <v>17216.145</v>
      </c>
      <c r="CR16" s="15">
        <f t="shared" si="93"/>
        <v>17689.994999999999</v>
      </c>
      <c r="CS16" s="15">
        <f t="shared" si="93"/>
        <v>18163.845000000001</v>
      </c>
      <c r="CU16" s="9"/>
      <c r="CV16" s="14" t="s">
        <v>28</v>
      </c>
      <c r="CW16" s="15">
        <f t="shared" ref="CW16:DG16" si="94">SUM(CW12:CW15)</f>
        <v>14652.657000000001</v>
      </c>
      <c r="CX16" s="15">
        <f t="shared" si="94"/>
        <v>14729.8662</v>
      </c>
      <c r="CY16" s="15">
        <f t="shared" si="94"/>
        <v>15195.770100000002</v>
      </c>
      <c r="CZ16" s="15">
        <f t="shared" si="94"/>
        <v>15713.4411</v>
      </c>
      <c r="DA16" s="15">
        <f t="shared" si="94"/>
        <v>16282.879199999999</v>
      </c>
      <c r="DB16" s="15">
        <f t="shared" si="94"/>
        <v>16800.550200000001</v>
      </c>
      <c r="DC16" s="15">
        <f t="shared" si="94"/>
        <v>17318.2212</v>
      </c>
      <c r="DD16" s="15">
        <f t="shared" si="94"/>
        <v>17835.892199999998</v>
      </c>
      <c r="DE16" s="15">
        <f t="shared" si="94"/>
        <v>18923.0013</v>
      </c>
      <c r="DF16" s="15">
        <f t="shared" si="94"/>
        <v>19440.672300000002</v>
      </c>
      <c r="DG16" s="15">
        <f t="shared" si="94"/>
        <v>19958.3433</v>
      </c>
      <c r="DI16" s="9"/>
      <c r="DJ16" s="14" t="s">
        <v>28</v>
      </c>
      <c r="DK16" s="15">
        <f t="shared" ref="DK16" si="95">SUM(DK12:DK15)</f>
        <v>14896.547999999999</v>
      </c>
      <c r="DL16" s="15">
        <f t="shared" ref="DL16" si="96">SUM(DL12:DL15)</f>
        <v>14974.939799999998</v>
      </c>
      <c r="DM16" s="15">
        <f t="shared" ref="DM16" si="97">SUM(DM12:DM15)</f>
        <v>15447.9879</v>
      </c>
      <c r="DN16" s="15">
        <f t="shared" ref="DN16" si="98">SUM(DN12:DN15)</f>
        <v>15973.5969</v>
      </c>
      <c r="DO16" s="15">
        <f t="shared" ref="DO16" si="99">SUM(DO12:DO15)</f>
        <v>16551.766800000001</v>
      </c>
      <c r="DP16" s="15">
        <f t="shared" ref="DP16" si="100">SUM(DP12:DP15)</f>
        <v>17077.375799999998</v>
      </c>
      <c r="DQ16" s="15">
        <f t="shared" ref="DQ16" si="101">SUM(DQ12:DQ15)</f>
        <v>17602.984799999998</v>
      </c>
      <c r="DR16" s="15">
        <f t="shared" ref="DR16" si="102">SUM(DR12:DR15)</f>
        <v>18128.593799999999</v>
      </c>
      <c r="DS16" s="15">
        <f t="shared" ref="DS16" si="103">SUM(DS12:DS15)</f>
        <v>19232.3727</v>
      </c>
      <c r="DT16" s="15">
        <f t="shared" ref="DT16" si="104">SUM(DT12:DT15)</f>
        <v>19757.981699999997</v>
      </c>
      <c r="DU16" s="15">
        <f t="shared" ref="DU16" si="105">SUM(DU12:DU15)</f>
        <v>20283.590699999997</v>
      </c>
      <c r="DW16" s="9"/>
      <c r="DX16" s="14" t="s">
        <v>28</v>
      </c>
      <c r="DY16" s="15">
        <f t="shared" ref="DY16:EI16" si="106">SUM(DY12:DY15)</f>
        <v>17063.165201310003</v>
      </c>
      <c r="DZ16" s="15">
        <f t="shared" si="106"/>
        <v>17156.788200000003</v>
      </c>
      <c r="EA16" s="15">
        <f t="shared" si="106"/>
        <v>17703.611100000002</v>
      </c>
      <c r="EB16" s="15">
        <f t="shared" si="106"/>
        <v>18311.1921</v>
      </c>
      <c r="EC16" s="15">
        <f t="shared" si="106"/>
        <v>18979.531200000001</v>
      </c>
      <c r="ED16" s="15">
        <f t="shared" si="106"/>
        <v>19587.1122</v>
      </c>
      <c r="EE16" s="15">
        <f t="shared" si="106"/>
        <v>20194.693199999998</v>
      </c>
      <c r="EF16" s="15">
        <f t="shared" si="106"/>
        <v>20802.274200000003</v>
      </c>
      <c r="EG16" s="15">
        <f t="shared" si="106"/>
        <v>22078.194300000003</v>
      </c>
      <c r="EH16" s="15">
        <f t="shared" si="106"/>
        <v>22685.775300000001</v>
      </c>
      <c r="EI16" s="15">
        <f t="shared" si="106"/>
        <v>23293.356299999999</v>
      </c>
      <c r="EK16" s="9"/>
      <c r="EL16" s="14" t="s">
        <v>28</v>
      </c>
      <c r="EM16" s="15">
        <f t="shared" ref="EM16:EW16" si="107">SUM(EM12:EM15)</f>
        <v>18796.643623079999</v>
      </c>
      <c r="EN16" s="15">
        <f t="shared" si="107"/>
        <v>18898.5798</v>
      </c>
      <c r="EO16" s="15">
        <f t="shared" si="107"/>
        <v>19495.5579</v>
      </c>
      <c r="EP16" s="15">
        <f t="shared" si="107"/>
        <v>20158.866900000001</v>
      </c>
      <c r="EQ16" s="15">
        <f t="shared" si="107"/>
        <v>20888.506800000003</v>
      </c>
      <c r="ER16" s="15">
        <f t="shared" si="107"/>
        <v>21551.815799999997</v>
      </c>
      <c r="ES16" s="15">
        <f t="shared" si="107"/>
        <v>22215.124799999998</v>
      </c>
      <c r="ET16" s="15">
        <f t="shared" si="107"/>
        <v>22878.433799999999</v>
      </c>
      <c r="EU16" s="15">
        <f t="shared" si="107"/>
        <v>24271.382700000002</v>
      </c>
      <c r="EV16" s="15">
        <f t="shared" si="107"/>
        <v>24934.691699999996</v>
      </c>
      <c r="EW16" s="15">
        <f t="shared" si="107"/>
        <v>25598.000699999997</v>
      </c>
      <c r="EY16" s="9"/>
      <c r="EZ16" s="14" t="s">
        <v>28</v>
      </c>
      <c r="FA16" s="15">
        <f t="shared" ref="FA16:FK16" si="108">SUM(FA12:FA15)</f>
        <v>19621.215523080002</v>
      </c>
      <c r="FB16" s="15">
        <f t="shared" si="108"/>
        <v>19735.812000000002</v>
      </c>
      <c r="FC16" s="15">
        <f t="shared" si="108"/>
        <v>20370.771000000001</v>
      </c>
      <c r="FD16" s="15">
        <f t="shared" si="108"/>
        <v>21076.280999999999</v>
      </c>
      <c r="FE16" s="15">
        <f t="shared" si="108"/>
        <v>21852.342000000001</v>
      </c>
      <c r="FF16" s="15">
        <f t="shared" si="108"/>
        <v>22557.851999999999</v>
      </c>
      <c r="FG16" s="15">
        <f t="shared" si="108"/>
        <v>23263.362000000001</v>
      </c>
      <c r="FH16" s="15">
        <f t="shared" si="108"/>
        <v>23968.871999999999</v>
      </c>
      <c r="FI16" s="15">
        <f t="shared" si="108"/>
        <v>25450.442999999999</v>
      </c>
      <c r="FJ16" s="15">
        <f t="shared" si="108"/>
        <v>26155.953000000001</v>
      </c>
      <c r="FK16" s="15">
        <f t="shared" si="108"/>
        <v>26861.463000000003</v>
      </c>
      <c r="FM16" s="9"/>
      <c r="FN16" s="14" t="s">
        <v>28</v>
      </c>
      <c r="FO16" s="15">
        <f t="shared" ref="FO16:FY16" si="109">SUM(FO12:FO15)</f>
        <v>20863.034608499998</v>
      </c>
      <c r="FP16" s="15">
        <f t="shared" si="109"/>
        <v>20983.584600000002</v>
      </c>
      <c r="FQ16" s="15">
        <f t="shared" si="109"/>
        <v>21654.483299999996</v>
      </c>
      <c r="FR16" s="15">
        <f t="shared" si="109"/>
        <v>22399.926299999999</v>
      </c>
      <c r="FS16" s="15">
        <f t="shared" si="109"/>
        <v>23219.9136</v>
      </c>
      <c r="FT16" s="15">
        <f t="shared" si="109"/>
        <v>23965.356599999999</v>
      </c>
      <c r="FU16" s="15">
        <f t="shared" si="109"/>
        <v>24710.799599999998</v>
      </c>
      <c r="FV16" s="15">
        <f t="shared" si="109"/>
        <v>25456.242599999998</v>
      </c>
      <c r="FW16" s="15">
        <f t="shared" si="109"/>
        <v>27021.672900000005</v>
      </c>
      <c r="FX16" s="15">
        <f t="shared" si="109"/>
        <v>27767.115900000001</v>
      </c>
      <c r="FY16" s="15">
        <f t="shared" si="109"/>
        <v>28512.558899999996</v>
      </c>
      <c r="GA16" s="9"/>
      <c r="GB16" s="14" t="s">
        <v>28</v>
      </c>
      <c r="GC16" s="15">
        <f t="shared" ref="GC16:GM16" si="110">SUM(GC12:GC15)</f>
        <v>22123.022691329999</v>
      </c>
      <c r="GD16" s="15">
        <f t="shared" si="110"/>
        <v>22249.614600000001</v>
      </c>
      <c r="GE16" s="15">
        <f t="shared" si="110"/>
        <v>22956.963299999996</v>
      </c>
      <c r="GF16" s="15">
        <f t="shared" si="110"/>
        <v>23742.906299999999</v>
      </c>
      <c r="GG16" s="15">
        <f t="shared" si="110"/>
        <v>24607.443599999999</v>
      </c>
      <c r="GH16" s="15">
        <f t="shared" si="110"/>
        <v>25393.386599999998</v>
      </c>
      <c r="GI16" s="15">
        <f t="shared" si="110"/>
        <v>26179.329600000001</v>
      </c>
      <c r="GJ16" s="15">
        <f t="shared" si="110"/>
        <v>26965.2726</v>
      </c>
      <c r="GK16" s="15">
        <f t="shared" si="110"/>
        <v>28615.752900000003</v>
      </c>
      <c r="GL16" s="15">
        <f t="shared" si="110"/>
        <v>29401.695899999992</v>
      </c>
      <c r="GM16" s="15">
        <f t="shared" si="110"/>
        <v>30187.638899999998</v>
      </c>
      <c r="GO16" s="9"/>
      <c r="GP16" s="14" t="s">
        <v>28</v>
      </c>
      <c r="GQ16" s="15">
        <f t="shared" ref="GQ16:HA16" si="111">SUM(GQ12:GQ15)</f>
        <v>24753.998310210001</v>
      </c>
      <c r="GR16" s="15">
        <f t="shared" si="111"/>
        <v>24893.195400000001</v>
      </c>
      <c r="GS16" s="15">
        <f t="shared" si="111"/>
        <v>25676.651700000002</v>
      </c>
      <c r="GT16" s="15">
        <f t="shared" si="111"/>
        <v>26547.158699999996</v>
      </c>
      <c r="GU16" s="15">
        <f t="shared" si="111"/>
        <v>27504.716400000001</v>
      </c>
      <c r="GV16" s="15">
        <f t="shared" si="111"/>
        <v>28375.223400000006</v>
      </c>
      <c r="GW16" s="15">
        <f t="shared" si="111"/>
        <v>29245.730400000004</v>
      </c>
      <c r="GX16" s="15">
        <f t="shared" si="111"/>
        <v>30116.237400000002</v>
      </c>
      <c r="GY16" s="15">
        <f t="shared" si="111"/>
        <v>31944.302099999997</v>
      </c>
      <c r="GZ16" s="15">
        <f t="shared" si="111"/>
        <v>32814.809099999999</v>
      </c>
      <c r="HA16" s="15">
        <f t="shared" si="111"/>
        <v>33685.316100000004</v>
      </c>
    </row>
    <row r="17" spans="1:209" ht="13.9" x14ac:dyDescent="0.25">
      <c r="A17" s="9"/>
      <c r="B17" s="12" t="s">
        <v>29</v>
      </c>
      <c r="C17" s="11">
        <v>1210</v>
      </c>
      <c r="D17" s="11">
        <v>1210</v>
      </c>
      <c r="E17" s="11">
        <v>1210</v>
      </c>
      <c r="F17" s="11">
        <v>1210</v>
      </c>
      <c r="G17" s="11">
        <v>1210</v>
      </c>
      <c r="H17" s="11">
        <v>1210</v>
      </c>
      <c r="I17" s="11">
        <v>1210</v>
      </c>
      <c r="J17" s="11">
        <v>1210</v>
      </c>
      <c r="K17" s="11">
        <v>1210</v>
      </c>
      <c r="L17" s="11">
        <v>1210</v>
      </c>
      <c r="M17" s="11">
        <v>1210</v>
      </c>
      <c r="O17" s="9"/>
      <c r="P17" s="12" t="s">
        <v>29</v>
      </c>
      <c r="Q17" s="11">
        <v>1210</v>
      </c>
      <c r="R17" s="11">
        <v>1210</v>
      </c>
      <c r="S17" s="11">
        <v>1210</v>
      </c>
      <c r="T17" s="11">
        <v>1210</v>
      </c>
      <c r="U17" s="11">
        <v>1210</v>
      </c>
      <c r="V17" s="11">
        <v>1210</v>
      </c>
      <c r="W17" s="11">
        <v>1210</v>
      </c>
      <c r="X17" s="11">
        <v>1210</v>
      </c>
      <c r="Y17" s="11">
        <v>1210</v>
      </c>
      <c r="Z17" s="11">
        <v>1210</v>
      </c>
      <c r="AA17" s="11">
        <v>1210</v>
      </c>
      <c r="AC17" s="9"/>
      <c r="AD17" s="12" t="s">
        <v>29</v>
      </c>
      <c r="AE17" s="11">
        <v>1210</v>
      </c>
      <c r="AF17" s="11">
        <v>1210</v>
      </c>
      <c r="AG17" s="11">
        <v>1210</v>
      </c>
      <c r="AH17" s="11">
        <v>1210</v>
      </c>
      <c r="AI17" s="11">
        <v>1210</v>
      </c>
      <c r="AJ17" s="11">
        <v>1210</v>
      </c>
      <c r="AK17" s="11">
        <v>1210</v>
      </c>
      <c r="AL17" s="11">
        <v>1210</v>
      </c>
      <c r="AM17" s="11">
        <v>1210</v>
      </c>
      <c r="AN17" s="11">
        <v>1210</v>
      </c>
      <c r="AO17" s="11">
        <v>1210</v>
      </c>
      <c r="AQ17" s="9"/>
      <c r="AR17" s="12" t="s">
        <v>29</v>
      </c>
      <c r="AS17" s="11">
        <v>1210</v>
      </c>
      <c r="AT17" s="11">
        <v>1210</v>
      </c>
      <c r="AU17" s="11">
        <v>1210</v>
      </c>
      <c r="AV17" s="11">
        <v>1210</v>
      </c>
      <c r="AW17" s="11">
        <v>1210</v>
      </c>
      <c r="AX17" s="11">
        <v>1210</v>
      </c>
      <c r="AY17" s="11">
        <v>1210</v>
      </c>
      <c r="AZ17" s="11">
        <v>1210</v>
      </c>
      <c r="BA17" s="11">
        <v>1210</v>
      </c>
      <c r="BB17" s="11">
        <v>1210</v>
      </c>
      <c r="BC17" s="11">
        <v>1210</v>
      </c>
      <c r="BE17" s="9"/>
      <c r="BF17" s="12" t="s">
        <v>29</v>
      </c>
      <c r="BG17" s="11">
        <v>1210</v>
      </c>
      <c r="BH17" s="11">
        <v>1210</v>
      </c>
      <c r="BI17" s="11">
        <v>1210</v>
      </c>
      <c r="BJ17" s="11">
        <v>1210</v>
      </c>
      <c r="BK17" s="11">
        <v>1210</v>
      </c>
      <c r="BL17" s="11">
        <v>1210</v>
      </c>
      <c r="BM17" s="11">
        <v>1210</v>
      </c>
      <c r="BN17" s="11">
        <v>1210</v>
      </c>
      <c r="BO17" s="11">
        <v>1210</v>
      </c>
      <c r="BP17" s="11">
        <v>1210</v>
      </c>
      <c r="BQ17" s="11">
        <v>1210</v>
      </c>
      <c r="BS17" s="9"/>
      <c r="BT17" s="12" t="s">
        <v>29</v>
      </c>
      <c r="BU17" s="11">
        <v>1210</v>
      </c>
      <c r="BV17" s="11">
        <v>1210</v>
      </c>
      <c r="BW17" s="11">
        <v>1210</v>
      </c>
      <c r="BX17" s="11">
        <v>1210</v>
      </c>
      <c r="BY17" s="11">
        <v>1210</v>
      </c>
      <c r="BZ17" s="11">
        <v>1210</v>
      </c>
      <c r="CA17" s="11">
        <v>1210</v>
      </c>
      <c r="CB17" s="11">
        <v>1210</v>
      </c>
      <c r="CC17" s="11">
        <v>1210</v>
      </c>
      <c r="CD17" s="11">
        <v>1210</v>
      </c>
      <c r="CE17" s="11">
        <v>1210</v>
      </c>
      <c r="CG17" s="9"/>
      <c r="CH17" s="12" t="s">
        <v>29</v>
      </c>
      <c r="CI17" s="11">
        <v>1210</v>
      </c>
      <c r="CJ17" s="11">
        <v>1210</v>
      </c>
      <c r="CK17" s="11">
        <v>1210</v>
      </c>
      <c r="CL17" s="11">
        <v>1210</v>
      </c>
      <c r="CM17" s="11">
        <v>1210</v>
      </c>
      <c r="CN17" s="11">
        <v>1210</v>
      </c>
      <c r="CO17" s="11">
        <v>1210</v>
      </c>
      <c r="CP17" s="11">
        <v>1210</v>
      </c>
      <c r="CQ17" s="11">
        <v>1210</v>
      </c>
      <c r="CR17" s="11">
        <v>1210</v>
      </c>
      <c r="CS17" s="11">
        <v>1210</v>
      </c>
      <c r="CU17" s="9"/>
      <c r="CV17" s="12" t="s">
        <v>29</v>
      </c>
      <c r="CW17" s="11">
        <v>1210</v>
      </c>
      <c r="CX17" s="11">
        <v>1210</v>
      </c>
      <c r="CY17" s="11">
        <v>1210</v>
      </c>
      <c r="CZ17" s="11">
        <v>1210</v>
      </c>
      <c r="DA17" s="11">
        <v>1210</v>
      </c>
      <c r="DB17" s="11">
        <v>1210</v>
      </c>
      <c r="DC17" s="11">
        <v>1210</v>
      </c>
      <c r="DD17" s="11">
        <v>1210</v>
      </c>
      <c r="DE17" s="11">
        <v>1210</v>
      </c>
      <c r="DF17" s="11">
        <v>1210</v>
      </c>
      <c r="DG17" s="11">
        <v>1210</v>
      </c>
      <c r="DI17" s="9"/>
      <c r="DJ17" s="12" t="s">
        <v>29</v>
      </c>
      <c r="DK17" s="11">
        <v>1210</v>
      </c>
      <c r="DL17" s="11">
        <v>1210</v>
      </c>
      <c r="DM17" s="11">
        <v>1210</v>
      </c>
      <c r="DN17" s="11">
        <v>1210</v>
      </c>
      <c r="DO17" s="11">
        <v>1210</v>
      </c>
      <c r="DP17" s="11">
        <v>1210</v>
      </c>
      <c r="DQ17" s="11">
        <v>1210</v>
      </c>
      <c r="DR17" s="11">
        <v>1210</v>
      </c>
      <c r="DS17" s="11">
        <v>1210</v>
      </c>
      <c r="DT17" s="11">
        <v>1210</v>
      </c>
      <c r="DU17" s="11">
        <v>1210</v>
      </c>
      <c r="DW17" s="9"/>
      <c r="DX17" s="12" t="s">
        <v>29</v>
      </c>
      <c r="DY17" s="11">
        <v>1210</v>
      </c>
      <c r="DZ17" s="11">
        <v>1210</v>
      </c>
      <c r="EA17" s="11">
        <v>1210</v>
      </c>
      <c r="EB17" s="11">
        <v>1210</v>
      </c>
      <c r="EC17" s="11">
        <v>1210</v>
      </c>
      <c r="ED17" s="11">
        <v>1210</v>
      </c>
      <c r="EE17" s="11">
        <v>1210</v>
      </c>
      <c r="EF17" s="11">
        <v>1210</v>
      </c>
      <c r="EG17" s="11">
        <v>1210</v>
      </c>
      <c r="EH17" s="11">
        <v>1210</v>
      </c>
      <c r="EI17" s="11">
        <v>1210</v>
      </c>
      <c r="EK17" s="9"/>
      <c r="EL17" s="12" t="s">
        <v>29</v>
      </c>
      <c r="EM17" s="11">
        <v>1210</v>
      </c>
      <c r="EN17" s="11">
        <v>1210</v>
      </c>
      <c r="EO17" s="11">
        <v>1210</v>
      </c>
      <c r="EP17" s="11">
        <v>1210</v>
      </c>
      <c r="EQ17" s="11">
        <v>1210</v>
      </c>
      <c r="ER17" s="11">
        <v>1210</v>
      </c>
      <c r="ES17" s="11">
        <v>1210</v>
      </c>
      <c r="ET17" s="11">
        <v>1210</v>
      </c>
      <c r="EU17" s="11">
        <v>1210</v>
      </c>
      <c r="EV17" s="11">
        <v>1210</v>
      </c>
      <c r="EW17" s="11">
        <v>1210</v>
      </c>
      <c r="EY17" s="9"/>
      <c r="EZ17" s="12" t="s">
        <v>29</v>
      </c>
      <c r="FA17" s="11">
        <v>1210</v>
      </c>
      <c r="FB17" s="11">
        <v>1210</v>
      </c>
      <c r="FC17" s="11">
        <v>1210</v>
      </c>
      <c r="FD17" s="11">
        <v>1210</v>
      </c>
      <c r="FE17" s="11">
        <v>1210</v>
      </c>
      <c r="FF17" s="11">
        <v>1210</v>
      </c>
      <c r="FG17" s="11">
        <v>1210</v>
      </c>
      <c r="FH17" s="11">
        <v>1210</v>
      </c>
      <c r="FI17" s="11">
        <v>1210</v>
      </c>
      <c r="FJ17" s="11">
        <v>1210</v>
      </c>
      <c r="FK17" s="11">
        <v>1210</v>
      </c>
      <c r="FM17" s="9"/>
      <c r="FN17" s="12" t="s">
        <v>29</v>
      </c>
      <c r="FO17" s="11">
        <v>1210</v>
      </c>
      <c r="FP17" s="11">
        <v>1210</v>
      </c>
      <c r="FQ17" s="11">
        <v>1210</v>
      </c>
      <c r="FR17" s="11">
        <v>1210</v>
      </c>
      <c r="FS17" s="11">
        <v>1210</v>
      </c>
      <c r="FT17" s="11">
        <v>1210</v>
      </c>
      <c r="FU17" s="11">
        <v>1210</v>
      </c>
      <c r="FV17" s="11">
        <v>1210</v>
      </c>
      <c r="FW17" s="11">
        <v>1210</v>
      </c>
      <c r="FX17" s="11">
        <v>1210</v>
      </c>
      <c r="FY17" s="11">
        <v>1210</v>
      </c>
      <c r="GA17" s="9"/>
      <c r="GB17" s="12" t="s">
        <v>29</v>
      </c>
      <c r="GC17" s="11">
        <v>1210</v>
      </c>
      <c r="GD17" s="11">
        <v>1210</v>
      </c>
      <c r="GE17" s="11">
        <v>1210</v>
      </c>
      <c r="GF17" s="11">
        <v>1210</v>
      </c>
      <c r="GG17" s="11">
        <v>1210</v>
      </c>
      <c r="GH17" s="11">
        <v>1210</v>
      </c>
      <c r="GI17" s="11">
        <v>1210</v>
      </c>
      <c r="GJ17" s="11">
        <v>1210</v>
      </c>
      <c r="GK17" s="11">
        <v>1210</v>
      </c>
      <c r="GL17" s="11">
        <v>1210</v>
      </c>
      <c r="GM17" s="11">
        <v>1210</v>
      </c>
      <c r="GO17" s="9"/>
      <c r="GP17" s="12" t="s">
        <v>29</v>
      </c>
      <c r="GQ17" s="11">
        <v>1210</v>
      </c>
      <c r="GR17" s="11">
        <v>1210</v>
      </c>
      <c r="GS17" s="11">
        <v>1210</v>
      </c>
      <c r="GT17" s="11">
        <v>1210</v>
      </c>
      <c r="GU17" s="11">
        <v>1210</v>
      </c>
      <c r="GV17" s="11">
        <v>1210</v>
      </c>
      <c r="GW17" s="11">
        <v>1210</v>
      </c>
      <c r="GX17" s="11">
        <v>1210</v>
      </c>
      <c r="GY17" s="11">
        <v>1210</v>
      </c>
      <c r="GZ17" s="11">
        <v>1210</v>
      </c>
      <c r="HA17" s="11">
        <v>1210</v>
      </c>
    </row>
    <row r="18" spans="1:209" ht="13.9" x14ac:dyDescent="0.25">
      <c r="A18" s="9"/>
      <c r="B18" s="19" t="s">
        <v>30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O18" s="9"/>
      <c r="P18" s="19" t="s">
        <v>82</v>
      </c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C18" s="9"/>
      <c r="AD18" s="19" t="s">
        <v>82</v>
      </c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Q18" s="9"/>
      <c r="AR18" s="19" t="s">
        <v>82</v>
      </c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E18" s="9"/>
      <c r="BF18" s="19" t="s">
        <v>82</v>
      </c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S18" s="9"/>
      <c r="BT18" s="19" t="s">
        <v>82</v>
      </c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G18" s="9"/>
      <c r="CH18" s="19" t="s">
        <v>82</v>
      </c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U18" s="9"/>
      <c r="CV18" s="19" t="s">
        <v>82</v>
      </c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I18" s="9"/>
      <c r="DJ18" s="19" t="s">
        <v>82</v>
      </c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W18" s="9"/>
      <c r="DX18" s="19" t="s">
        <v>82</v>
      </c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K18" s="9"/>
      <c r="EL18" s="19" t="s">
        <v>82</v>
      </c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Y18" s="9"/>
      <c r="EZ18" s="19" t="s">
        <v>82</v>
      </c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M18" s="9"/>
      <c r="FN18" s="19" t="s">
        <v>82</v>
      </c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GA18" s="9"/>
      <c r="GB18" s="19" t="s">
        <v>82</v>
      </c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O18" s="9"/>
      <c r="GP18" s="19" t="s">
        <v>82</v>
      </c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</row>
    <row r="19" spans="1:209" ht="13.9" x14ac:dyDescent="0.25">
      <c r="A19" s="20"/>
      <c r="B19" s="21" t="s">
        <v>31</v>
      </c>
      <c r="C19" s="22">
        <f>SUM(C16:C17)</f>
        <v>12195.382000000001</v>
      </c>
      <c r="D19" s="22">
        <f t="shared" ref="D19:M19" si="112">SUM(D16:D17)</f>
        <v>12254.771199999999</v>
      </c>
      <c r="E19" s="22">
        <f t="shared" si="112"/>
        <v>12613.1476</v>
      </c>
      <c r="F19" s="22">
        <f t="shared" si="112"/>
        <v>13011.3436</v>
      </c>
      <c r="G19" s="22">
        <f t="shared" si="112"/>
        <v>13449.359199999999</v>
      </c>
      <c r="H19" s="22">
        <f t="shared" si="112"/>
        <v>13847.555200000001</v>
      </c>
      <c r="I19" s="22">
        <f t="shared" si="112"/>
        <v>14245.751200000001</v>
      </c>
      <c r="J19" s="22">
        <f t="shared" si="112"/>
        <v>14643.947199999999</v>
      </c>
      <c r="K19" s="22">
        <f t="shared" si="112"/>
        <v>15480.158799999999</v>
      </c>
      <c r="L19" s="22">
        <f t="shared" si="112"/>
        <v>15878.354800000001</v>
      </c>
      <c r="M19" s="22">
        <f t="shared" si="112"/>
        <v>16276.550800000001</v>
      </c>
      <c r="O19" s="20"/>
      <c r="P19" s="21" t="s">
        <v>31</v>
      </c>
      <c r="Q19" s="22">
        <f>SUM(Q16:Q17)</f>
        <v>12806.486500000001</v>
      </c>
      <c r="R19" s="22">
        <f t="shared" ref="R19:AA19" si="113">SUM(R16:R17)</f>
        <v>12868.848400000001</v>
      </c>
      <c r="S19" s="22">
        <f t="shared" si="113"/>
        <v>13245.1582</v>
      </c>
      <c r="T19" s="22">
        <f t="shared" si="113"/>
        <v>13663.280200000001</v>
      </c>
      <c r="U19" s="22">
        <f t="shared" si="113"/>
        <v>14123.214400000001</v>
      </c>
      <c r="V19" s="22">
        <f t="shared" si="113"/>
        <v>14541.336400000002</v>
      </c>
      <c r="W19" s="22">
        <f t="shared" si="113"/>
        <v>14959.458400000003</v>
      </c>
      <c r="X19" s="22">
        <f t="shared" si="113"/>
        <v>15377.580400000001</v>
      </c>
      <c r="Y19" s="22">
        <f t="shared" si="113"/>
        <v>16255.6366</v>
      </c>
      <c r="Z19" s="22">
        <f t="shared" si="113"/>
        <v>16673.758600000001</v>
      </c>
      <c r="AA19" s="22">
        <f t="shared" si="113"/>
        <v>17091.880600000004</v>
      </c>
      <c r="AC19" s="20"/>
      <c r="AD19" s="21" t="s">
        <v>31</v>
      </c>
      <c r="AE19" s="22">
        <f>SUM(AE16:AE17)</f>
        <v>13172.7361</v>
      </c>
      <c r="AF19" s="22">
        <f t="shared" ref="AF19:AO19" si="114">SUM(AF16:AF17)</f>
        <v>13236.863799999999</v>
      </c>
      <c r="AG19" s="22">
        <f t="shared" si="114"/>
        <v>13623.8899</v>
      </c>
      <c r="AH19" s="22">
        <f t="shared" si="114"/>
        <v>14053.918899999999</v>
      </c>
      <c r="AI19" s="22">
        <f t="shared" si="114"/>
        <v>14526.950800000001</v>
      </c>
      <c r="AJ19" s="22">
        <f t="shared" si="114"/>
        <v>14956.979800000001</v>
      </c>
      <c r="AK19" s="22">
        <f t="shared" si="114"/>
        <v>15387.0088</v>
      </c>
      <c r="AL19" s="22">
        <f t="shared" si="114"/>
        <v>15817.037800000002</v>
      </c>
      <c r="AM19" s="22">
        <f t="shared" si="114"/>
        <v>16720.098700000002</v>
      </c>
      <c r="AN19" s="22">
        <f t="shared" si="114"/>
        <v>17150.127699999997</v>
      </c>
      <c r="AO19" s="22">
        <f t="shared" si="114"/>
        <v>17580.1567</v>
      </c>
      <c r="AQ19" s="20"/>
      <c r="AR19" s="21" t="s">
        <v>31</v>
      </c>
      <c r="AS19" s="22">
        <f>SUM(AS16:AS17)</f>
        <v>13418.401</v>
      </c>
      <c r="AT19" s="22">
        <f t="shared" ref="AT19:BC19" si="115">SUM(AT16:AT17)</f>
        <v>13483.7356</v>
      </c>
      <c r="AU19" s="22">
        <f t="shared" si="115"/>
        <v>13877.978799999999</v>
      </c>
      <c r="AV19" s="22">
        <f t="shared" si="115"/>
        <v>14316.0268</v>
      </c>
      <c r="AW19" s="22">
        <f t="shared" si="115"/>
        <v>14797.8796</v>
      </c>
      <c r="AX19" s="22">
        <f t="shared" si="115"/>
        <v>15235.927599999999</v>
      </c>
      <c r="AY19" s="22">
        <f t="shared" si="115"/>
        <v>15673.975599999998</v>
      </c>
      <c r="AZ19" s="22">
        <f t="shared" si="115"/>
        <v>16112.023599999999</v>
      </c>
      <c r="BA19" s="22">
        <f t="shared" si="115"/>
        <v>17031.924399999996</v>
      </c>
      <c r="BB19" s="22">
        <f t="shared" si="115"/>
        <v>17469.972399999999</v>
      </c>
      <c r="BC19" s="22">
        <f t="shared" si="115"/>
        <v>17908.020399999998</v>
      </c>
      <c r="BE19" s="20"/>
      <c r="BF19" s="21" t="s">
        <v>31</v>
      </c>
      <c r="BG19" s="22">
        <f>SUM(BG16:BG17)</f>
        <v>13783.8325</v>
      </c>
      <c r="BH19" s="22">
        <f t="shared" ref="BH19:BQ19" si="116">SUM(BH16:BH17)</f>
        <v>13850.941000000003</v>
      </c>
      <c r="BI19" s="22">
        <f t="shared" si="116"/>
        <v>14255.9005</v>
      </c>
      <c r="BJ19" s="22">
        <f t="shared" si="116"/>
        <v>14705.8555</v>
      </c>
      <c r="BK19" s="22">
        <f t="shared" si="116"/>
        <v>15200.806000000002</v>
      </c>
      <c r="BL19" s="22">
        <f t="shared" si="116"/>
        <v>15650.761000000002</v>
      </c>
      <c r="BM19" s="22">
        <f t="shared" si="116"/>
        <v>16100.716000000002</v>
      </c>
      <c r="BN19" s="22">
        <f t="shared" si="116"/>
        <v>16550.671000000002</v>
      </c>
      <c r="BO19" s="22">
        <f t="shared" si="116"/>
        <v>17495.576500000003</v>
      </c>
      <c r="BP19" s="22">
        <f t="shared" si="116"/>
        <v>17945.531500000001</v>
      </c>
      <c r="BQ19" s="22">
        <f t="shared" si="116"/>
        <v>18395.486500000003</v>
      </c>
      <c r="BS19" s="20"/>
      <c r="BT19" s="21" t="s">
        <v>31</v>
      </c>
      <c r="BU19" s="22">
        <f>SUM(BU16:BU17)</f>
        <v>14027.731600000003</v>
      </c>
      <c r="BV19" s="22">
        <f t="shared" ref="BV19:CE19" si="117">SUM(BV16:BV17)</f>
        <v>14096.014600000002</v>
      </c>
      <c r="BW19" s="22">
        <f t="shared" si="117"/>
        <v>14508.1183</v>
      </c>
      <c r="BX19" s="22">
        <f t="shared" si="117"/>
        <v>14966.0113</v>
      </c>
      <c r="BY19" s="22">
        <f t="shared" si="117"/>
        <v>15469.693599999999</v>
      </c>
      <c r="BZ19" s="22">
        <f t="shared" si="117"/>
        <v>15927.586600000001</v>
      </c>
      <c r="CA19" s="22">
        <f t="shared" si="117"/>
        <v>16385.479599999999</v>
      </c>
      <c r="CB19" s="22">
        <f t="shared" si="117"/>
        <v>16843.372599999999</v>
      </c>
      <c r="CC19" s="22">
        <f t="shared" si="117"/>
        <v>17804.947899999999</v>
      </c>
      <c r="CD19" s="22">
        <f t="shared" si="117"/>
        <v>18262.840899999999</v>
      </c>
      <c r="CE19" s="22">
        <f t="shared" si="117"/>
        <v>18720.733899999999</v>
      </c>
      <c r="CG19" s="20"/>
      <c r="CH19" s="21" t="s">
        <v>31</v>
      </c>
      <c r="CI19" s="22">
        <f>SUM(CI16:CI17)</f>
        <v>14517.2875</v>
      </c>
      <c r="CJ19" s="22">
        <f t="shared" ref="CJ19:CS19" si="118">SUM(CJ16:CJ17)</f>
        <v>14587.96</v>
      </c>
      <c r="CK19" s="22">
        <f t="shared" si="118"/>
        <v>15014.424999999999</v>
      </c>
      <c r="CL19" s="22">
        <f t="shared" si="118"/>
        <v>15488.275</v>
      </c>
      <c r="CM19" s="22">
        <f t="shared" si="118"/>
        <v>16009.51</v>
      </c>
      <c r="CN19" s="22">
        <f t="shared" si="118"/>
        <v>16483.36</v>
      </c>
      <c r="CO19" s="22">
        <f t="shared" si="118"/>
        <v>16957.21</v>
      </c>
      <c r="CP19" s="22">
        <f t="shared" si="118"/>
        <v>17431.059999999998</v>
      </c>
      <c r="CQ19" s="22">
        <f t="shared" si="118"/>
        <v>18426.145</v>
      </c>
      <c r="CR19" s="22">
        <f t="shared" si="118"/>
        <v>18899.994999999999</v>
      </c>
      <c r="CS19" s="22">
        <f t="shared" si="118"/>
        <v>19373.845000000001</v>
      </c>
      <c r="CU19" s="20"/>
      <c r="CV19" s="21" t="s">
        <v>31</v>
      </c>
      <c r="CW19" s="22">
        <f>SUM(CW16:CW17)</f>
        <v>15862.657000000001</v>
      </c>
      <c r="CX19" s="22">
        <f t="shared" ref="CX19:DG19" si="119">SUM(CX16:CX17)</f>
        <v>15939.8662</v>
      </c>
      <c r="CY19" s="22">
        <f t="shared" si="119"/>
        <v>16405.770100000002</v>
      </c>
      <c r="CZ19" s="22">
        <f t="shared" si="119"/>
        <v>16923.4411</v>
      </c>
      <c r="DA19" s="22">
        <f t="shared" si="119"/>
        <v>17492.879199999999</v>
      </c>
      <c r="DB19" s="22">
        <f t="shared" si="119"/>
        <v>18010.550200000001</v>
      </c>
      <c r="DC19" s="22">
        <f t="shared" si="119"/>
        <v>18528.2212</v>
      </c>
      <c r="DD19" s="22">
        <f t="shared" si="119"/>
        <v>19045.892199999998</v>
      </c>
      <c r="DE19" s="22">
        <f t="shared" si="119"/>
        <v>20133.0013</v>
      </c>
      <c r="DF19" s="22">
        <f t="shared" si="119"/>
        <v>20650.672300000002</v>
      </c>
      <c r="DG19" s="22">
        <f t="shared" si="119"/>
        <v>21168.3433</v>
      </c>
      <c r="DI19" s="20"/>
      <c r="DJ19" s="21" t="s">
        <v>31</v>
      </c>
      <c r="DK19" s="22">
        <f>SUM(DK16:DK17)</f>
        <v>16106.547999999999</v>
      </c>
      <c r="DL19" s="22">
        <f t="shared" ref="DL19:DU19" si="120">SUM(DL16:DL17)</f>
        <v>16184.939799999998</v>
      </c>
      <c r="DM19" s="22">
        <f t="shared" si="120"/>
        <v>16657.9879</v>
      </c>
      <c r="DN19" s="22">
        <f t="shared" si="120"/>
        <v>17183.5969</v>
      </c>
      <c r="DO19" s="22">
        <f t="shared" si="120"/>
        <v>17761.766800000001</v>
      </c>
      <c r="DP19" s="22">
        <f t="shared" si="120"/>
        <v>18287.375799999998</v>
      </c>
      <c r="DQ19" s="22">
        <f t="shared" si="120"/>
        <v>18812.984799999998</v>
      </c>
      <c r="DR19" s="22">
        <f t="shared" si="120"/>
        <v>19338.593799999999</v>
      </c>
      <c r="DS19" s="22">
        <f t="shared" si="120"/>
        <v>20442.3727</v>
      </c>
      <c r="DT19" s="22">
        <f t="shared" si="120"/>
        <v>20967.981699999997</v>
      </c>
      <c r="DU19" s="22">
        <f t="shared" si="120"/>
        <v>21493.590699999997</v>
      </c>
      <c r="DW19" s="20"/>
      <c r="DX19" s="21" t="s">
        <v>31</v>
      </c>
      <c r="DY19" s="22">
        <f>SUM(DY16:DY17)</f>
        <v>18273.165201310003</v>
      </c>
      <c r="DZ19" s="22">
        <f t="shared" ref="DZ19:EI19" si="121">SUM(DZ16:DZ17)</f>
        <v>18366.788200000003</v>
      </c>
      <c r="EA19" s="22">
        <f t="shared" si="121"/>
        <v>18913.611100000002</v>
      </c>
      <c r="EB19" s="22">
        <f t="shared" si="121"/>
        <v>19521.1921</v>
      </c>
      <c r="EC19" s="22">
        <f t="shared" si="121"/>
        <v>20189.531200000001</v>
      </c>
      <c r="ED19" s="22">
        <f t="shared" si="121"/>
        <v>20797.1122</v>
      </c>
      <c r="EE19" s="22">
        <f t="shared" si="121"/>
        <v>21404.693199999998</v>
      </c>
      <c r="EF19" s="22">
        <f t="shared" si="121"/>
        <v>22012.274200000003</v>
      </c>
      <c r="EG19" s="22">
        <f t="shared" si="121"/>
        <v>23288.194300000003</v>
      </c>
      <c r="EH19" s="22">
        <f t="shared" si="121"/>
        <v>23895.775300000001</v>
      </c>
      <c r="EI19" s="22">
        <f t="shared" si="121"/>
        <v>24503.356299999999</v>
      </c>
      <c r="EK19" s="20"/>
      <c r="EL19" s="21" t="s">
        <v>31</v>
      </c>
      <c r="EM19" s="22">
        <f>SUM(EM16:EM17)</f>
        <v>20006.643623079999</v>
      </c>
      <c r="EN19" s="22">
        <f t="shared" ref="EN19:EW19" si="122">SUM(EN16:EN17)</f>
        <v>20108.5798</v>
      </c>
      <c r="EO19" s="22">
        <f t="shared" si="122"/>
        <v>20705.5579</v>
      </c>
      <c r="EP19" s="22">
        <f t="shared" si="122"/>
        <v>21368.866900000001</v>
      </c>
      <c r="EQ19" s="22">
        <f t="shared" si="122"/>
        <v>22098.506800000003</v>
      </c>
      <c r="ER19" s="22">
        <f t="shared" si="122"/>
        <v>22761.815799999997</v>
      </c>
      <c r="ES19" s="22">
        <f t="shared" si="122"/>
        <v>23425.124799999998</v>
      </c>
      <c r="ET19" s="22">
        <f t="shared" si="122"/>
        <v>24088.433799999999</v>
      </c>
      <c r="EU19" s="22">
        <f t="shared" si="122"/>
        <v>25481.382700000002</v>
      </c>
      <c r="EV19" s="22">
        <f t="shared" si="122"/>
        <v>26144.691699999996</v>
      </c>
      <c r="EW19" s="22">
        <f t="shared" si="122"/>
        <v>26808.000699999997</v>
      </c>
      <c r="EY19" s="20"/>
      <c r="EZ19" s="21" t="s">
        <v>31</v>
      </c>
      <c r="FA19" s="22">
        <f>SUM(FA16:FA17)</f>
        <v>20831.215523080002</v>
      </c>
      <c r="FB19" s="22">
        <f t="shared" ref="FB19:FK19" si="123">SUM(FB16:FB17)</f>
        <v>20945.812000000002</v>
      </c>
      <c r="FC19" s="22">
        <f t="shared" si="123"/>
        <v>21580.771000000001</v>
      </c>
      <c r="FD19" s="22">
        <f t="shared" si="123"/>
        <v>22286.280999999999</v>
      </c>
      <c r="FE19" s="22">
        <f t="shared" si="123"/>
        <v>23062.342000000001</v>
      </c>
      <c r="FF19" s="22">
        <f t="shared" si="123"/>
        <v>23767.851999999999</v>
      </c>
      <c r="FG19" s="22">
        <f t="shared" si="123"/>
        <v>24473.362000000001</v>
      </c>
      <c r="FH19" s="22">
        <f t="shared" si="123"/>
        <v>25178.871999999999</v>
      </c>
      <c r="FI19" s="22">
        <f t="shared" si="123"/>
        <v>26660.442999999999</v>
      </c>
      <c r="FJ19" s="22">
        <f t="shared" si="123"/>
        <v>27365.953000000001</v>
      </c>
      <c r="FK19" s="22">
        <f t="shared" si="123"/>
        <v>28071.463000000003</v>
      </c>
      <c r="FM19" s="20"/>
      <c r="FN19" s="21" t="s">
        <v>31</v>
      </c>
      <c r="FO19" s="22">
        <f>SUM(FO16:FO17)</f>
        <v>22073.034608499998</v>
      </c>
      <c r="FP19" s="22">
        <f t="shared" ref="FP19:FY19" si="124">SUM(FP16:FP17)</f>
        <v>22193.584600000002</v>
      </c>
      <c r="FQ19" s="22">
        <f t="shared" si="124"/>
        <v>22864.483299999996</v>
      </c>
      <c r="FR19" s="22">
        <f t="shared" si="124"/>
        <v>23609.926299999999</v>
      </c>
      <c r="FS19" s="22">
        <f t="shared" si="124"/>
        <v>24429.9136</v>
      </c>
      <c r="FT19" s="22">
        <f t="shared" si="124"/>
        <v>25175.356599999999</v>
      </c>
      <c r="FU19" s="22">
        <f t="shared" si="124"/>
        <v>25920.799599999998</v>
      </c>
      <c r="FV19" s="22">
        <f t="shared" si="124"/>
        <v>26666.242599999998</v>
      </c>
      <c r="FW19" s="22">
        <f t="shared" si="124"/>
        <v>28231.672900000005</v>
      </c>
      <c r="FX19" s="22">
        <f t="shared" si="124"/>
        <v>28977.115900000001</v>
      </c>
      <c r="FY19" s="22">
        <f t="shared" si="124"/>
        <v>29722.558899999996</v>
      </c>
      <c r="GA19" s="20"/>
      <c r="GB19" s="21" t="s">
        <v>31</v>
      </c>
      <c r="GC19" s="22">
        <f>SUM(GC16:GC17)</f>
        <v>23333.022691329999</v>
      </c>
      <c r="GD19" s="22">
        <f t="shared" ref="GD19:GM19" si="125">SUM(GD16:GD17)</f>
        <v>23459.614600000001</v>
      </c>
      <c r="GE19" s="22">
        <f t="shared" si="125"/>
        <v>24166.963299999996</v>
      </c>
      <c r="GF19" s="22">
        <f t="shared" si="125"/>
        <v>24952.906299999999</v>
      </c>
      <c r="GG19" s="22">
        <f t="shared" si="125"/>
        <v>25817.443599999999</v>
      </c>
      <c r="GH19" s="22">
        <f t="shared" si="125"/>
        <v>26603.386599999998</v>
      </c>
      <c r="GI19" s="22">
        <f t="shared" si="125"/>
        <v>27389.329600000001</v>
      </c>
      <c r="GJ19" s="22">
        <f t="shared" si="125"/>
        <v>28175.2726</v>
      </c>
      <c r="GK19" s="22">
        <f t="shared" si="125"/>
        <v>29825.752900000003</v>
      </c>
      <c r="GL19" s="22">
        <f t="shared" si="125"/>
        <v>30611.695899999992</v>
      </c>
      <c r="GM19" s="22">
        <f t="shared" si="125"/>
        <v>31397.638899999998</v>
      </c>
      <c r="GO19" s="20"/>
      <c r="GP19" s="21" t="s">
        <v>31</v>
      </c>
      <c r="GQ19" s="22">
        <f>SUM(GQ16:GQ17)</f>
        <v>25963.998310210001</v>
      </c>
      <c r="GR19" s="22">
        <f t="shared" ref="GR19:HA19" si="126">SUM(GR16:GR17)</f>
        <v>26103.195400000001</v>
      </c>
      <c r="GS19" s="22">
        <f t="shared" si="126"/>
        <v>26886.651700000002</v>
      </c>
      <c r="GT19" s="22">
        <f t="shared" si="126"/>
        <v>27757.158699999996</v>
      </c>
      <c r="GU19" s="22">
        <f t="shared" si="126"/>
        <v>28714.716400000001</v>
      </c>
      <c r="GV19" s="22">
        <f t="shared" si="126"/>
        <v>29585.223400000006</v>
      </c>
      <c r="GW19" s="22">
        <f t="shared" si="126"/>
        <v>30455.730400000004</v>
      </c>
      <c r="GX19" s="22">
        <f t="shared" si="126"/>
        <v>31326.237400000002</v>
      </c>
      <c r="GY19" s="22">
        <f t="shared" si="126"/>
        <v>33154.302100000001</v>
      </c>
      <c r="GZ19" s="22">
        <f t="shared" si="126"/>
        <v>34024.809099999999</v>
      </c>
      <c r="HA19" s="22">
        <f t="shared" si="126"/>
        <v>34895.316100000004</v>
      </c>
    </row>
    <row r="20" spans="1:209" ht="15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G20" s="129" t="s">
        <v>111</v>
      </c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U20" s="129" t="s">
        <v>111</v>
      </c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I20" s="129" t="s">
        <v>111</v>
      </c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W20" s="129" t="s">
        <v>130</v>
      </c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K20" s="129" t="s">
        <v>130</v>
      </c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Y20" s="129" t="s">
        <v>130</v>
      </c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M20" s="129" t="s">
        <v>130</v>
      </c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GA20" s="129" t="s">
        <v>130</v>
      </c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O20" s="129" t="s">
        <v>130</v>
      </c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</row>
    <row r="21" spans="1:209" ht="15" x14ac:dyDescent="0.25">
      <c r="A21" s="23"/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O21" s="23"/>
      <c r="P21" s="24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C21" s="23"/>
      <c r="AD21" s="24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Q21" s="23"/>
      <c r="AR21" s="24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E21" s="23"/>
      <c r="BF21" s="24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S21" s="23"/>
      <c r="BT21" s="24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G21" s="23"/>
      <c r="CH21" s="24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U21" s="23"/>
      <c r="CV21" s="24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I21" s="23"/>
      <c r="DJ21" s="24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  <c r="EY21" s="128"/>
      <c r="EZ21" s="128"/>
      <c r="FA21" s="128"/>
      <c r="FB21" s="128"/>
      <c r="FC21" s="128"/>
      <c r="FD21" s="128"/>
      <c r="FE21" s="128"/>
      <c r="FF21" s="128"/>
      <c r="FG21" s="128"/>
      <c r="FH21" s="128"/>
      <c r="FI21" s="128"/>
      <c r="FJ21" s="128"/>
      <c r="FK21" s="128"/>
      <c r="FM21" s="128"/>
      <c r="FN21" s="128"/>
      <c r="FO21" s="128"/>
      <c r="FP21" s="128"/>
      <c r="FQ21" s="128"/>
      <c r="FR21" s="128"/>
      <c r="FS21" s="128"/>
      <c r="FT21" s="128"/>
      <c r="FU21" s="128"/>
      <c r="FV21" s="128"/>
      <c r="FW21" s="128"/>
      <c r="FX21" s="128"/>
      <c r="FY21" s="128"/>
      <c r="GA21" s="128"/>
      <c r="GB21" s="128"/>
      <c r="GC21" s="128"/>
      <c r="GD21" s="128"/>
      <c r="GE21" s="128"/>
      <c r="GF21" s="128"/>
      <c r="GG21" s="128"/>
      <c r="GH21" s="128"/>
      <c r="GI21" s="128"/>
      <c r="GJ21" s="128"/>
      <c r="GK21" s="128"/>
      <c r="GL21" s="128"/>
      <c r="GM21" s="128"/>
      <c r="GO21" s="128"/>
      <c r="GP21" s="128"/>
      <c r="GQ21" s="128"/>
      <c r="GR21" s="128"/>
      <c r="GS21" s="128"/>
      <c r="GT21" s="128"/>
      <c r="GU21" s="128"/>
      <c r="GV21" s="128"/>
      <c r="GW21" s="128"/>
      <c r="GX21" s="128"/>
      <c r="GY21" s="128"/>
      <c r="GZ21" s="128"/>
      <c r="HA21" s="128"/>
    </row>
    <row r="22" spans="1:209" ht="15" hidden="1" x14ac:dyDescent="0.25">
      <c r="A22" s="130" t="s">
        <v>32</v>
      </c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2"/>
      <c r="O22" s="130" t="s">
        <v>32</v>
      </c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2"/>
      <c r="AC22" s="130" t="s">
        <v>32</v>
      </c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2"/>
      <c r="AQ22" s="130" t="s">
        <v>32</v>
      </c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2"/>
      <c r="BE22" s="130" t="s">
        <v>32</v>
      </c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2"/>
      <c r="BS22" s="130" t="s">
        <v>32</v>
      </c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2"/>
      <c r="CG22" s="130" t="s">
        <v>32</v>
      </c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2"/>
      <c r="CU22" s="130" t="s">
        <v>32</v>
      </c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2"/>
      <c r="DI22" s="130" t="s">
        <v>32</v>
      </c>
      <c r="DJ22" s="131"/>
      <c r="DK22" s="131"/>
      <c r="DL22" s="131"/>
      <c r="DM22" s="131"/>
      <c r="DN22" s="131"/>
      <c r="DO22" s="131"/>
      <c r="DP22" s="131"/>
      <c r="DQ22" s="131"/>
      <c r="DR22" s="131"/>
      <c r="DS22" s="131"/>
      <c r="DT22" s="131"/>
      <c r="DU22" s="132"/>
      <c r="DW22" s="130" t="s">
        <v>32</v>
      </c>
      <c r="DX22" s="131"/>
      <c r="DY22" s="131"/>
      <c r="DZ22" s="131"/>
      <c r="EA22" s="131"/>
      <c r="EB22" s="131"/>
      <c r="EC22" s="131"/>
      <c r="ED22" s="131"/>
      <c r="EE22" s="131"/>
      <c r="EF22" s="131"/>
      <c r="EG22" s="131"/>
      <c r="EH22" s="131"/>
      <c r="EI22" s="132"/>
      <c r="EK22" s="130" t="s">
        <v>32</v>
      </c>
      <c r="EL22" s="131"/>
      <c r="EM22" s="131"/>
      <c r="EN22" s="131"/>
      <c r="EO22" s="131"/>
      <c r="EP22" s="131"/>
      <c r="EQ22" s="131"/>
      <c r="ER22" s="131"/>
      <c r="ES22" s="131"/>
      <c r="ET22" s="131"/>
      <c r="EU22" s="131"/>
      <c r="EV22" s="131"/>
      <c r="EW22" s="132"/>
      <c r="EY22" s="130" t="s">
        <v>32</v>
      </c>
      <c r="EZ22" s="131"/>
      <c r="FA22" s="131"/>
      <c r="FB22" s="131"/>
      <c r="FC22" s="131"/>
      <c r="FD22" s="131"/>
      <c r="FE22" s="131"/>
      <c r="FF22" s="131"/>
      <c r="FG22" s="131"/>
      <c r="FH22" s="131"/>
      <c r="FI22" s="131"/>
      <c r="FJ22" s="131"/>
      <c r="FK22" s="132"/>
      <c r="FM22" s="130" t="s">
        <v>32</v>
      </c>
      <c r="FN22" s="131"/>
      <c r="FO22" s="131"/>
      <c r="FP22" s="131"/>
      <c r="FQ22" s="131"/>
      <c r="FR22" s="131"/>
      <c r="FS22" s="131"/>
      <c r="FT22" s="131"/>
      <c r="FU22" s="131"/>
      <c r="FV22" s="131"/>
      <c r="FW22" s="131"/>
      <c r="FX22" s="131"/>
      <c r="FY22" s="132"/>
      <c r="GA22" s="130" t="s">
        <v>32</v>
      </c>
      <c r="GB22" s="131"/>
      <c r="GC22" s="131"/>
      <c r="GD22" s="131"/>
      <c r="GE22" s="131"/>
      <c r="GF22" s="131"/>
      <c r="GG22" s="131"/>
      <c r="GH22" s="131"/>
      <c r="GI22" s="131"/>
      <c r="GJ22" s="131"/>
      <c r="GK22" s="131"/>
      <c r="GL22" s="131"/>
      <c r="GM22" s="132"/>
      <c r="GO22" s="130" t="s">
        <v>32</v>
      </c>
      <c r="GP22" s="131"/>
      <c r="GQ22" s="131"/>
      <c r="GR22" s="131"/>
      <c r="GS22" s="131"/>
      <c r="GT22" s="131"/>
      <c r="GU22" s="131"/>
      <c r="GV22" s="131"/>
      <c r="GW22" s="131"/>
      <c r="GX22" s="131"/>
      <c r="GY22" s="131"/>
      <c r="GZ22" s="131"/>
      <c r="HA22" s="132"/>
    </row>
    <row r="23" spans="1:209" ht="13.9" hidden="1" x14ac:dyDescent="0.25">
      <c r="A23" s="26"/>
      <c r="B23" s="27"/>
      <c r="C23" s="28" t="s">
        <v>2</v>
      </c>
      <c r="D23" s="28" t="s">
        <v>3</v>
      </c>
      <c r="E23" s="27" t="s">
        <v>4</v>
      </c>
      <c r="F23" s="28" t="s">
        <v>5</v>
      </c>
      <c r="G23" s="27" t="s">
        <v>6</v>
      </c>
      <c r="H23" s="28" t="s">
        <v>7</v>
      </c>
      <c r="I23" s="27" t="s">
        <v>8</v>
      </c>
      <c r="J23" s="28" t="s">
        <v>9</v>
      </c>
      <c r="K23" s="27" t="s">
        <v>10</v>
      </c>
      <c r="L23" s="28" t="s">
        <v>11</v>
      </c>
      <c r="M23" s="27" t="s">
        <v>12</v>
      </c>
      <c r="O23" s="26"/>
      <c r="P23" s="27"/>
      <c r="Q23" s="28" t="s">
        <v>2</v>
      </c>
      <c r="R23" s="28" t="s">
        <v>3</v>
      </c>
      <c r="S23" s="27" t="s">
        <v>4</v>
      </c>
      <c r="T23" s="28" t="s">
        <v>5</v>
      </c>
      <c r="U23" s="27" t="s">
        <v>6</v>
      </c>
      <c r="V23" s="28" t="s">
        <v>7</v>
      </c>
      <c r="W23" s="27" t="s">
        <v>8</v>
      </c>
      <c r="X23" s="28" t="s">
        <v>9</v>
      </c>
      <c r="Y23" s="27" t="s">
        <v>10</v>
      </c>
      <c r="Z23" s="28" t="s">
        <v>11</v>
      </c>
      <c r="AA23" s="27" t="s">
        <v>12</v>
      </c>
      <c r="AC23" s="26"/>
      <c r="AD23" s="27"/>
      <c r="AE23" s="28" t="s">
        <v>2</v>
      </c>
      <c r="AF23" s="28" t="s">
        <v>3</v>
      </c>
      <c r="AG23" s="27" t="s">
        <v>4</v>
      </c>
      <c r="AH23" s="28" t="s">
        <v>5</v>
      </c>
      <c r="AI23" s="27" t="s">
        <v>6</v>
      </c>
      <c r="AJ23" s="28" t="s">
        <v>7</v>
      </c>
      <c r="AK23" s="27" t="s">
        <v>8</v>
      </c>
      <c r="AL23" s="28" t="s">
        <v>9</v>
      </c>
      <c r="AM23" s="27" t="s">
        <v>10</v>
      </c>
      <c r="AN23" s="28" t="s">
        <v>11</v>
      </c>
      <c r="AO23" s="27" t="s">
        <v>12</v>
      </c>
      <c r="AQ23" s="26"/>
      <c r="AR23" s="27"/>
      <c r="AS23" s="28" t="s">
        <v>2</v>
      </c>
      <c r="AT23" s="28" t="s">
        <v>3</v>
      </c>
      <c r="AU23" s="27" t="s">
        <v>4</v>
      </c>
      <c r="AV23" s="28" t="s">
        <v>5</v>
      </c>
      <c r="AW23" s="27" t="s">
        <v>6</v>
      </c>
      <c r="AX23" s="28" t="s">
        <v>7</v>
      </c>
      <c r="AY23" s="27" t="s">
        <v>8</v>
      </c>
      <c r="AZ23" s="28" t="s">
        <v>9</v>
      </c>
      <c r="BA23" s="27" t="s">
        <v>10</v>
      </c>
      <c r="BB23" s="28" t="s">
        <v>11</v>
      </c>
      <c r="BC23" s="27" t="s">
        <v>12</v>
      </c>
      <c r="BE23" s="26"/>
      <c r="BF23" s="27"/>
      <c r="BG23" s="28" t="s">
        <v>2</v>
      </c>
      <c r="BH23" s="28" t="s">
        <v>3</v>
      </c>
      <c r="BI23" s="27" t="s">
        <v>4</v>
      </c>
      <c r="BJ23" s="28" t="s">
        <v>5</v>
      </c>
      <c r="BK23" s="27" t="s">
        <v>6</v>
      </c>
      <c r="BL23" s="28" t="s">
        <v>7</v>
      </c>
      <c r="BM23" s="27" t="s">
        <v>8</v>
      </c>
      <c r="BN23" s="28" t="s">
        <v>9</v>
      </c>
      <c r="BO23" s="27" t="s">
        <v>10</v>
      </c>
      <c r="BP23" s="28" t="s">
        <v>11</v>
      </c>
      <c r="BQ23" s="27" t="s">
        <v>12</v>
      </c>
      <c r="BS23" s="26"/>
      <c r="BT23" s="27"/>
      <c r="BU23" s="28" t="s">
        <v>2</v>
      </c>
      <c r="BV23" s="28" t="s">
        <v>3</v>
      </c>
      <c r="BW23" s="27" t="s">
        <v>4</v>
      </c>
      <c r="BX23" s="28" t="s">
        <v>5</v>
      </c>
      <c r="BY23" s="27" t="s">
        <v>6</v>
      </c>
      <c r="BZ23" s="28" t="s">
        <v>7</v>
      </c>
      <c r="CA23" s="27" t="s">
        <v>8</v>
      </c>
      <c r="CB23" s="28" t="s">
        <v>9</v>
      </c>
      <c r="CC23" s="27" t="s">
        <v>10</v>
      </c>
      <c r="CD23" s="28" t="s">
        <v>11</v>
      </c>
      <c r="CE23" s="27" t="s">
        <v>12</v>
      </c>
      <c r="CG23" s="26"/>
      <c r="CH23" s="27"/>
      <c r="CI23" s="28" t="s">
        <v>2</v>
      </c>
      <c r="CJ23" s="28" t="s">
        <v>3</v>
      </c>
      <c r="CK23" s="27" t="s">
        <v>4</v>
      </c>
      <c r="CL23" s="28" t="s">
        <v>5</v>
      </c>
      <c r="CM23" s="27" t="s">
        <v>6</v>
      </c>
      <c r="CN23" s="28" t="s">
        <v>7</v>
      </c>
      <c r="CO23" s="27" t="s">
        <v>8</v>
      </c>
      <c r="CP23" s="28" t="s">
        <v>9</v>
      </c>
      <c r="CQ23" s="27" t="s">
        <v>10</v>
      </c>
      <c r="CR23" s="28" t="s">
        <v>11</v>
      </c>
      <c r="CS23" s="27" t="s">
        <v>12</v>
      </c>
      <c r="CU23" s="26"/>
      <c r="CV23" s="27"/>
      <c r="CW23" s="28" t="s">
        <v>2</v>
      </c>
      <c r="CX23" s="28" t="s">
        <v>3</v>
      </c>
      <c r="CY23" s="27" t="s">
        <v>4</v>
      </c>
      <c r="CZ23" s="28" t="s">
        <v>5</v>
      </c>
      <c r="DA23" s="27" t="s">
        <v>6</v>
      </c>
      <c r="DB23" s="28" t="s">
        <v>7</v>
      </c>
      <c r="DC23" s="27" t="s">
        <v>8</v>
      </c>
      <c r="DD23" s="28" t="s">
        <v>9</v>
      </c>
      <c r="DE23" s="27" t="s">
        <v>10</v>
      </c>
      <c r="DF23" s="28" t="s">
        <v>11</v>
      </c>
      <c r="DG23" s="27" t="s">
        <v>12</v>
      </c>
      <c r="DI23" s="26"/>
      <c r="DJ23" s="27"/>
      <c r="DK23" s="28" t="s">
        <v>2</v>
      </c>
      <c r="DL23" s="28" t="s">
        <v>3</v>
      </c>
      <c r="DM23" s="27" t="s">
        <v>4</v>
      </c>
      <c r="DN23" s="28" t="s">
        <v>5</v>
      </c>
      <c r="DO23" s="27" t="s">
        <v>6</v>
      </c>
      <c r="DP23" s="28" t="s">
        <v>7</v>
      </c>
      <c r="DQ23" s="27" t="s">
        <v>8</v>
      </c>
      <c r="DR23" s="28" t="s">
        <v>9</v>
      </c>
      <c r="DS23" s="27" t="s">
        <v>10</v>
      </c>
      <c r="DT23" s="28" t="s">
        <v>11</v>
      </c>
      <c r="DU23" s="27" t="s">
        <v>12</v>
      </c>
      <c r="DW23" s="26"/>
      <c r="DX23" s="27"/>
      <c r="DY23" s="28" t="s">
        <v>2</v>
      </c>
      <c r="DZ23" s="28" t="s">
        <v>3</v>
      </c>
      <c r="EA23" s="27" t="s">
        <v>4</v>
      </c>
      <c r="EB23" s="28" t="s">
        <v>5</v>
      </c>
      <c r="EC23" s="27" t="s">
        <v>6</v>
      </c>
      <c r="ED23" s="28" t="s">
        <v>7</v>
      </c>
      <c r="EE23" s="27" t="s">
        <v>8</v>
      </c>
      <c r="EF23" s="28" t="s">
        <v>9</v>
      </c>
      <c r="EG23" s="27" t="s">
        <v>10</v>
      </c>
      <c r="EH23" s="28" t="s">
        <v>11</v>
      </c>
      <c r="EI23" s="27" t="s">
        <v>12</v>
      </c>
      <c r="EK23" s="26"/>
      <c r="EL23" s="27"/>
      <c r="EM23" s="28" t="s">
        <v>2</v>
      </c>
      <c r="EN23" s="28" t="s">
        <v>3</v>
      </c>
      <c r="EO23" s="27" t="s">
        <v>4</v>
      </c>
      <c r="EP23" s="28" t="s">
        <v>5</v>
      </c>
      <c r="EQ23" s="27" t="s">
        <v>6</v>
      </c>
      <c r="ER23" s="28" t="s">
        <v>7</v>
      </c>
      <c r="ES23" s="27" t="s">
        <v>8</v>
      </c>
      <c r="ET23" s="28" t="s">
        <v>9</v>
      </c>
      <c r="EU23" s="27" t="s">
        <v>10</v>
      </c>
      <c r="EV23" s="28" t="s">
        <v>11</v>
      </c>
      <c r="EW23" s="27" t="s">
        <v>12</v>
      </c>
      <c r="EY23" s="26"/>
      <c r="EZ23" s="27"/>
      <c r="FA23" s="28" t="s">
        <v>2</v>
      </c>
      <c r="FB23" s="28" t="s">
        <v>3</v>
      </c>
      <c r="FC23" s="27" t="s">
        <v>4</v>
      </c>
      <c r="FD23" s="28" t="s">
        <v>5</v>
      </c>
      <c r="FE23" s="27" t="s">
        <v>6</v>
      </c>
      <c r="FF23" s="28" t="s">
        <v>7</v>
      </c>
      <c r="FG23" s="27" t="s">
        <v>8</v>
      </c>
      <c r="FH23" s="28" t="s">
        <v>9</v>
      </c>
      <c r="FI23" s="27" t="s">
        <v>10</v>
      </c>
      <c r="FJ23" s="28" t="s">
        <v>11</v>
      </c>
      <c r="FK23" s="27" t="s">
        <v>12</v>
      </c>
      <c r="FM23" s="26"/>
      <c r="FN23" s="27"/>
      <c r="FO23" s="28" t="s">
        <v>2</v>
      </c>
      <c r="FP23" s="28" t="s">
        <v>3</v>
      </c>
      <c r="FQ23" s="27" t="s">
        <v>4</v>
      </c>
      <c r="FR23" s="28" t="s">
        <v>5</v>
      </c>
      <c r="FS23" s="27" t="s">
        <v>6</v>
      </c>
      <c r="FT23" s="28" t="s">
        <v>7</v>
      </c>
      <c r="FU23" s="27" t="s">
        <v>8</v>
      </c>
      <c r="FV23" s="28" t="s">
        <v>9</v>
      </c>
      <c r="FW23" s="27" t="s">
        <v>10</v>
      </c>
      <c r="FX23" s="28" t="s">
        <v>11</v>
      </c>
      <c r="FY23" s="27" t="s">
        <v>12</v>
      </c>
      <c r="GA23" s="26"/>
      <c r="GB23" s="27"/>
      <c r="GC23" s="28" t="s">
        <v>2</v>
      </c>
      <c r="GD23" s="28" t="s">
        <v>3</v>
      </c>
      <c r="GE23" s="27" t="s">
        <v>4</v>
      </c>
      <c r="GF23" s="28" t="s">
        <v>5</v>
      </c>
      <c r="GG23" s="27" t="s">
        <v>6</v>
      </c>
      <c r="GH23" s="28" t="s">
        <v>7</v>
      </c>
      <c r="GI23" s="27" t="s">
        <v>8</v>
      </c>
      <c r="GJ23" s="28" t="s">
        <v>9</v>
      </c>
      <c r="GK23" s="27" t="s">
        <v>10</v>
      </c>
      <c r="GL23" s="28" t="s">
        <v>11</v>
      </c>
      <c r="GM23" s="27" t="s">
        <v>12</v>
      </c>
      <c r="GO23" s="26"/>
      <c r="GP23" s="27"/>
      <c r="GQ23" s="28" t="s">
        <v>2</v>
      </c>
      <c r="GR23" s="28" t="s">
        <v>3</v>
      </c>
      <c r="GS23" s="27" t="s">
        <v>4</v>
      </c>
      <c r="GT23" s="28" t="s">
        <v>5</v>
      </c>
      <c r="GU23" s="27" t="s">
        <v>6</v>
      </c>
      <c r="GV23" s="28" t="s">
        <v>7</v>
      </c>
      <c r="GW23" s="27" t="s">
        <v>8</v>
      </c>
      <c r="GX23" s="28" t="s">
        <v>9</v>
      </c>
      <c r="GY23" s="27" t="s">
        <v>10</v>
      </c>
      <c r="GZ23" s="28" t="s">
        <v>11</v>
      </c>
      <c r="HA23" s="27" t="s">
        <v>12</v>
      </c>
    </row>
    <row r="24" spans="1:209" ht="13.9" hidden="1" x14ac:dyDescent="0.25">
      <c r="A24" s="29" t="s">
        <v>13</v>
      </c>
      <c r="B24" s="30" t="s">
        <v>14</v>
      </c>
      <c r="C24" s="31">
        <v>0.21</v>
      </c>
      <c r="D24" s="31">
        <v>0.24</v>
      </c>
      <c r="E24" s="32">
        <v>0.33</v>
      </c>
      <c r="F24" s="31">
        <v>0.43</v>
      </c>
      <c r="G24" s="32">
        <v>0.54</v>
      </c>
      <c r="H24" s="31">
        <v>0.64</v>
      </c>
      <c r="I24" s="32">
        <v>0.74</v>
      </c>
      <c r="J24" s="31">
        <v>0.84</v>
      </c>
      <c r="K24" s="32">
        <v>1.05</v>
      </c>
      <c r="L24" s="31">
        <v>1.1499999999999999</v>
      </c>
      <c r="M24" s="32">
        <v>1.25</v>
      </c>
      <c r="O24" s="29" t="s">
        <v>13</v>
      </c>
      <c r="P24" s="30" t="s">
        <v>14</v>
      </c>
      <c r="Q24" s="31">
        <v>0.21</v>
      </c>
      <c r="R24" s="31">
        <v>0.24</v>
      </c>
      <c r="S24" s="32">
        <v>0.33</v>
      </c>
      <c r="T24" s="31">
        <v>0.43</v>
      </c>
      <c r="U24" s="32">
        <v>0.54</v>
      </c>
      <c r="V24" s="31">
        <v>0.64</v>
      </c>
      <c r="W24" s="32">
        <v>0.74</v>
      </c>
      <c r="X24" s="31">
        <v>0.84</v>
      </c>
      <c r="Y24" s="32">
        <v>1.05</v>
      </c>
      <c r="Z24" s="31">
        <v>1.1499999999999999</v>
      </c>
      <c r="AA24" s="32">
        <v>1.25</v>
      </c>
      <c r="AC24" s="29" t="s">
        <v>13</v>
      </c>
      <c r="AD24" s="30" t="s">
        <v>14</v>
      </c>
      <c r="AE24" s="31">
        <v>0.21</v>
      </c>
      <c r="AF24" s="31">
        <v>0.24</v>
      </c>
      <c r="AG24" s="32">
        <v>0.33</v>
      </c>
      <c r="AH24" s="31">
        <v>0.43</v>
      </c>
      <c r="AI24" s="32">
        <v>0.54</v>
      </c>
      <c r="AJ24" s="31">
        <v>0.64</v>
      </c>
      <c r="AK24" s="32">
        <v>0.74</v>
      </c>
      <c r="AL24" s="31">
        <v>0.84</v>
      </c>
      <c r="AM24" s="32">
        <v>1.05</v>
      </c>
      <c r="AN24" s="31">
        <v>1.1499999999999999</v>
      </c>
      <c r="AO24" s="32">
        <v>1.25</v>
      </c>
      <c r="AQ24" s="29" t="s">
        <v>13</v>
      </c>
      <c r="AR24" s="30" t="s">
        <v>14</v>
      </c>
      <c r="AS24" s="31">
        <v>0.21</v>
      </c>
      <c r="AT24" s="31">
        <v>0.24</v>
      </c>
      <c r="AU24" s="32">
        <v>0.33</v>
      </c>
      <c r="AV24" s="31">
        <v>0.43</v>
      </c>
      <c r="AW24" s="32">
        <v>0.54</v>
      </c>
      <c r="AX24" s="31">
        <v>0.64</v>
      </c>
      <c r="AY24" s="32">
        <v>0.74</v>
      </c>
      <c r="AZ24" s="31">
        <v>0.84</v>
      </c>
      <c r="BA24" s="32">
        <v>1.05</v>
      </c>
      <c r="BB24" s="31">
        <v>1.1499999999999999</v>
      </c>
      <c r="BC24" s="32">
        <v>1.25</v>
      </c>
      <c r="BE24" s="29" t="s">
        <v>13</v>
      </c>
      <c r="BF24" s="30" t="s">
        <v>14</v>
      </c>
      <c r="BG24" s="31">
        <v>0.21</v>
      </c>
      <c r="BH24" s="31">
        <v>0.24</v>
      </c>
      <c r="BI24" s="32">
        <v>0.33</v>
      </c>
      <c r="BJ24" s="31">
        <v>0.43</v>
      </c>
      <c r="BK24" s="32">
        <v>0.54</v>
      </c>
      <c r="BL24" s="31">
        <v>0.64</v>
      </c>
      <c r="BM24" s="32">
        <v>0.74</v>
      </c>
      <c r="BN24" s="31">
        <v>0.84</v>
      </c>
      <c r="BO24" s="32">
        <v>1.05</v>
      </c>
      <c r="BP24" s="31">
        <v>1.1499999999999999</v>
      </c>
      <c r="BQ24" s="32">
        <v>1.25</v>
      </c>
      <c r="BS24" s="29" t="s">
        <v>13</v>
      </c>
      <c r="BT24" s="30" t="s">
        <v>14</v>
      </c>
      <c r="BU24" s="31">
        <v>0.21</v>
      </c>
      <c r="BV24" s="31">
        <v>0.24</v>
      </c>
      <c r="BW24" s="32">
        <v>0.33</v>
      </c>
      <c r="BX24" s="31">
        <v>0.43</v>
      </c>
      <c r="BY24" s="32">
        <v>0.54</v>
      </c>
      <c r="BZ24" s="31">
        <v>0.64</v>
      </c>
      <c r="CA24" s="32">
        <v>0.74</v>
      </c>
      <c r="CB24" s="31">
        <v>0.84</v>
      </c>
      <c r="CC24" s="32">
        <v>1.05</v>
      </c>
      <c r="CD24" s="31">
        <v>1.1499999999999999</v>
      </c>
      <c r="CE24" s="32">
        <v>1.25</v>
      </c>
      <c r="CG24" s="29" t="s">
        <v>13</v>
      </c>
      <c r="CH24" s="30" t="s">
        <v>14</v>
      </c>
      <c r="CI24" s="31">
        <v>0.21</v>
      </c>
      <c r="CJ24" s="31">
        <v>0.24</v>
      </c>
      <c r="CK24" s="32">
        <v>0.33</v>
      </c>
      <c r="CL24" s="31">
        <v>0.43</v>
      </c>
      <c r="CM24" s="32">
        <v>0.54</v>
      </c>
      <c r="CN24" s="31">
        <v>0.64</v>
      </c>
      <c r="CO24" s="32">
        <v>0.74</v>
      </c>
      <c r="CP24" s="31">
        <v>0.84</v>
      </c>
      <c r="CQ24" s="32">
        <v>1.05</v>
      </c>
      <c r="CR24" s="31">
        <v>1.1499999999999999</v>
      </c>
      <c r="CS24" s="32">
        <v>1.25</v>
      </c>
      <c r="CU24" s="29" t="s">
        <v>13</v>
      </c>
      <c r="CV24" s="30" t="s">
        <v>14</v>
      </c>
      <c r="CW24" s="31">
        <v>0.21</v>
      </c>
      <c r="CX24" s="31">
        <v>0.24</v>
      </c>
      <c r="CY24" s="32">
        <v>0.33</v>
      </c>
      <c r="CZ24" s="31">
        <v>0.43</v>
      </c>
      <c r="DA24" s="32">
        <v>0.54</v>
      </c>
      <c r="DB24" s="31">
        <v>0.64</v>
      </c>
      <c r="DC24" s="32">
        <v>0.74</v>
      </c>
      <c r="DD24" s="31">
        <v>0.84</v>
      </c>
      <c r="DE24" s="32">
        <v>1.05</v>
      </c>
      <c r="DF24" s="31">
        <v>1.1499999999999999</v>
      </c>
      <c r="DG24" s="32">
        <v>1.25</v>
      </c>
      <c r="DI24" s="29" t="s">
        <v>13</v>
      </c>
      <c r="DJ24" s="30" t="s">
        <v>14</v>
      </c>
      <c r="DK24" s="31">
        <v>0.21</v>
      </c>
      <c r="DL24" s="31">
        <v>0.24</v>
      </c>
      <c r="DM24" s="32">
        <v>0.33</v>
      </c>
      <c r="DN24" s="31">
        <v>0.43</v>
      </c>
      <c r="DO24" s="32">
        <v>0.54</v>
      </c>
      <c r="DP24" s="31">
        <v>0.64</v>
      </c>
      <c r="DQ24" s="32">
        <v>0.74</v>
      </c>
      <c r="DR24" s="31">
        <v>0.84</v>
      </c>
      <c r="DS24" s="32">
        <v>1.05</v>
      </c>
      <c r="DT24" s="31">
        <v>1.1499999999999999</v>
      </c>
      <c r="DU24" s="32">
        <v>1.25</v>
      </c>
      <c r="DW24" s="29" t="s">
        <v>13</v>
      </c>
      <c r="DX24" s="30" t="s">
        <v>14</v>
      </c>
      <c r="DY24" s="31">
        <v>0.21</v>
      </c>
      <c r="DZ24" s="31">
        <v>0.24</v>
      </c>
      <c r="EA24" s="32">
        <v>0.33</v>
      </c>
      <c r="EB24" s="31">
        <v>0.43</v>
      </c>
      <c r="EC24" s="32">
        <v>0.54</v>
      </c>
      <c r="ED24" s="31">
        <v>0.64</v>
      </c>
      <c r="EE24" s="32">
        <v>0.74</v>
      </c>
      <c r="EF24" s="31">
        <v>0.84</v>
      </c>
      <c r="EG24" s="32">
        <v>1.05</v>
      </c>
      <c r="EH24" s="31">
        <v>1.1499999999999999</v>
      </c>
      <c r="EI24" s="32">
        <v>1.25</v>
      </c>
      <c r="EK24" s="29" t="s">
        <v>13</v>
      </c>
      <c r="EL24" s="30" t="s">
        <v>14</v>
      </c>
      <c r="EM24" s="31">
        <v>0.21</v>
      </c>
      <c r="EN24" s="31">
        <v>0.24</v>
      </c>
      <c r="EO24" s="32">
        <v>0.33</v>
      </c>
      <c r="EP24" s="31">
        <v>0.43</v>
      </c>
      <c r="EQ24" s="32">
        <v>0.54</v>
      </c>
      <c r="ER24" s="31">
        <v>0.64</v>
      </c>
      <c r="ES24" s="32">
        <v>0.74</v>
      </c>
      <c r="ET24" s="31">
        <v>0.84</v>
      </c>
      <c r="EU24" s="32">
        <v>1.05</v>
      </c>
      <c r="EV24" s="31">
        <v>1.1499999999999999</v>
      </c>
      <c r="EW24" s="32">
        <v>1.25</v>
      </c>
      <c r="EY24" s="29" t="s">
        <v>13</v>
      </c>
      <c r="EZ24" s="30" t="s">
        <v>14</v>
      </c>
      <c r="FA24" s="31">
        <v>0.21</v>
      </c>
      <c r="FB24" s="31">
        <v>0.24</v>
      </c>
      <c r="FC24" s="32">
        <v>0.33</v>
      </c>
      <c r="FD24" s="31">
        <v>0.43</v>
      </c>
      <c r="FE24" s="32">
        <v>0.54</v>
      </c>
      <c r="FF24" s="31">
        <v>0.64</v>
      </c>
      <c r="FG24" s="32">
        <v>0.74</v>
      </c>
      <c r="FH24" s="31">
        <v>0.84</v>
      </c>
      <c r="FI24" s="32">
        <v>1.05</v>
      </c>
      <c r="FJ24" s="31">
        <v>1.1499999999999999</v>
      </c>
      <c r="FK24" s="32">
        <v>1.25</v>
      </c>
      <c r="FM24" s="29" t="s">
        <v>13</v>
      </c>
      <c r="FN24" s="30" t="s">
        <v>14</v>
      </c>
      <c r="FO24" s="31">
        <v>0.21</v>
      </c>
      <c r="FP24" s="31">
        <v>0.24</v>
      </c>
      <c r="FQ24" s="32">
        <v>0.33</v>
      </c>
      <c r="FR24" s="31">
        <v>0.43</v>
      </c>
      <c r="FS24" s="32">
        <v>0.54</v>
      </c>
      <c r="FT24" s="31">
        <v>0.64</v>
      </c>
      <c r="FU24" s="32">
        <v>0.74</v>
      </c>
      <c r="FV24" s="31">
        <v>0.84</v>
      </c>
      <c r="FW24" s="32">
        <v>1.05</v>
      </c>
      <c r="FX24" s="31">
        <v>1.1499999999999999</v>
      </c>
      <c r="FY24" s="32">
        <v>1.25</v>
      </c>
      <c r="GA24" s="29" t="s">
        <v>13</v>
      </c>
      <c r="GB24" s="30" t="s">
        <v>14</v>
      </c>
      <c r="GC24" s="31">
        <v>0.21</v>
      </c>
      <c r="GD24" s="31">
        <v>0.24</v>
      </c>
      <c r="GE24" s="32">
        <v>0.33</v>
      </c>
      <c r="GF24" s="31">
        <v>0.43</v>
      </c>
      <c r="GG24" s="32">
        <v>0.54</v>
      </c>
      <c r="GH24" s="31">
        <v>0.64</v>
      </c>
      <c r="GI24" s="32">
        <v>0.74</v>
      </c>
      <c r="GJ24" s="31">
        <v>0.84</v>
      </c>
      <c r="GK24" s="32">
        <v>1.05</v>
      </c>
      <c r="GL24" s="31">
        <v>1.1499999999999999</v>
      </c>
      <c r="GM24" s="32">
        <v>1.25</v>
      </c>
      <c r="GO24" s="29" t="s">
        <v>13</v>
      </c>
      <c r="GP24" s="30" t="s">
        <v>14</v>
      </c>
      <c r="GQ24" s="31">
        <v>0.21</v>
      </c>
      <c r="GR24" s="31">
        <v>0.24</v>
      </c>
      <c r="GS24" s="32">
        <v>0.33</v>
      </c>
      <c r="GT24" s="31">
        <v>0.43</v>
      </c>
      <c r="GU24" s="32">
        <v>0.54</v>
      </c>
      <c r="GV24" s="31">
        <v>0.64</v>
      </c>
      <c r="GW24" s="32">
        <v>0.74</v>
      </c>
      <c r="GX24" s="31">
        <v>0.84</v>
      </c>
      <c r="GY24" s="32">
        <v>1.05</v>
      </c>
      <c r="GZ24" s="31">
        <v>1.1499999999999999</v>
      </c>
      <c r="HA24" s="32">
        <v>1.25</v>
      </c>
    </row>
    <row r="25" spans="1:209" ht="13.9" hidden="1" x14ac:dyDescent="0.25">
      <c r="A25" s="9" t="s">
        <v>15</v>
      </c>
      <c r="B25" s="10" t="s">
        <v>16</v>
      </c>
      <c r="C25" s="11">
        <v>4916</v>
      </c>
      <c r="D25" s="11">
        <v>4916</v>
      </c>
      <c r="E25" s="11">
        <v>4916</v>
      </c>
      <c r="F25" s="11">
        <v>4916</v>
      </c>
      <c r="G25" s="11">
        <v>4916</v>
      </c>
      <c r="H25" s="11">
        <v>4916</v>
      </c>
      <c r="I25" s="11">
        <v>4916</v>
      </c>
      <c r="J25" s="11">
        <v>4916</v>
      </c>
      <c r="K25" s="11">
        <v>4916</v>
      </c>
      <c r="L25" s="11">
        <v>4916</v>
      </c>
      <c r="M25" s="11">
        <v>4916</v>
      </c>
      <c r="O25" s="9" t="s">
        <v>15</v>
      </c>
      <c r="P25" s="10" t="s">
        <v>16</v>
      </c>
      <c r="Q25" s="11">
        <v>5162</v>
      </c>
      <c r="R25" s="11">
        <v>5162</v>
      </c>
      <c r="S25" s="11">
        <v>5162</v>
      </c>
      <c r="T25" s="11">
        <v>5162</v>
      </c>
      <c r="U25" s="11">
        <v>5162</v>
      </c>
      <c r="V25" s="11">
        <v>5162</v>
      </c>
      <c r="W25" s="11">
        <v>5162</v>
      </c>
      <c r="X25" s="11">
        <v>5162</v>
      </c>
      <c r="Y25" s="11">
        <v>5162</v>
      </c>
      <c r="Z25" s="11">
        <v>5162</v>
      </c>
      <c r="AA25" s="11">
        <v>5162</v>
      </c>
      <c r="AC25" s="9" t="s">
        <v>15</v>
      </c>
      <c r="AD25" s="10" t="s">
        <v>16</v>
      </c>
      <c r="AE25" s="11">
        <f>+AE6</f>
        <v>5309</v>
      </c>
      <c r="AF25" s="11">
        <f t="shared" ref="AF25:AO25" si="127">+AF6</f>
        <v>5309</v>
      </c>
      <c r="AG25" s="11">
        <f t="shared" si="127"/>
        <v>5309</v>
      </c>
      <c r="AH25" s="11">
        <f t="shared" si="127"/>
        <v>5309</v>
      </c>
      <c r="AI25" s="11">
        <f t="shared" si="127"/>
        <v>5309</v>
      </c>
      <c r="AJ25" s="11">
        <f t="shared" si="127"/>
        <v>5309</v>
      </c>
      <c r="AK25" s="11">
        <f t="shared" si="127"/>
        <v>5309</v>
      </c>
      <c r="AL25" s="11">
        <f t="shared" si="127"/>
        <v>5309</v>
      </c>
      <c r="AM25" s="11">
        <f t="shared" si="127"/>
        <v>5309</v>
      </c>
      <c r="AN25" s="11">
        <f t="shared" si="127"/>
        <v>5309</v>
      </c>
      <c r="AO25" s="11">
        <f t="shared" si="127"/>
        <v>5309</v>
      </c>
      <c r="AQ25" s="9" t="s">
        <v>15</v>
      </c>
      <c r="AR25" s="10" t="s">
        <v>16</v>
      </c>
      <c r="AS25" s="11">
        <f>+AS6</f>
        <v>5408</v>
      </c>
      <c r="AT25" s="11">
        <f t="shared" ref="AT25:BC25" si="128">+AT6</f>
        <v>5408</v>
      </c>
      <c r="AU25" s="11">
        <f t="shared" si="128"/>
        <v>5408</v>
      </c>
      <c r="AV25" s="11">
        <f t="shared" si="128"/>
        <v>5408</v>
      </c>
      <c r="AW25" s="11">
        <f t="shared" si="128"/>
        <v>5408</v>
      </c>
      <c r="AX25" s="11">
        <f t="shared" si="128"/>
        <v>5408</v>
      </c>
      <c r="AY25" s="11">
        <f t="shared" si="128"/>
        <v>5408</v>
      </c>
      <c r="AZ25" s="11">
        <f t="shared" si="128"/>
        <v>5408</v>
      </c>
      <c r="BA25" s="11">
        <f t="shared" si="128"/>
        <v>5408</v>
      </c>
      <c r="BB25" s="11">
        <f t="shared" si="128"/>
        <v>5408</v>
      </c>
      <c r="BC25" s="11">
        <f t="shared" si="128"/>
        <v>5408</v>
      </c>
      <c r="BE25" s="9" t="s">
        <v>15</v>
      </c>
      <c r="BF25" s="10" t="s">
        <v>16</v>
      </c>
      <c r="BG25" s="11">
        <f>+BG6</f>
        <v>5555</v>
      </c>
      <c r="BH25" s="11">
        <f t="shared" ref="BH25:BQ25" si="129">+BH6</f>
        <v>5555</v>
      </c>
      <c r="BI25" s="11">
        <f t="shared" si="129"/>
        <v>5555</v>
      </c>
      <c r="BJ25" s="11">
        <f t="shared" si="129"/>
        <v>5555</v>
      </c>
      <c r="BK25" s="11">
        <f t="shared" si="129"/>
        <v>5555</v>
      </c>
      <c r="BL25" s="11">
        <f t="shared" si="129"/>
        <v>5555</v>
      </c>
      <c r="BM25" s="11">
        <f t="shared" si="129"/>
        <v>5555</v>
      </c>
      <c r="BN25" s="11">
        <f t="shared" si="129"/>
        <v>5555</v>
      </c>
      <c r="BO25" s="11">
        <f t="shared" si="129"/>
        <v>5555</v>
      </c>
      <c r="BP25" s="11">
        <f t="shared" si="129"/>
        <v>5555</v>
      </c>
      <c r="BQ25" s="11">
        <f t="shared" si="129"/>
        <v>5555</v>
      </c>
      <c r="BS25" s="9" t="s">
        <v>15</v>
      </c>
      <c r="BT25" s="10" t="s">
        <v>16</v>
      </c>
      <c r="BU25" s="11">
        <f>+BU6</f>
        <v>5653</v>
      </c>
      <c r="BV25" s="11">
        <f t="shared" ref="BV25:CE25" si="130">+BV6</f>
        <v>5653</v>
      </c>
      <c r="BW25" s="11">
        <f t="shared" si="130"/>
        <v>5653</v>
      </c>
      <c r="BX25" s="11">
        <f t="shared" si="130"/>
        <v>5653</v>
      </c>
      <c r="BY25" s="11">
        <f t="shared" si="130"/>
        <v>5653</v>
      </c>
      <c r="BZ25" s="11">
        <f t="shared" si="130"/>
        <v>5653</v>
      </c>
      <c r="CA25" s="11">
        <f t="shared" si="130"/>
        <v>5653</v>
      </c>
      <c r="CB25" s="11">
        <f t="shared" si="130"/>
        <v>5653</v>
      </c>
      <c r="CC25" s="11">
        <f t="shared" si="130"/>
        <v>5653</v>
      </c>
      <c r="CD25" s="11">
        <f t="shared" si="130"/>
        <v>5653</v>
      </c>
      <c r="CE25" s="11">
        <f t="shared" si="130"/>
        <v>5653</v>
      </c>
      <c r="CG25" s="9" t="s">
        <v>15</v>
      </c>
      <c r="CH25" s="10" t="s">
        <v>16</v>
      </c>
      <c r="CI25" s="11">
        <f>+CI6</f>
        <v>5850</v>
      </c>
      <c r="CJ25" s="11">
        <f t="shared" ref="CJ25:CS25" si="131">+CJ6</f>
        <v>5850</v>
      </c>
      <c r="CK25" s="11">
        <f t="shared" si="131"/>
        <v>5850</v>
      </c>
      <c r="CL25" s="11">
        <f t="shared" si="131"/>
        <v>5850</v>
      </c>
      <c r="CM25" s="11">
        <f t="shared" si="131"/>
        <v>5850</v>
      </c>
      <c r="CN25" s="11">
        <f t="shared" si="131"/>
        <v>5850</v>
      </c>
      <c r="CO25" s="11">
        <f t="shared" si="131"/>
        <v>5850</v>
      </c>
      <c r="CP25" s="11">
        <f t="shared" si="131"/>
        <v>5850</v>
      </c>
      <c r="CQ25" s="11">
        <f t="shared" si="131"/>
        <v>5850</v>
      </c>
      <c r="CR25" s="11">
        <f t="shared" si="131"/>
        <v>5850</v>
      </c>
      <c r="CS25" s="11">
        <f t="shared" si="131"/>
        <v>5850</v>
      </c>
      <c r="CU25" s="9" t="s">
        <v>15</v>
      </c>
      <c r="CV25" s="10" t="s">
        <v>16</v>
      </c>
      <c r="CW25" s="11">
        <f>+CW6</f>
        <v>6391</v>
      </c>
      <c r="CX25" s="11">
        <f t="shared" ref="CX25:DG25" si="132">+CX6</f>
        <v>6391</v>
      </c>
      <c r="CY25" s="11">
        <f t="shared" si="132"/>
        <v>6391</v>
      </c>
      <c r="CZ25" s="11">
        <f t="shared" si="132"/>
        <v>6391</v>
      </c>
      <c r="DA25" s="11">
        <f t="shared" si="132"/>
        <v>6391</v>
      </c>
      <c r="DB25" s="11">
        <f t="shared" si="132"/>
        <v>6391</v>
      </c>
      <c r="DC25" s="11">
        <f t="shared" si="132"/>
        <v>6391</v>
      </c>
      <c r="DD25" s="11">
        <f t="shared" si="132"/>
        <v>6391</v>
      </c>
      <c r="DE25" s="11">
        <f t="shared" si="132"/>
        <v>6391</v>
      </c>
      <c r="DF25" s="11">
        <f t="shared" si="132"/>
        <v>6391</v>
      </c>
      <c r="DG25" s="11">
        <f t="shared" si="132"/>
        <v>6391</v>
      </c>
      <c r="DI25" s="9" t="s">
        <v>15</v>
      </c>
      <c r="DJ25" s="10" t="s">
        <v>16</v>
      </c>
      <c r="DK25" s="11">
        <f>+DK6</f>
        <v>6489</v>
      </c>
      <c r="DL25" s="11">
        <f t="shared" ref="DL25:DU25" si="133">+DL6</f>
        <v>6489</v>
      </c>
      <c r="DM25" s="11">
        <f t="shared" si="133"/>
        <v>6489</v>
      </c>
      <c r="DN25" s="11">
        <f t="shared" si="133"/>
        <v>6489</v>
      </c>
      <c r="DO25" s="11">
        <f t="shared" si="133"/>
        <v>6489</v>
      </c>
      <c r="DP25" s="11">
        <f t="shared" si="133"/>
        <v>6489</v>
      </c>
      <c r="DQ25" s="11">
        <f t="shared" si="133"/>
        <v>6489</v>
      </c>
      <c r="DR25" s="11">
        <f t="shared" si="133"/>
        <v>6489</v>
      </c>
      <c r="DS25" s="11">
        <f t="shared" si="133"/>
        <v>6489</v>
      </c>
      <c r="DT25" s="11">
        <f t="shared" si="133"/>
        <v>6489</v>
      </c>
      <c r="DU25" s="11">
        <f t="shared" si="133"/>
        <v>6489</v>
      </c>
      <c r="DW25" s="9" t="s">
        <v>15</v>
      </c>
      <c r="DX25" s="10" t="s">
        <v>16</v>
      </c>
      <c r="DY25" s="11">
        <f>+DY6</f>
        <v>7501</v>
      </c>
      <c r="DZ25" s="11">
        <f t="shared" ref="DZ25:EI25" si="134">+DZ6</f>
        <v>7501</v>
      </c>
      <c r="EA25" s="11">
        <f t="shared" si="134"/>
        <v>7501</v>
      </c>
      <c r="EB25" s="11">
        <f t="shared" si="134"/>
        <v>7501</v>
      </c>
      <c r="EC25" s="11">
        <f t="shared" si="134"/>
        <v>7501</v>
      </c>
      <c r="ED25" s="11">
        <f t="shared" si="134"/>
        <v>7501</v>
      </c>
      <c r="EE25" s="11">
        <f t="shared" si="134"/>
        <v>7501</v>
      </c>
      <c r="EF25" s="11">
        <f t="shared" si="134"/>
        <v>7501</v>
      </c>
      <c r="EG25" s="11">
        <f t="shared" si="134"/>
        <v>7501</v>
      </c>
      <c r="EH25" s="11">
        <f t="shared" si="134"/>
        <v>7501</v>
      </c>
      <c r="EI25" s="11">
        <f t="shared" si="134"/>
        <v>7501</v>
      </c>
      <c r="EK25" s="9" t="s">
        <v>15</v>
      </c>
      <c r="EL25" s="10" t="s">
        <v>16</v>
      </c>
      <c r="EM25" s="11">
        <f>+EM6</f>
        <v>8189</v>
      </c>
      <c r="EN25" s="11">
        <f t="shared" ref="EN25:EW25" si="135">+EN6</f>
        <v>8189</v>
      </c>
      <c r="EO25" s="11">
        <f t="shared" si="135"/>
        <v>8189</v>
      </c>
      <c r="EP25" s="11">
        <f t="shared" si="135"/>
        <v>8189</v>
      </c>
      <c r="EQ25" s="11">
        <f t="shared" si="135"/>
        <v>8189</v>
      </c>
      <c r="ER25" s="11">
        <f t="shared" si="135"/>
        <v>8189</v>
      </c>
      <c r="ES25" s="11">
        <f t="shared" si="135"/>
        <v>8189</v>
      </c>
      <c r="ET25" s="11">
        <f t="shared" si="135"/>
        <v>8189</v>
      </c>
      <c r="EU25" s="11">
        <f t="shared" si="135"/>
        <v>8189</v>
      </c>
      <c r="EV25" s="11">
        <f t="shared" si="135"/>
        <v>8189</v>
      </c>
      <c r="EW25" s="11">
        <f t="shared" si="135"/>
        <v>8189</v>
      </c>
      <c r="EY25" s="9" t="s">
        <v>15</v>
      </c>
      <c r="EZ25" s="10" t="s">
        <v>16</v>
      </c>
      <c r="FA25" s="11">
        <f>+FA6</f>
        <v>8710</v>
      </c>
      <c r="FB25" s="11">
        <f t="shared" ref="FB25:FK25" si="136">+FB6</f>
        <v>8710</v>
      </c>
      <c r="FC25" s="11">
        <f t="shared" si="136"/>
        <v>8710</v>
      </c>
      <c r="FD25" s="11">
        <f t="shared" si="136"/>
        <v>8710</v>
      </c>
      <c r="FE25" s="11">
        <f t="shared" si="136"/>
        <v>8710</v>
      </c>
      <c r="FF25" s="11">
        <f t="shared" si="136"/>
        <v>8710</v>
      </c>
      <c r="FG25" s="11">
        <f t="shared" si="136"/>
        <v>8710</v>
      </c>
      <c r="FH25" s="11">
        <f t="shared" si="136"/>
        <v>8710</v>
      </c>
      <c r="FI25" s="11">
        <f t="shared" si="136"/>
        <v>8710</v>
      </c>
      <c r="FJ25" s="11">
        <f t="shared" si="136"/>
        <v>8710</v>
      </c>
      <c r="FK25" s="11">
        <f t="shared" si="136"/>
        <v>8710</v>
      </c>
      <c r="FM25" s="9" t="s">
        <v>15</v>
      </c>
      <c r="FN25" s="10" t="s">
        <v>16</v>
      </c>
      <c r="FO25" s="11">
        <f>+FO6</f>
        <v>9203</v>
      </c>
      <c r="FP25" s="11">
        <f t="shared" ref="FP25:FY25" si="137">+FP6</f>
        <v>9203</v>
      </c>
      <c r="FQ25" s="11">
        <f t="shared" si="137"/>
        <v>9203</v>
      </c>
      <c r="FR25" s="11">
        <f t="shared" si="137"/>
        <v>9203</v>
      </c>
      <c r="FS25" s="11">
        <f t="shared" si="137"/>
        <v>9203</v>
      </c>
      <c r="FT25" s="11">
        <f t="shared" si="137"/>
        <v>9203</v>
      </c>
      <c r="FU25" s="11">
        <f t="shared" si="137"/>
        <v>9203</v>
      </c>
      <c r="FV25" s="11">
        <f t="shared" si="137"/>
        <v>9203</v>
      </c>
      <c r="FW25" s="11">
        <f t="shared" si="137"/>
        <v>9203</v>
      </c>
      <c r="FX25" s="11">
        <f t="shared" si="137"/>
        <v>9203</v>
      </c>
      <c r="FY25" s="11">
        <f t="shared" si="137"/>
        <v>9203</v>
      </c>
      <c r="GA25" s="9" t="s">
        <v>15</v>
      </c>
      <c r="GB25" s="10" t="s">
        <v>16</v>
      </c>
      <c r="GC25" s="11">
        <f>+GC6</f>
        <v>9703</v>
      </c>
      <c r="GD25" s="11">
        <f t="shared" ref="GD25:GM25" si="138">+GD6</f>
        <v>9703</v>
      </c>
      <c r="GE25" s="11">
        <f t="shared" si="138"/>
        <v>9703</v>
      </c>
      <c r="GF25" s="11">
        <f t="shared" si="138"/>
        <v>9703</v>
      </c>
      <c r="GG25" s="11">
        <f t="shared" si="138"/>
        <v>9703</v>
      </c>
      <c r="GH25" s="11">
        <f t="shared" si="138"/>
        <v>9703</v>
      </c>
      <c r="GI25" s="11">
        <f t="shared" si="138"/>
        <v>9703</v>
      </c>
      <c r="GJ25" s="11">
        <f t="shared" si="138"/>
        <v>9703</v>
      </c>
      <c r="GK25" s="11">
        <f t="shared" si="138"/>
        <v>9703</v>
      </c>
      <c r="GL25" s="11">
        <f t="shared" si="138"/>
        <v>9703</v>
      </c>
      <c r="GM25" s="11">
        <f t="shared" si="138"/>
        <v>9703</v>
      </c>
      <c r="GO25" s="9" t="s">
        <v>15</v>
      </c>
      <c r="GP25" s="10" t="s">
        <v>16</v>
      </c>
      <c r="GQ25" s="11">
        <f>+GQ6</f>
        <v>10747</v>
      </c>
      <c r="GR25" s="11">
        <f t="shared" ref="GR25:HA25" si="139">+GR6</f>
        <v>10747</v>
      </c>
      <c r="GS25" s="11">
        <f t="shared" si="139"/>
        <v>10747</v>
      </c>
      <c r="GT25" s="11">
        <f t="shared" si="139"/>
        <v>10747</v>
      </c>
      <c r="GU25" s="11">
        <f t="shared" si="139"/>
        <v>10747</v>
      </c>
      <c r="GV25" s="11">
        <f t="shared" si="139"/>
        <v>10747</v>
      </c>
      <c r="GW25" s="11">
        <f t="shared" si="139"/>
        <v>10747</v>
      </c>
      <c r="GX25" s="11">
        <f t="shared" si="139"/>
        <v>10747</v>
      </c>
      <c r="GY25" s="11">
        <f t="shared" si="139"/>
        <v>10747</v>
      </c>
      <c r="GZ25" s="11">
        <f t="shared" si="139"/>
        <v>10747</v>
      </c>
      <c r="HA25" s="11">
        <f t="shared" si="139"/>
        <v>10747</v>
      </c>
    </row>
    <row r="26" spans="1:209" ht="13.9" hidden="1" x14ac:dyDescent="0.25">
      <c r="A26" s="9" t="s">
        <v>17</v>
      </c>
      <c r="B26" s="12" t="s">
        <v>18</v>
      </c>
      <c r="C26" s="11">
        <f>+C25*C24</f>
        <v>1032.3599999999999</v>
      </c>
      <c r="D26" s="11">
        <f t="shared" ref="D26:M26" si="140">+D25*D24</f>
        <v>1179.8399999999999</v>
      </c>
      <c r="E26" s="11">
        <f t="shared" si="140"/>
        <v>1622.28</v>
      </c>
      <c r="F26" s="11">
        <f t="shared" si="140"/>
        <v>2113.88</v>
      </c>
      <c r="G26" s="11">
        <f t="shared" si="140"/>
        <v>2654.6400000000003</v>
      </c>
      <c r="H26" s="11">
        <f t="shared" si="140"/>
        <v>3146.2400000000002</v>
      </c>
      <c r="I26" s="11">
        <f t="shared" si="140"/>
        <v>3637.84</v>
      </c>
      <c r="J26" s="11">
        <f t="shared" si="140"/>
        <v>4129.4399999999996</v>
      </c>
      <c r="K26" s="11">
        <f t="shared" si="140"/>
        <v>5161.8</v>
      </c>
      <c r="L26" s="11">
        <f t="shared" si="140"/>
        <v>5653.4</v>
      </c>
      <c r="M26" s="11">
        <f t="shared" si="140"/>
        <v>6145</v>
      </c>
      <c r="O26" s="9" t="s">
        <v>17</v>
      </c>
      <c r="P26" s="12" t="s">
        <v>18</v>
      </c>
      <c r="Q26" s="11">
        <f>+Q25*Q24</f>
        <v>1084.02</v>
      </c>
      <c r="R26" s="11">
        <f t="shared" ref="R26:AA26" si="141">+R25*R24</f>
        <v>1238.8799999999999</v>
      </c>
      <c r="S26" s="11">
        <f t="shared" si="141"/>
        <v>1703.46</v>
      </c>
      <c r="T26" s="11">
        <f t="shared" si="141"/>
        <v>2219.66</v>
      </c>
      <c r="U26" s="11">
        <f t="shared" si="141"/>
        <v>2787.48</v>
      </c>
      <c r="V26" s="11">
        <f t="shared" si="141"/>
        <v>3303.6800000000003</v>
      </c>
      <c r="W26" s="11">
        <f t="shared" si="141"/>
        <v>3819.88</v>
      </c>
      <c r="X26" s="11">
        <f t="shared" si="141"/>
        <v>4336.08</v>
      </c>
      <c r="Y26" s="11">
        <f t="shared" si="141"/>
        <v>5420.1</v>
      </c>
      <c r="Z26" s="11">
        <f t="shared" si="141"/>
        <v>5936.2999999999993</v>
      </c>
      <c r="AA26" s="11">
        <f t="shared" si="141"/>
        <v>6452.5</v>
      </c>
      <c r="AC26" s="9" t="s">
        <v>17</v>
      </c>
      <c r="AD26" s="12" t="s">
        <v>18</v>
      </c>
      <c r="AE26" s="11">
        <f>+AE25*AE24</f>
        <v>1114.8899999999999</v>
      </c>
      <c r="AF26" s="11">
        <f t="shared" ref="AF26:AO26" si="142">+AF25*AF24</f>
        <v>1274.1599999999999</v>
      </c>
      <c r="AG26" s="11">
        <f t="shared" si="142"/>
        <v>1751.97</v>
      </c>
      <c r="AH26" s="11">
        <f t="shared" si="142"/>
        <v>2282.87</v>
      </c>
      <c r="AI26" s="11">
        <f t="shared" si="142"/>
        <v>2866.86</v>
      </c>
      <c r="AJ26" s="11">
        <f t="shared" si="142"/>
        <v>3397.76</v>
      </c>
      <c r="AK26" s="11">
        <f t="shared" si="142"/>
        <v>3928.66</v>
      </c>
      <c r="AL26" s="11">
        <f t="shared" si="142"/>
        <v>4459.5599999999995</v>
      </c>
      <c r="AM26" s="11">
        <f t="shared" si="142"/>
        <v>5574.45</v>
      </c>
      <c r="AN26" s="11">
        <f t="shared" si="142"/>
        <v>6105.3499999999995</v>
      </c>
      <c r="AO26" s="11">
        <f t="shared" si="142"/>
        <v>6636.25</v>
      </c>
      <c r="AQ26" s="9" t="s">
        <v>17</v>
      </c>
      <c r="AR26" s="12" t="s">
        <v>18</v>
      </c>
      <c r="AS26" s="11">
        <f>+AS25*AS24</f>
        <v>1135.68</v>
      </c>
      <c r="AT26" s="11">
        <f t="shared" ref="AT26:BC26" si="143">+AT25*AT24</f>
        <v>1297.9199999999998</v>
      </c>
      <c r="AU26" s="11">
        <f t="shared" si="143"/>
        <v>1784.64</v>
      </c>
      <c r="AV26" s="11">
        <f t="shared" si="143"/>
        <v>2325.44</v>
      </c>
      <c r="AW26" s="11">
        <f t="shared" si="143"/>
        <v>2920.32</v>
      </c>
      <c r="AX26" s="11">
        <f t="shared" si="143"/>
        <v>3461.12</v>
      </c>
      <c r="AY26" s="11">
        <f t="shared" si="143"/>
        <v>4001.92</v>
      </c>
      <c r="AZ26" s="11">
        <f t="shared" si="143"/>
        <v>4542.72</v>
      </c>
      <c r="BA26" s="11">
        <f t="shared" si="143"/>
        <v>5678.4000000000005</v>
      </c>
      <c r="BB26" s="11">
        <f t="shared" si="143"/>
        <v>6219.2</v>
      </c>
      <c r="BC26" s="11">
        <f t="shared" si="143"/>
        <v>6760</v>
      </c>
      <c r="BE26" s="9" t="s">
        <v>17</v>
      </c>
      <c r="BF26" s="12" t="s">
        <v>18</v>
      </c>
      <c r="BG26" s="11">
        <f>+BG25*BG24</f>
        <v>1166.55</v>
      </c>
      <c r="BH26" s="11">
        <f t="shared" ref="BH26:BQ26" si="144">+BH25*BH24</f>
        <v>1333.2</v>
      </c>
      <c r="BI26" s="11">
        <f t="shared" si="144"/>
        <v>1833.15</v>
      </c>
      <c r="BJ26" s="11">
        <f t="shared" si="144"/>
        <v>2388.65</v>
      </c>
      <c r="BK26" s="11">
        <f t="shared" si="144"/>
        <v>2999.7000000000003</v>
      </c>
      <c r="BL26" s="11">
        <f t="shared" si="144"/>
        <v>3555.2000000000003</v>
      </c>
      <c r="BM26" s="11">
        <f t="shared" si="144"/>
        <v>4110.7</v>
      </c>
      <c r="BN26" s="11">
        <f t="shared" si="144"/>
        <v>4666.2</v>
      </c>
      <c r="BO26" s="11">
        <f t="shared" si="144"/>
        <v>5832.75</v>
      </c>
      <c r="BP26" s="11">
        <f t="shared" si="144"/>
        <v>6388.2499999999991</v>
      </c>
      <c r="BQ26" s="11">
        <f t="shared" si="144"/>
        <v>6943.75</v>
      </c>
      <c r="BS26" s="9" t="s">
        <v>17</v>
      </c>
      <c r="BT26" s="12" t="s">
        <v>18</v>
      </c>
      <c r="BU26" s="11">
        <f>+BU25*BU24</f>
        <v>1187.1299999999999</v>
      </c>
      <c r="BV26" s="11">
        <f t="shared" ref="BV26:CE26" si="145">+BV25*BV24</f>
        <v>1356.72</v>
      </c>
      <c r="BW26" s="11">
        <f t="shared" si="145"/>
        <v>1865.49</v>
      </c>
      <c r="BX26" s="11">
        <f t="shared" si="145"/>
        <v>2430.79</v>
      </c>
      <c r="BY26" s="11">
        <f t="shared" si="145"/>
        <v>3052.6200000000003</v>
      </c>
      <c r="BZ26" s="11">
        <f t="shared" si="145"/>
        <v>3617.92</v>
      </c>
      <c r="CA26" s="11">
        <f t="shared" si="145"/>
        <v>4183.22</v>
      </c>
      <c r="CB26" s="11">
        <f t="shared" si="145"/>
        <v>4748.5199999999995</v>
      </c>
      <c r="CC26" s="11">
        <f t="shared" si="145"/>
        <v>5935.6500000000005</v>
      </c>
      <c r="CD26" s="11">
        <f t="shared" si="145"/>
        <v>6500.95</v>
      </c>
      <c r="CE26" s="11">
        <f t="shared" si="145"/>
        <v>7066.25</v>
      </c>
      <c r="CG26" s="9" t="s">
        <v>17</v>
      </c>
      <c r="CH26" s="12" t="s">
        <v>18</v>
      </c>
      <c r="CI26" s="11">
        <f>+CI25*CI24</f>
        <v>1228.5</v>
      </c>
      <c r="CJ26" s="11">
        <f t="shared" ref="CJ26:CS26" si="146">+CJ25*CJ24</f>
        <v>1404</v>
      </c>
      <c r="CK26" s="11">
        <f t="shared" si="146"/>
        <v>1930.5</v>
      </c>
      <c r="CL26" s="11">
        <f t="shared" si="146"/>
        <v>2515.5</v>
      </c>
      <c r="CM26" s="11">
        <f t="shared" si="146"/>
        <v>3159</v>
      </c>
      <c r="CN26" s="11">
        <f t="shared" si="146"/>
        <v>3744</v>
      </c>
      <c r="CO26" s="11">
        <f t="shared" si="146"/>
        <v>4329</v>
      </c>
      <c r="CP26" s="11">
        <f t="shared" si="146"/>
        <v>4914</v>
      </c>
      <c r="CQ26" s="11">
        <f t="shared" si="146"/>
        <v>6142.5</v>
      </c>
      <c r="CR26" s="11">
        <f t="shared" si="146"/>
        <v>6727.4999999999991</v>
      </c>
      <c r="CS26" s="11">
        <f t="shared" si="146"/>
        <v>7312.5</v>
      </c>
      <c r="CU26" s="9" t="s">
        <v>17</v>
      </c>
      <c r="CV26" s="12" t="s">
        <v>18</v>
      </c>
      <c r="CW26" s="11">
        <f>+CW25*CW24</f>
        <v>1342.11</v>
      </c>
      <c r="CX26" s="11">
        <f t="shared" ref="CX26:DG26" si="147">+CX25*CX24</f>
        <v>1533.84</v>
      </c>
      <c r="CY26" s="11">
        <f t="shared" si="147"/>
        <v>2109.0300000000002</v>
      </c>
      <c r="CZ26" s="11">
        <f t="shared" si="147"/>
        <v>2748.13</v>
      </c>
      <c r="DA26" s="11">
        <f t="shared" si="147"/>
        <v>3451.1400000000003</v>
      </c>
      <c r="DB26" s="11">
        <f t="shared" si="147"/>
        <v>4090.2400000000002</v>
      </c>
      <c r="DC26" s="11">
        <f t="shared" si="147"/>
        <v>4729.34</v>
      </c>
      <c r="DD26" s="11">
        <f t="shared" si="147"/>
        <v>5368.44</v>
      </c>
      <c r="DE26" s="11">
        <f t="shared" si="147"/>
        <v>6710.55</v>
      </c>
      <c r="DF26" s="11">
        <f t="shared" si="147"/>
        <v>7349.65</v>
      </c>
      <c r="DG26" s="11">
        <f t="shared" si="147"/>
        <v>7988.75</v>
      </c>
      <c r="DI26" s="9" t="s">
        <v>17</v>
      </c>
      <c r="DJ26" s="12" t="s">
        <v>18</v>
      </c>
      <c r="DK26" s="11">
        <f>+DK25*DK24</f>
        <v>1362.69</v>
      </c>
      <c r="DL26" s="11">
        <f t="shared" ref="DL26:DU26" si="148">+DL25*DL24</f>
        <v>1557.36</v>
      </c>
      <c r="DM26" s="11">
        <f t="shared" si="148"/>
        <v>2141.37</v>
      </c>
      <c r="DN26" s="11">
        <f t="shared" si="148"/>
        <v>2790.27</v>
      </c>
      <c r="DO26" s="11">
        <f t="shared" si="148"/>
        <v>3504.0600000000004</v>
      </c>
      <c r="DP26" s="11">
        <f t="shared" si="148"/>
        <v>4152.96</v>
      </c>
      <c r="DQ26" s="11">
        <f t="shared" si="148"/>
        <v>4801.8599999999997</v>
      </c>
      <c r="DR26" s="11">
        <f t="shared" si="148"/>
        <v>5450.76</v>
      </c>
      <c r="DS26" s="11">
        <f t="shared" si="148"/>
        <v>6813.4500000000007</v>
      </c>
      <c r="DT26" s="11">
        <f t="shared" si="148"/>
        <v>7462.3499999999995</v>
      </c>
      <c r="DU26" s="11">
        <f t="shared" si="148"/>
        <v>8111.25</v>
      </c>
      <c r="DW26" s="9" t="s">
        <v>17</v>
      </c>
      <c r="DX26" s="12" t="s">
        <v>18</v>
      </c>
      <c r="DY26" s="11">
        <f>+DY25*DY24</f>
        <v>1575.21</v>
      </c>
      <c r="DZ26" s="11">
        <f t="shared" ref="DZ26:EI26" si="149">+DZ25*DZ24</f>
        <v>1800.24</v>
      </c>
      <c r="EA26" s="11">
        <f t="shared" si="149"/>
        <v>2475.33</v>
      </c>
      <c r="EB26" s="11">
        <f t="shared" si="149"/>
        <v>3225.43</v>
      </c>
      <c r="EC26" s="11">
        <f t="shared" si="149"/>
        <v>4050.5400000000004</v>
      </c>
      <c r="ED26" s="11">
        <f t="shared" si="149"/>
        <v>4800.6400000000003</v>
      </c>
      <c r="EE26" s="11">
        <f t="shared" si="149"/>
        <v>5550.74</v>
      </c>
      <c r="EF26" s="11">
        <f t="shared" si="149"/>
        <v>6300.84</v>
      </c>
      <c r="EG26" s="11">
        <f t="shared" si="149"/>
        <v>7876.05</v>
      </c>
      <c r="EH26" s="11">
        <f t="shared" si="149"/>
        <v>8626.15</v>
      </c>
      <c r="EI26" s="11">
        <f t="shared" si="149"/>
        <v>9376.25</v>
      </c>
      <c r="EK26" s="9" t="s">
        <v>17</v>
      </c>
      <c r="EL26" s="12" t="s">
        <v>18</v>
      </c>
      <c r="EM26" s="11">
        <f>+EM25*EM24</f>
        <v>1719.6899999999998</v>
      </c>
      <c r="EN26" s="11">
        <f t="shared" ref="EN26:EW26" si="150">+EN25*EN24</f>
        <v>1965.36</v>
      </c>
      <c r="EO26" s="11">
        <f t="shared" si="150"/>
        <v>2702.3700000000003</v>
      </c>
      <c r="EP26" s="11">
        <f t="shared" si="150"/>
        <v>3521.27</v>
      </c>
      <c r="EQ26" s="11">
        <f t="shared" si="150"/>
        <v>4422.0600000000004</v>
      </c>
      <c r="ER26" s="11">
        <f t="shared" si="150"/>
        <v>5240.96</v>
      </c>
      <c r="ES26" s="11">
        <f t="shared" si="150"/>
        <v>6059.86</v>
      </c>
      <c r="ET26" s="11">
        <f t="shared" si="150"/>
        <v>6878.7599999999993</v>
      </c>
      <c r="EU26" s="11">
        <f t="shared" si="150"/>
        <v>8598.4500000000007</v>
      </c>
      <c r="EV26" s="11">
        <f t="shared" si="150"/>
        <v>9417.3499999999985</v>
      </c>
      <c r="EW26" s="11">
        <f t="shared" si="150"/>
        <v>10236.25</v>
      </c>
      <c r="EY26" s="9" t="s">
        <v>17</v>
      </c>
      <c r="EZ26" s="12" t="s">
        <v>18</v>
      </c>
      <c r="FA26" s="11">
        <f>+FA25*FA24</f>
        <v>1829.1</v>
      </c>
      <c r="FB26" s="11">
        <f t="shared" ref="FB26:FK26" si="151">+FB25*FB24</f>
        <v>2090.4</v>
      </c>
      <c r="FC26" s="11">
        <f t="shared" si="151"/>
        <v>2874.3</v>
      </c>
      <c r="FD26" s="11">
        <f t="shared" si="151"/>
        <v>3745.2999999999997</v>
      </c>
      <c r="FE26" s="11">
        <f t="shared" si="151"/>
        <v>4703.4000000000005</v>
      </c>
      <c r="FF26" s="11">
        <f t="shared" si="151"/>
        <v>5574.4000000000005</v>
      </c>
      <c r="FG26" s="11">
        <f t="shared" si="151"/>
        <v>6445.4</v>
      </c>
      <c r="FH26" s="11">
        <f t="shared" si="151"/>
        <v>7316.4</v>
      </c>
      <c r="FI26" s="11">
        <f t="shared" si="151"/>
        <v>9145.5</v>
      </c>
      <c r="FJ26" s="11">
        <f t="shared" si="151"/>
        <v>10016.5</v>
      </c>
      <c r="FK26" s="11">
        <f t="shared" si="151"/>
        <v>10887.5</v>
      </c>
      <c r="FM26" s="9" t="s">
        <v>17</v>
      </c>
      <c r="FN26" s="12" t="s">
        <v>18</v>
      </c>
      <c r="FO26" s="11">
        <f>+FO25*FO24</f>
        <v>1932.6299999999999</v>
      </c>
      <c r="FP26" s="11">
        <f t="shared" ref="FP26:FY26" si="152">+FP25*FP24</f>
        <v>2208.7199999999998</v>
      </c>
      <c r="FQ26" s="11">
        <f t="shared" si="152"/>
        <v>3036.9900000000002</v>
      </c>
      <c r="FR26" s="11">
        <f t="shared" si="152"/>
        <v>3957.29</v>
      </c>
      <c r="FS26" s="11">
        <f t="shared" si="152"/>
        <v>4969.62</v>
      </c>
      <c r="FT26" s="11">
        <f t="shared" si="152"/>
        <v>5889.92</v>
      </c>
      <c r="FU26" s="11">
        <f t="shared" si="152"/>
        <v>6810.22</v>
      </c>
      <c r="FV26" s="11">
        <f t="shared" si="152"/>
        <v>7730.5199999999995</v>
      </c>
      <c r="FW26" s="11">
        <f t="shared" si="152"/>
        <v>9663.15</v>
      </c>
      <c r="FX26" s="11">
        <f t="shared" si="152"/>
        <v>10583.449999999999</v>
      </c>
      <c r="FY26" s="11">
        <f t="shared" si="152"/>
        <v>11503.75</v>
      </c>
      <c r="GA26" s="9" t="s">
        <v>17</v>
      </c>
      <c r="GB26" s="12" t="s">
        <v>18</v>
      </c>
      <c r="GC26" s="11">
        <f>+GC25*GC24</f>
        <v>2037.6299999999999</v>
      </c>
      <c r="GD26" s="11">
        <f t="shared" ref="GD26:GM26" si="153">+GD25*GD24</f>
        <v>2328.7199999999998</v>
      </c>
      <c r="GE26" s="11">
        <f t="shared" si="153"/>
        <v>3201.9900000000002</v>
      </c>
      <c r="GF26" s="11">
        <f t="shared" si="153"/>
        <v>4172.29</v>
      </c>
      <c r="GG26" s="11">
        <f t="shared" si="153"/>
        <v>5239.62</v>
      </c>
      <c r="GH26" s="11">
        <f t="shared" si="153"/>
        <v>6209.92</v>
      </c>
      <c r="GI26" s="11">
        <f t="shared" si="153"/>
        <v>7180.22</v>
      </c>
      <c r="GJ26" s="11">
        <f t="shared" si="153"/>
        <v>8150.5199999999995</v>
      </c>
      <c r="GK26" s="11">
        <f t="shared" si="153"/>
        <v>10188.15</v>
      </c>
      <c r="GL26" s="11">
        <f t="shared" si="153"/>
        <v>11158.449999999999</v>
      </c>
      <c r="GM26" s="11">
        <f t="shared" si="153"/>
        <v>12128.75</v>
      </c>
      <c r="GO26" s="9" t="s">
        <v>17</v>
      </c>
      <c r="GP26" s="12" t="s">
        <v>18</v>
      </c>
      <c r="GQ26" s="11">
        <f>+GQ25*GQ24</f>
        <v>2256.87</v>
      </c>
      <c r="GR26" s="11">
        <f t="shared" ref="GR26:HA26" si="154">+GR25*GR24</f>
        <v>2579.2799999999997</v>
      </c>
      <c r="GS26" s="11">
        <f t="shared" si="154"/>
        <v>3546.51</v>
      </c>
      <c r="GT26" s="11">
        <f t="shared" si="154"/>
        <v>4621.21</v>
      </c>
      <c r="GU26" s="11">
        <f t="shared" si="154"/>
        <v>5803.38</v>
      </c>
      <c r="GV26" s="11">
        <f t="shared" si="154"/>
        <v>6878.08</v>
      </c>
      <c r="GW26" s="11">
        <f t="shared" si="154"/>
        <v>7952.78</v>
      </c>
      <c r="GX26" s="11">
        <f t="shared" si="154"/>
        <v>9027.48</v>
      </c>
      <c r="GY26" s="11">
        <f t="shared" si="154"/>
        <v>11284.35</v>
      </c>
      <c r="GZ26" s="11">
        <f t="shared" si="154"/>
        <v>12359.05</v>
      </c>
      <c r="HA26" s="11">
        <f t="shared" si="154"/>
        <v>13433.75</v>
      </c>
    </row>
    <row r="27" spans="1:209" ht="13.9" hidden="1" x14ac:dyDescent="0.25">
      <c r="A27" s="9" t="s">
        <v>19</v>
      </c>
      <c r="B27" s="12" t="s">
        <v>20</v>
      </c>
      <c r="C27" s="11">
        <v>2722</v>
      </c>
      <c r="D27" s="11">
        <v>2722</v>
      </c>
      <c r="E27" s="11">
        <v>2722</v>
      </c>
      <c r="F27" s="11">
        <v>2722</v>
      </c>
      <c r="G27" s="11">
        <v>2722</v>
      </c>
      <c r="H27" s="11">
        <v>2722</v>
      </c>
      <c r="I27" s="11">
        <v>2722</v>
      </c>
      <c r="J27" s="11">
        <v>2722</v>
      </c>
      <c r="K27" s="11">
        <v>2722</v>
      </c>
      <c r="L27" s="11">
        <v>2722</v>
      </c>
      <c r="M27" s="11">
        <v>2722</v>
      </c>
      <c r="O27" s="9" t="s">
        <v>19</v>
      </c>
      <c r="P27" s="12" t="s">
        <v>20</v>
      </c>
      <c r="Q27" s="11">
        <v>2934</v>
      </c>
      <c r="R27" s="11">
        <v>2934</v>
      </c>
      <c r="S27" s="11">
        <v>2934</v>
      </c>
      <c r="T27" s="11">
        <v>2934</v>
      </c>
      <c r="U27" s="11">
        <v>2934</v>
      </c>
      <c r="V27" s="11">
        <v>2934</v>
      </c>
      <c r="W27" s="11">
        <v>2934</v>
      </c>
      <c r="X27" s="11">
        <v>2934</v>
      </c>
      <c r="Y27" s="11">
        <v>2934</v>
      </c>
      <c r="Z27" s="11">
        <v>2934</v>
      </c>
      <c r="AA27" s="11">
        <v>2934</v>
      </c>
      <c r="AC27" s="9" t="s">
        <v>19</v>
      </c>
      <c r="AD27" s="12" t="s">
        <v>20</v>
      </c>
      <c r="AE27" s="11">
        <f>+AE8</f>
        <v>3062</v>
      </c>
      <c r="AF27" s="11">
        <f t="shared" ref="AF27:AO27" si="155">+AF8</f>
        <v>3062</v>
      </c>
      <c r="AG27" s="11">
        <f t="shared" si="155"/>
        <v>3062</v>
      </c>
      <c r="AH27" s="11">
        <f t="shared" si="155"/>
        <v>3062</v>
      </c>
      <c r="AI27" s="11">
        <f t="shared" si="155"/>
        <v>3062</v>
      </c>
      <c r="AJ27" s="11">
        <f t="shared" si="155"/>
        <v>3062</v>
      </c>
      <c r="AK27" s="11">
        <f t="shared" si="155"/>
        <v>3062</v>
      </c>
      <c r="AL27" s="11">
        <f t="shared" si="155"/>
        <v>3062</v>
      </c>
      <c r="AM27" s="11">
        <f t="shared" si="155"/>
        <v>3062</v>
      </c>
      <c r="AN27" s="11">
        <f t="shared" si="155"/>
        <v>3062</v>
      </c>
      <c r="AO27" s="11">
        <f t="shared" si="155"/>
        <v>3062</v>
      </c>
      <c r="AQ27" s="9" t="s">
        <v>19</v>
      </c>
      <c r="AR27" s="12" t="s">
        <v>20</v>
      </c>
      <c r="AS27" s="11">
        <f>+AS8</f>
        <v>3147</v>
      </c>
      <c r="AT27" s="11">
        <f t="shared" ref="AT27:BC27" si="156">+AT8</f>
        <v>3147</v>
      </c>
      <c r="AU27" s="11">
        <f t="shared" si="156"/>
        <v>3147</v>
      </c>
      <c r="AV27" s="11">
        <f t="shared" si="156"/>
        <v>3147</v>
      </c>
      <c r="AW27" s="11">
        <f t="shared" si="156"/>
        <v>3147</v>
      </c>
      <c r="AX27" s="11">
        <f t="shared" si="156"/>
        <v>3147</v>
      </c>
      <c r="AY27" s="11">
        <f t="shared" si="156"/>
        <v>3147</v>
      </c>
      <c r="AZ27" s="11">
        <f t="shared" si="156"/>
        <v>3147</v>
      </c>
      <c r="BA27" s="11">
        <f t="shared" si="156"/>
        <v>3147</v>
      </c>
      <c r="BB27" s="11">
        <f t="shared" si="156"/>
        <v>3147</v>
      </c>
      <c r="BC27" s="11">
        <f t="shared" si="156"/>
        <v>3147</v>
      </c>
      <c r="BE27" s="9" t="s">
        <v>19</v>
      </c>
      <c r="BF27" s="12" t="s">
        <v>20</v>
      </c>
      <c r="BG27" s="11">
        <f>+BG8</f>
        <v>3274</v>
      </c>
      <c r="BH27" s="11">
        <f t="shared" ref="BH27:BQ27" si="157">+BH8</f>
        <v>3274</v>
      </c>
      <c r="BI27" s="11">
        <f t="shared" si="157"/>
        <v>3274</v>
      </c>
      <c r="BJ27" s="11">
        <f t="shared" si="157"/>
        <v>3274</v>
      </c>
      <c r="BK27" s="11">
        <f t="shared" si="157"/>
        <v>3274</v>
      </c>
      <c r="BL27" s="11">
        <f t="shared" si="157"/>
        <v>3274</v>
      </c>
      <c r="BM27" s="11">
        <f t="shared" si="157"/>
        <v>3274</v>
      </c>
      <c r="BN27" s="11">
        <f t="shared" si="157"/>
        <v>3274</v>
      </c>
      <c r="BO27" s="11">
        <f t="shared" si="157"/>
        <v>3274</v>
      </c>
      <c r="BP27" s="11">
        <f t="shared" si="157"/>
        <v>3274</v>
      </c>
      <c r="BQ27" s="11">
        <f t="shared" si="157"/>
        <v>3274</v>
      </c>
      <c r="BS27" s="9" t="s">
        <v>19</v>
      </c>
      <c r="BT27" s="12" t="s">
        <v>20</v>
      </c>
      <c r="BU27" s="11">
        <f>+BU8</f>
        <v>3359</v>
      </c>
      <c r="BV27" s="11">
        <f t="shared" ref="BV27:CE27" si="158">+BV8</f>
        <v>3359</v>
      </c>
      <c r="BW27" s="11">
        <f t="shared" si="158"/>
        <v>3359</v>
      </c>
      <c r="BX27" s="11">
        <f t="shared" si="158"/>
        <v>3359</v>
      </c>
      <c r="BY27" s="11">
        <f t="shared" si="158"/>
        <v>3359</v>
      </c>
      <c r="BZ27" s="11">
        <f t="shared" si="158"/>
        <v>3359</v>
      </c>
      <c r="CA27" s="11">
        <f t="shared" si="158"/>
        <v>3359</v>
      </c>
      <c r="CB27" s="11">
        <f t="shared" si="158"/>
        <v>3359</v>
      </c>
      <c r="CC27" s="11">
        <f t="shared" si="158"/>
        <v>3359</v>
      </c>
      <c r="CD27" s="11">
        <f t="shared" si="158"/>
        <v>3359</v>
      </c>
      <c r="CE27" s="11">
        <f t="shared" si="158"/>
        <v>3359</v>
      </c>
      <c r="CG27" s="9" t="s">
        <v>19</v>
      </c>
      <c r="CH27" s="12" t="s">
        <v>20</v>
      </c>
      <c r="CI27" s="11">
        <f>+CI8</f>
        <v>3529</v>
      </c>
      <c r="CJ27" s="11">
        <f t="shared" ref="CJ27:CS27" si="159">+CJ8</f>
        <v>3529</v>
      </c>
      <c r="CK27" s="11">
        <f t="shared" si="159"/>
        <v>3529</v>
      </c>
      <c r="CL27" s="11">
        <f t="shared" si="159"/>
        <v>3529</v>
      </c>
      <c r="CM27" s="11">
        <f t="shared" si="159"/>
        <v>3529</v>
      </c>
      <c r="CN27" s="11">
        <f t="shared" si="159"/>
        <v>3529</v>
      </c>
      <c r="CO27" s="11">
        <f t="shared" si="159"/>
        <v>3529</v>
      </c>
      <c r="CP27" s="11">
        <f t="shared" si="159"/>
        <v>3529</v>
      </c>
      <c r="CQ27" s="11">
        <f t="shared" si="159"/>
        <v>3529</v>
      </c>
      <c r="CR27" s="11">
        <f t="shared" si="159"/>
        <v>3529</v>
      </c>
      <c r="CS27" s="11">
        <f t="shared" si="159"/>
        <v>3529</v>
      </c>
      <c r="CU27" s="9" t="s">
        <v>19</v>
      </c>
      <c r="CV27" s="12" t="s">
        <v>20</v>
      </c>
      <c r="CW27" s="11">
        <f>+CW8</f>
        <v>3997</v>
      </c>
      <c r="CX27" s="11">
        <f t="shared" ref="CX27:DG27" si="160">+CX8</f>
        <v>3997</v>
      </c>
      <c r="CY27" s="11">
        <f t="shared" si="160"/>
        <v>3997</v>
      </c>
      <c r="CZ27" s="11">
        <f t="shared" si="160"/>
        <v>3997</v>
      </c>
      <c r="DA27" s="11">
        <f t="shared" si="160"/>
        <v>3997</v>
      </c>
      <c r="DB27" s="11">
        <f t="shared" si="160"/>
        <v>3997</v>
      </c>
      <c r="DC27" s="11">
        <f t="shared" si="160"/>
        <v>3997</v>
      </c>
      <c r="DD27" s="11">
        <f t="shared" si="160"/>
        <v>3997</v>
      </c>
      <c r="DE27" s="11">
        <f t="shared" si="160"/>
        <v>3997</v>
      </c>
      <c r="DF27" s="11">
        <f t="shared" si="160"/>
        <v>3997</v>
      </c>
      <c r="DG27" s="11">
        <f t="shared" si="160"/>
        <v>3997</v>
      </c>
      <c r="DI27" s="9" t="s">
        <v>19</v>
      </c>
      <c r="DJ27" s="12" t="s">
        <v>20</v>
      </c>
      <c r="DK27" s="11">
        <f>+DK8</f>
        <v>4082</v>
      </c>
      <c r="DL27" s="11">
        <f t="shared" ref="DL27:DU27" si="161">+DL8</f>
        <v>4082</v>
      </c>
      <c r="DM27" s="11">
        <f t="shared" si="161"/>
        <v>4082</v>
      </c>
      <c r="DN27" s="11">
        <f t="shared" si="161"/>
        <v>4082</v>
      </c>
      <c r="DO27" s="11">
        <f t="shared" si="161"/>
        <v>4082</v>
      </c>
      <c r="DP27" s="11">
        <f t="shared" si="161"/>
        <v>4082</v>
      </c>
      <c r="DQ27" s="11">
        <f t="shared" si="161"/>
        <v>4082</v>
      </c>
      <c r="DR27" s="11">
        <f t="shared" si="161"/>
        <v>4082</v>
      </c>
      <c r="DS27" s="11">
        <f t="shared" si="161"/>
        <v>4082</v>
      </c>
      <c r="DT27" s="11">
        <f t="shared" si="161"/>
        <v>4082</v>
      </c>
      <c r="DU27" s="11">
        <f t="shared" si="161"/>
        <v>4082</v>
      </c>
      <c r="DW27" s="9" t="s">
        <v>19</v>
      </c>
      <c r="DX27" s="12" t="s">
        <v>20</v>
      </c>
      <c r="DY27" s="11">
        <f>+DY8</f>
        <v>4529</v>
      </c>
      <c r="DZ27" s="11">
        <f t="shared" ref="DZ27:EI27" si="162">+DZ8</f>
        <v>4529</v>
      </c>
      <c r="EA27" s="11">
        <f t="shared" si="162"/>
        <v>4529</v>
      </c>
      <c r="EB27" s="11">
        <f t="shared" si="162"/>
        <v>4529</v>
      </c>
      <c r="EC27" s="11">
        <f t="shared" si="162"/>
        <v>4529</v>
      </c>
      <c r="ED27" s="11">
        <f t="shared" si="162"/>
        <v>4529</v>
      </c>
      <c r="EE27" s="11">
        <f t="shared" si="162"/>
        <v>4529</v>
      </c>
      <c r="EF27" s="11">
        <f t="shared" si="162"/>
        <v>4529</v>
      </c>
      <c r="EG27" s="11">
        <f t="shared" si="162"/>
        <v>4529</v>
      </c>
      <c r="EH27" s="11">
        <f t="shared" si="162"/>
        <v>4529</v>
      </c>
      <c r="EI27" s="11">
        <f t="shared" si="162"/>
        <v>4529</v>
      </c>
      <c r="EK27" s="9" t="s">
        <v>19</v>
      </c>
      <c r="EL27" s="12" t="s">
        <v>20</v>
      </c>
      <c r="EM27" s="11">
        <f>+EM8</f>
        <v>5152</v>
      </c>
      <c r="EN27" s="11">
        <f t="shared" ref="EN27:EW27" si="163">+EN8</f>
        <v>5152</v>
      </c>
      <c r="EO27" s="11">
        <f t="shared" si="163"/>
        <v>5152</v>
      </c>
      <c r="EP27" s="11">
        <f t="shared" si="163"/>
        <v>5152</v>
      </c>
      <c r="EQ27" s="11">
        <f t="shared" si="163"/>
        <v>5152</v>
      </c>
      <c r="ER27" s="11">
        <f t="shared" si="163"/>
        <v>5152</v>
      </c>
      <c r="ES27" s="11">
        <f t="shared" si="163"/>
        <v>5152</v>
      </c>
      <c r="ET27" s="11">
        <f t="shared" si="163"/>
        <v>5152</v>
      </c>
      <c r="EU27" s="11">
        <f t="shared" si="163"/>
        <v>5152</v>
      </c>
      <c r="EV27" s="11">
        <f t="shared" si="163"/>
        <v>5152</v>
      </c>
      <c r="EW27" s="11">
        <f t="shared" si="163"/>
        <v>5152</v>
      </c>
      <c r="EY27" s="9" t="s">
        <v>19</v>
      </c>
      <c r="EZ27" s="12" t="s">
        <v>20</v>
      </c>
      <c r="FA27" s="11">
        <f>+FA8</f>
        <v>5029</v>
      </c>
      <c r="FB27" s="11">
        <f t="shared" ref="FB27:FK27" si="164">+FB8</f>
        <v>5029</v>
      </c>
      <c r="FC27" s="11">
        <f t="shared" si="164"/>
        <v>5029</v>
      </c>
      <c r="FD27" s="11">
        <f t="shared" si="164"/>
        <v>5029</v>
      </c>
      <c r="FE27" s="11">
        <f t="shared" si="164"/>
        <v>5029</v>
      </c>
      <c r="FF27" s="11">
        <f t="shared" si="164"/>
        <v>5029</v>
      </c>
      <c r="FG27" s="11">
        <f t="shared" si="164"/>
        <v>5029</v>
      </c>
      <c r="FH27" s="11">
        <f t="shared" si="164"/>
        <v>5029</v>
      </c>
      <c r="FI27" s="11">
        <f t="shared" si="164"/>
        <v>5029</v>
      </c>
      <c r="FJ27" s="11">
        <f t="shared" si="164"/>
        <v>5029</v>
      </c>
      <c r="FK27" s="11">
        <f t="shared" si="164"/>
        <v>5029</v>
      </c>
      <c r="FM27" s="9" t="s">
        <v>19</v>
      </c>
      <c r="FN27" s="12" t="s">
        <v>20</v>
      </c>
      <c r="FO27" s="11">
        <f>+FO8</f>
        <v>5475</v>
      </c>
      <c r="FP27" s="11">
        <f t="shared" ref="FP27:FY27" si="165">+FP8</f>
        <v>5475</v>
      </c>
      <c r="FQ27" s="11">
        <f t="shared" si="165"/>
        <v>5475</v>
      </c>
      <c r="FR27" s="11">
        <f t="shared" si="165"/>
        <v>5475</v>
      </c>
      <c r="FS27" s="11">
        <f t="shared" si="165"/>
        <v>5475</v>
      </c>
      <c r="FT27" s="11">
        <f t="shared" si="165"/>
        <v>5475</v>
      </c>
      <c r="FU27" s="11">
        <f t="shared" si="165"/>
        <v>5475</v>
      </c>
      <c r="FV27" s="11">
        <f t="shared" si="165"/>
        <v>5475</v>
      </c>
      <c r="FW27" s="11">
        <f t="shared" si="165"/>
        <v>5475</v>
      </c>
      <c r="FX27" s="11">
        <f t="shared" si="165"/>
        <v>5475</v>
      </c>
      <c r="FY27" s="11">
        <f t="shared" si="165"/>
        <v>5475</v>
      </c>
      <c r="GA27" s="9" t="s">
        <v>19</v>
      </c>
      <c r="GB27" s="12" t="s">
        <v>20</v>
      </c>
      <c r="GC27" s="11">
        <f>+GC8</f>
        <v>5928</v>
      </c>
      <c r="GD27" s="11">
        <f t="shared" ref="GD27:GM27" si="166">+GD8</f>
        <v>5928</v>
      </c>
      <c r="GE27" s="11">
        <f t="shared" si="166"/>
        <v>5928</v>
      </c>
      <c r="GF27" s="11">
        <f t="shared" si="166"/>
        <v>5928</v>
      </c>
      <c r="GG27" s="11">
        <f t="shared" si="166"/>
        <v>5928</v>
      </c>
      <c r="GH27" s="11">
        <f t="shared" si="166"/>
        <v>5928</v>
      </c>
      <c r="GI27" s="11">
        <f t="shared" si="166"/>
        <v>5928</v>
      </c>
      <c r="GJ27" s="11">
        <f t="shared" si="166"/>
        <v>5928</v>
      </c>
      <c r="GK27" s="11">
        <f t="shared" si="166"/>
        <v>5928</v>
      </c>
      <c r="GL27" s="11">
        <f t="shared" si="166"/>
        <v>5928</v>
      </c>
      <c r="GM27" s="11">
        <f t="shared" si="166"/>
        <v>5928</v>
      </c>
      <c r="GO27" s="9" t="s">
        <v>19</v>
      </c>
      <c r="GP27" s="12" t="s">
        <v>20</v>
      </c>
      <c r="GQ27" s="11">
        <f>+GQ8</f>
        <v>6874</v>
      </c>
      <c r="GR27" s="11">
        <f t="shared" ref="GR27:HA27" si="167">+GR8</f>
        <v>6874</v>
      </c>
      <c r="GS27" s="11">
        <f t="shared" si="167"/>
        <v>6874</v>
      </c>
      <c r="GT27" s="11">
        <f t="shared" si="167"/>
        <v>6874</v>
      </c>
      <c r="GU27" s="11">
        <f t="shared" si="167"/>
        <v>6874</v>
      </c>
      <c r="GV27" s="11">
        <f t="shared" si="167"/>
        <v>6874</v>
      </c>
      <c r="GW27" s="11">
        <f t="shared" si="167"/>
        <v>6874</v>
      </c>
      <c r="GX27" s="11">
        <f t="shared" si="167"/>
        <v>6874</v>
      </c>
      <c r="GY27" s="11">
        <f t="shared" si="167"/>
        <v>6874</v>
      </c>
      <c r="GZ27" s="11">
        <f t="shared" si="167"/>
        <v>6874</v>
      </c>
      <c r="HA27" s="11">
        <f t="shared" si="167"/>
        <v>6874</v>
      </c>
    </row>
    <row r="28" spans="1:209" ht="13.9" hidden="1" x14ac:dyDescent="0.25">
      <c r="A28" s="9" t="s">
        <v>33</v>
      </c>
      <c r="B28" s="12" t="s">
        <v>34</v>
      </c>
      <c r="C28" s="11">
        <f>+C25*0.67</f>
        <v>3293.7200000000003</v>
      </c>
      <c r="D28" s="11">
        <f t="shared" ref="D28:M28" si="168">+D25*0.67</f>
        <v>3293.7200000000003</v>
      </c>
      <c r="E28" s="11">
        <f t="shared" si="168"/>
        <v>3293.7200000000003</v>
      </c>
      <c r="F28" s="11">
        <f t="shared" si="168"/>
        <v>3293.7200000000003</v>
      </c>
      <c r="G28" s="11">
        <f t="shared" si="168"/>
        <v>3293.7200000000003</v>
      </c>
      <c r="H28" s="11">
        <f t="shared" si="168"/>
        <v>3293.7200000000003</v>
      </c>
      <c r="I28" s="11">
        <f t="shared" si="168"/>
        <v>3293.7200000000003</v>
      </c>
      <c r="J28" s="11">
        <f t="shared" si="168"/>
        <v>3293.7200000000003</v>
      </c>
      <c r="K28" s="11">
        <f t="shared" si="168"/>
        <v>3293.7200000000003</v>
      </c>
      <c r="L28" s="11">
        <f t="shared" si="168"/>
        <v>3293.7200000000003</v>
      </c>
      <c r="M28" s="11">
        <f t="shared" si="168"/>
        <v>3293.7200000000003</v>
      </c>
      <c r="O28" s="9" t="s">
        <v>33</v>
      </c>
      <c r="P28" s="12" t="s">
        <v>34</v>
      </c>
      <c r="Q28" s="11">
        <f>+Q25*0.67</f>
        <v>3458.5400000000004</v>
      </c>
      <c r="R28" s="11">
        <f t="shared" ref="R28:AA28" si="169">+R25*0.67</f>
        <v>3458.5400000000004</v>
      </c>
      <c r="S28" s="11">
        <f t="shared" si="169"/>
        <v>3458.5400000000004</v>
      </c>
      <c r="T28" s="11">
        <f t="shared" si="169"/>
        <v>3458.5400000000004</v>
      </c>
      <c r="U28" s="11">
        <f t="shared" si="169"/>
        <v>3458.5400000000004</v>
      </c>
      <c r="V28" s="11">
        <f t="shared" si="169"/>
        <v>3458.5400000000004</v>
      </c>
      <c r="W28" s="11">
        <f t="shared" si="169"/>
        <v>3458.5400000000004</v>
      </c>
      <c r="X28" s="11">
        <f t="shared" si="169"/>
        <v>3458.5400000000004</v>
      </c>
      <c r="Y28" s="11">
        <f t="shared" si="169"/>
        <v>3458.5400000000004</v>
      </c>
      <c r="Z28" s="11">
        <f t="shared" si="169"/>
        <v>3458.5400000000004</v>
      </c>
      <c r="AA28" s="11">
        <f t="shared" si="169"/>
        <v>3458.5400000000004</v>
      </c>
      <c r="AC28" s="9" t="s">
        <v>33</v>
      </c>
      <c r="AD28" s="12" t="s">
        <v>34</v>
      </c>
      <c r="AE28" s="11">
        <f>+AE25*0.67</f>
        <v>3557.03</v>
      </c>
      <c r="AF28" s="11">
        <f t="shared" ref="AF28:AO28" si="170">+AF25*0.67</f>
        <v>3557.03</v>
      </c>
      <c r="AG28" s="11">
        <f t="shared" si="170"/>
        <v>3557.03</v>
      </c>
      <c r="AH28" s="11">
        <f t="shared" si="170"/>
        <v>3557.03</v>
      </c>
      <c r="AI28" s="11">
        <f t="shared" si="170"/>
        <v>3557.03</v>
      </c>
      <c r="AJ28" s="11">
        <f t="shared" si="170"/>
        <v>3557.03</v>
      </c>
      <c r="AK28" s="11">
        <f t="shared" si="170"/>
        <v>3557.03</v>
      </c>
      <c r="AL28" s="11">
        <f t="shared" si="170"/>
        <v>3557.03</v>
      </c>
      <c r="AM28" s="11">
        <f t="shared" si="170"/>
        <v>3557.03</v>
      </c>
      <c r="AN28" s="11">
        <f t="shared" si="170"/>
        <v>3557.03</v>
      </c>
      <c r="AO28" s="11">
        <f t="shared" si="170"/>
        <v>3557.03</v>
      </c>
      <c r="AQ28" s="9" t="s">
        <v>33</v>
      </c>
      <c r="AR28" s="12" t="s">
        <v>34</v>
      </c>
      <c r="AS28" s="11">
        <f>+AS25*0.67</f>
        <v>3623.36</v>
      </c>
      <c r="AT28" s="11">
        <f t="shared" ref="AT28:BC28" si="171">+AT25*0.67</f>
        <v>3623.36</v>
      </c>
      <c r="AU28" s="11">
        <f t="shared" si="171"/>
        <v>3623.36</v>
      </c>
      <c r="AV28" s="11">
        <f t="shared" si="171"/>
        <v>3623.36</v>
      </c>
      <c r="AW28" s="11">
        <f t="shared" si="171"/>
        <v>3623.36</v>
      </c>
      <c r="AX28" s="11">
        <f t="shared" si="171"/>
        <v>3623.36</v>
      </c>
      <c r="AY28" s="11">
        <f t="shared" si="171"/>
        <v>3623.36</v>
      </c>
      <c r="AZ28" s="11">
        <f t="shared" si="171"/>
        <v>3623.36</v>
      </c>
      <c r="BA28" s="11">
        <f t="shared" si="171"/>
        <v>3623.36</v>
      </c>
      <c r="BB28" s="11">
        <f t="shared" si="171"/>
        <v>3623.36</v>
      </c>
      <c r="BC28" s="11">
        <f t="shared" si="171"/>
        <v>3623.36</v>
      </c>
      <c r="BE28" s="9" t="s">
        <v>33</v>
      </c>
      <c r="BF28" s="12" t="s">
        <v>34</v>
      </c>
      <c r="BG28" s="11">
        <f>+BG25*0.67</f>
        <v>3721.8500000000004</v>
      </c>
      <c r="BH28" s="11">
        <f t="shared" ref="BH28:BQ28" si="172">+BH25*0.67</f>
        <v>3721.8500000000004</v>
      </c>
      <c r="BI28" s="11">
        <f t="shared" si="172"/>
        <v>3721.8500000000004</v>
      </c>
      <c r="BJ28" s="11">
        <f t="shared" si="172"/>
        <v>3721.8500000000004</v>
      </c>
      <c r="BK28" s="11">
        <f t="shared" si="172"/>
        <v>3721.8500000000004</v>
      </c>
      <c r="BL28" s="11">
        <f t="shared" si="172"/>
        <v>3721.8500000000004</v>
      </c>
      <c r="BM28" s="11">
        <f t="shared" si="172"/>
        <v>3721.8500000000004</v>
      </c>
      <c r="BN28" s="11">
        <f t="shared" si="172"/>
        <v>3721.8500000000004</v>
      </c>
      <c r="BO28" s="11">
        <f t="shared" si="172"/>
        <v>3721.8500000000004</v>
      </c>
      <c r="BP28" s="11">
        <f t="shared" si="172"/>
        <v>3721.8500000000004</v>
      </c>
      <c r="BQ28" s="11">
        <f t="shared" si="172"/>
        <v>3721.8500000000004</v>
      </c>
      <c r="BS28" s="9" t="s">
        <v>33</v>
      </c>
      <c r="BT28" s="12" t="s">
        <v>34</v>
      </c>
      <c r="BU28" s="11">
        <f>+BU25*0.67</f>
        <v>3787.51</v>
      </c>
      <c r="BV28" s="11">
        <f t="shared" ref="BV28:CE28" si="173">+BV25*0.67</f>
        <v>3787.51</v>
      </c>
      <c r="BW28" s="11">
        <f t="shared" si="173"/>
        <v>3787.51</v>
      </c>
      <c r="BX28" s="11">
        <f t="shared" si="173"/>
        <v>3787.51</v>
      </c>
      <c r="BY28" s="11">
        <f t="shared" si="173"/>
        <v>3787.51</v>
      </c>
      <c r="BZ28" s="11">
        <f t="shared" si="173"/>
        <v>3787.51</v>
      </c>
      <c r="CA28" s="11">
        <f t="shared" si="173"/>
        <v>3787.51</v>
      </c>
      <c r="CB28" s="11">
        <f t="shared" si="173"/>
        <v>3787.51</v>
      </c>
      <c r="CC28" s="11">
        <f t="shared" si="173"/>
        <v>3787.51</v>
      </c>
      <c r="CD28" s="11">
        <f t="shared" si="173"/>
        <v>3787.51</v>
      </c>
      <c r="CE28" s="11">
        <f t="shared" si="173"/>
        <v>3787.51</v>
      </c>
      <c r="CG28" s="9" t="s">
        <v>33</v>
      </c>
      <c r="CH28" s="12" t="s">
        <v>34</v>
      </c>
      <c r="CI28" s="11">
        <f>+CI25*0.67</f>
        <v>3919.5000000000005</v>
      </c>
      <c r="CJ28" s="11">
        <f t="shared" ref="CJ28:CS28" si="174">+CJ25*0.67</f>
        <v>3919.5000000000005</v>
      </c>
      <c r="CK28" s="11">
        <f t="shared" si="174"/>
        <v>3919.5000000000005</v>
      </c>
      <c r="CL28" s="11">
        <f t="shared" si="174"/>
        <v>3919.5000000000005</v>
      </c>
      <c r="CM28" s="11">
        <f t="shared" si="174"/>
        <v>3919.5000000000005</v>
      </c>
      <c r="CN28" s="11">
        <f t="shared" si="174"/>
        <v>3919.5000000000005</v>
      </c>
      <c r="CO28" s="11">
        <f t="shared" si="174"/>
        <v>3919.5000000000005</v>
      </c>
      <c r="CP28" s="11">
        <f t="shared" si="174"/>
        <v>3919.5000000000005</v>
      </c>
      <c r="CQ28" s="11">
        <f t="shared" si="174"/>
        <v>3919.5000000000005</v>
      </c>
      <c r="CR28" s="11">
        <f t="shared" si="174"/>
        <v>3919.5000000000005</v>
      </c>
      <c r="CS28" s="11">
        <f t="shared" si="174"/>
        <v>3919.5000000000005</v>
      </c>
      <c r="CU28" s="9" t="s">
        <v>33</v>
      </c>
      <c r="CV28" s="12" t="s">
        <v>34</v>
      </c>
      <c r="CW28" s="11">
        <f>+CW25*0.67</f>
        <v>4281.97</v>
      </c>
      <c r="CX28" s="11">
        <f t="shared" ref="CX28:DG28" si="175">+CX25*0.67</f>
        <v>4281.97</v>
      </c>
      <c r="CY28" s="11">
        <f t="shared" si="175"/>
        <v>4281.97</v>
      </c>
      <c r="CZ28" s="11">
        <f t="shared" si="175"/>
        <v>4281.97</v>
      </c>
      <c r="DA28" s="11">
        <f t="shared" si="175"/>
        <v>4281.97</v>
      </c>
      <c r="DB28" s="11">
        <f t="shared" si="175"/>
        <v>4281.97</v>
      </c>
      <c r="DC28" s="11">
        <f t="shared" si="175"/>
        <v>4281.97</v>
      </c>
      <c r="DD28" s="11">
        <f t="shared" si="175"/>
        <v>4281.97</v>
      </c>
      <c r="DE28" s="11">
        <f t="shared" si="175"/>
        <v>4281.97</v>
      </c>
      <c r="DF28" s="11">
        <f t="shared" si="175"/>
        <v>4281.97</v>
      </c>
      <c r="DG28" s="11">
        <f t="shared" si="175"/>
        <v>4281.97</v>
      </c>
      <c r="DI28" s="9" t="s">
        <v>33</v>
      </c>
      <c r="DJ28" s="12" t="s">
        <v>34</v>
      </c>
      <c r="DK28" s="11">
        <f>+DK25*0.67</f>
        <v>4347.63</v>
      </c>
      <c r="DL28" s="11">
        <f t="shared" ref="DL28:DU28" si="176">+DL25*0.67</f>
        <v>4347.63</v>
      </c>
      <c r="DM28" s="11">
        <f t="shared" si="176"/>
        <v>4347.63</v>
      </c>
      <c r="DN28" s="11">
        <f t="shared" si="176"/>
        <v>4347.63</v>
      </c>
      <c r="DO28" s="11">
        <f t="shared" si="176"/>
        <v>4347.63</v>
      </c>
      <c r="DP28" s="11">
        <f t="shared" si="176"/>
        <v>4347.63</v>
      </c>
      <c r="DQ28" s="11">
        <f t="shared" si="176"/>
        <v>4347.63</v>
      </c>
      <c r="DR28" s="11">
        <f t="shared" si="176"/>
        <v>4347.63</v>
      </c>
      <c r="DS28" s="11">
        <f t="shared" si="176"/>
        <v>4347.63</v>
      </c>
      <c r="DT28" s="11">
        <f t="shared" si="176"/>
        <v>4347.63</v>
      </c>
      <c r="DU28" s="11">
        <f t="shared" si="176"/>
        <v>4347.63</v>
      </c>
      <c r="DW28" s="9" t="s">
        <v>33</v>
      </c>
      <c r="DX28" s="12" t="s">
        <v>34</v>
      </c>
      <c r="DY28" s="11">
        <f>+DY25*0.67</f>
        <v>5025.67</v>
      </c>
      <c r="DZ28" s="11">
        <f t="shared" ref="DZ28:EI28" si="177">+DZ25*0.67</f>
        <v>5025.67</v>
      </c>
      <c r="EA28" s="11">
        <f t="shared" si="177"/>
        <v>5025.67</v>
      </c>
      <c r="EB28" s="11">
        <f t="shared" si="177"/>
        <v>5025.67</v>
      </c>
      <c r="EC28" s="11">
        <f t="shared" si="177"/>
        <v>5025.67</v>
      </c>
      <c r="ED28" s="11">
        <f t="shared" si="177"/>
        <v>5025.67</v>
      </c>
      <c r="EE28" s="11">
        <f t="shared" si="177"/>
        <v>5025.67</v>
      </c>
      <c r="EF28" s="11">
        <f t="shared" si="177"/>
        <v>5025.67</v>
      </c>
      <c r="EG28" s="11">
        <f t="shared" si="177"/>
        <v>5025.67</v>
      </c>
      <c r="EH28" s="11">
        <f t="shared" si="177"/>
        <v>5025.67</v>
      </c>
      <c r="EI28" s="11">
        <f t="shared" si="177"/>
        <v>5025.67</v>
      </c>
      <c r="EK28" s="9" t="s">
        <v>33</v>
      </c>
      <c r="EL28" s="12" t="s">
        <v>34</v>
      </c>
      <c r="EM28" s="11">
        <f>+EM25*0.67</f>
        <v>5486.63</v>
      </c>
      <c r="EN28" s="11">
        <f t="shared" ref="EN28:EW28" si="178">+EN25*0.67</f>
        <v>5486.63</v>
      </c>
      <c r="EO28" s="11">
        <f t="shared" si="178"/>
        <v>5486.63</v>
      </c>
      <c r="EP28" s="11">
        <f t="shared" si="178"/>
        <v>5486.63</v>
      </c>
      <c r="EQ28" s="11">
        <f t="shared" si="178"/>
        <v>5486.63</v>
      </c>
      <c r="ER28" s="11">
        <f t="shared" si="178"/>
        <v>5486.63</v>
      </c>
      <c r="ES28" s="11">
        <f t="shared" si="178"/>
        <v>5486.63</v>
      </c>
      <c r="ET28" s="11">
        <f t="shared" si="178"/>
        <v>5486.63</v>
      </c>
      <c r="EU28" s="11">
        <f t="shared" si="178"/>
        <v>5486.63</v>
      </c>
      <c r="EV28" s="11">
        <f t="shared" si="178"/>
        <v>5486.63</v>
      </c>
      <c r="EW28" s="11">
        <f t="shared" si="178"/>
        <v>5486.63</v>
      </c>
      <c r="EY28" s="9" t="s">
        <v>33</v>
      </c>
      <c r="EZ28" s="12" t="s">
        <v>34</v>
      </c>
      <c r="FA28" s="11">
        <f>+FA25*0.67</f>
        <v>5835.7000000000007</v>
      </c>
      <c r="FB28" s="11">
        <f t="shared" ref="FB28:FK28" si="179">+FB25*0.67</f>
        <v>5835.7000000000007</v>
      </c>
      <c r="FC28" s="11">
        <f t="shared" si="179"/>
        <v>5835.7000000000007</v>
      </c>
      <c r="FD28" s="11">
        <f t="shared" si="179"/>
        <v>5835.7000000000007</v>
      </c>
      <c r="FE28" s="11">
        <f t="shared" si="179"/>
        <v>5835.7000000000007</v>
      </c>
      <c r="FF28" s="11">
        <f t="shared" si="179"/>
        <v>5835.7000000000007</v>
      </c>
      <c r="FG28" s="11">
        <f t="shared" si="179"/>
        <v>5835.7000000000007</v>
      </c>
      <c r="FH28" s="11">
        <f t="shared" si="179"/>
        <v>5835.7000000000007</v>
      </c>
      <c r="FI28" s="11">
        <f t="shared" si="179"/>
        <v>5835.7000000000007</v>
      </c>
      <c r="FJ28" s="11">
        <f t="shared" si="179"/>
        <v>5835.7000000000007</v>
      </c>
      <c r="FK28" s="11">
        <f t="shared" si="179"/>
        <v>5835.7000000000007</v>
      </c>
      <c r="FM28" s="9" t="s">
        <v>33</v>
      </c>
      <c r="FN28" s="12" t="s">
        <v>34</v>
      </c>
      <c r="FO28" s="11">
        <f>+FO25*0.67</f>
        <v>6166.01</v>
      </c>
      <c r="FP28" s="11">
        <f t="shared" ref="FP28:FY28" si="180">+FP25*0.67</f>
        <v>6166.01</v>
      </c>
      <c r="FQ28" s="11">
        <f t="shared" si="180"/>
        <v>6166.01</v>
      </c>
      <c r="FR28" s="11">
        <f t="shared" si="180"/>
        <v>6166.01</v>
      </c>
      <c r="FS28" s="11">
        <f t="shared" si="180"/>
        <v>6166.01</v>
      </c>
      <c r="FT28" s="11">
        <f t="shared" si="180"/>
        <v>6166.01</v>
      </c>
      <c r="FU28" s="11">
        <f t="shared" si="180"/>
        <v>6166.01</v>
      </c>
      <c r="FV28" s="11">
        <f t="shared" si="180"/>
        <v>6166.01</v>
      </c>
      <c r="FW28" s="11">
        <f t="shared" si="180"/>
        <v>6166.01</v>
      </c>
      <c r="FX28" s="11">
        <f t="shared" si="180"/>
        <v>6166.01</v>
      </c>
      <c r="FY28" s="11">
        <f t="shared" si="180"/>
        <v>6166.01</v>
      </c>
      <c r="GA28" s="9" t="s">
        <v>33</v>
      </c>
      <c r="GB28" s="12" t="s">
        <v>34</v>
      </c>
      <c r="GC28" s="11">
        <f>+GC25*0.67</f>
        <v>6501.01</v>
      </c>
      <c r="GD28" s="11">
        <f t="shared" ref="GD28:GM28" si="181">+GD25*0.67</f>
        <v>6501.01</v>
      </c>
      <c r="GE28" s="11">
        <f t="shared" si="181"/>
        <v>6501.01</v>
      </c>
      <c r="GF28" s="11">
        <f t="shared" si="181"/>
        <v>6501.01</v>
      </c>
      <c r="GG28" s="11">
        <f t="shared" si="181"/>
        <v>6501.01</v>
      </c>
      <c r="GH28" s="11">
        <f t="shared" si="181"/>
        <v>6501.01</v>
      </c>
      <c r="GI28" s="11">
        <f t="shared" si="181"/>
        <v>6501.01</v>
      </c>
      <c r="GJ28" s="11">
        <f t="shared" si="181"/>
        <v>6501.01</v>
      </c>
      <c r="GK28" s="11">
        <f t="shared" si="181"/>
        <v>6501.01</v>
      </c>
      <c r="GL28" s="11">
        <f t="shared" si="181"/>
        <v>6501.01</v>
      </c>
      <c r="GM28" s="11">
        <f t="shared" si="181"/>
        <v>6501.01</v>
      </c>
      <c r="GO28" s="9" t="s">
        <v>33</v>
      </c>
      <c r="GP28" s="12" t="s">
        <v>34</v>
      </c>
      <c r="GQ28" s="11">
        <f>+GQ25*0.67</f>
        <v>7200.4900000000007</v>
      </c>
      <c r="GR28" s="11">
        <f t="shared" ref="GR28:HA28" si="182">+GR25*0.67</f>
        <v>7200.4900000000007</v>
      </c>
      <c r="GS28" s="11">
        <f t="shared" si="182"/>
        <v>7200.4900000000007</v>
      </c>
      <c r="GT28" s="11">
        <f t="shared" si="182"/>
        <v>7200.4900000000007</v>
      </c>
      <c r="GU28" s="11">
        <f t="shared" si="182"/>
        <v>7200.4900000000007</v>
      </c>
      <c r="GV28" s="11">
        <f t="shared" si="182"/>
        <v>7200.4900000000007</v>
      </c>
      <c r="GW28" s="11">
        <f t="shared" si="182"/>
        <v>7200.4900000000007</v>
      </c>
      <c r="GX28" s="11">
        <f t="shared" si="182"/>
        <v>7200.4900000000007</v>
      </c>
      <c r="GY28" s="11">
        <f t="shared" si="182"/>
        <v>7200.4900000000007</v>
      </c>
      <c r="GZ28" s="11">
        <f t="shared" si="182"/>
        <v>7200.4900000000007</v>
      </c>
      <c r="HA28" s="11">
        <f t="shared" si="182"/>
        <v>7200.4900000000007</v>
      </c>
    </row>
    <row r="29" spans="1:209" ht="13.9" hidden="1" x14ac:dyDescent="0.25">
      <c r="A29" s="9"/>
      <c r="B29" s="14" t="s">
        <v>24</v>
      </c>
      <c r="C29" s="15">
        <f t="shared" ref="C29:M29" si="183">SUM(C25:C28)</f>
        <v>11964.080000000002</v>
      </c>
      <c r="D29" s="15">
        <f t="shared" si="183"/>
        <v>12111.560000000001</v>
      </c>
      <c r="E29" s="15">
        <f t="shared" si="183"/>
        <v>12554</v>
      </c>
      <c r="F29" s="15">
        <f t="shared" si="183"/>
        <v>13045.600000000002</v>
      </c>
      <c r="G29" s="15">
        <f t="shared" si="183"/>
        <v>13586.36</v>
      </c>
      <c r="H29" s="15">
        <f t="shared" si="183"/>
        <v>14077.96</v>
      </c>
      <c r="I29" s="15">
        <f t="shared" si="183"/>
        <v>14569.560000000001</v>
      </c>
      <c r="J29" s="15">
        <f t="shared" si="183"/>
        <v>15061.16</v>
      </c>
      <c r="K29" s="15">
        <f t="shared" si="183"/>
        <v>16093.52</v>
      </c>
      <c r="L29" s="15">
        <f t="shared" si="183"/>
        <v>16585.12</v>
      </c>
      <c r="M29" s="15">
        <f t="shared" si="183"/>
        <v>17076.72</v>
      </c>
      <c r="O29" s="9"/>
      <c r="P29" s="14" t="s">
        <v>24</v>
      </c>
      <c r="Q29" s="15">
        <f t="shared" ref="Q29:AA29" si="184">SUM(Q25:Q28)</f>
        <v>12638.560000000001</v>
      </c>
      <c r="R29" s="15">
        <f t="shared" si="184"/>
        <v>12793.420000000002</v>
      </c>
      <c r="S29" s="15">
        <f t="shared" si="184"/>
        <v>13258</v>
      </c>
      <c r="T29" s="15">
        <f t="shared" si="184"/>
        <v>13774.2</v>
      </c>
      <c r="U29" s="15">
        <f t="shared" si="184"/>
        <v>14342.02</v>
      </c>
      <c r="V29" s="15">
        <f t="shared" si="184"/>
        <v>14858.220000000001</v>
      </c>
      <c r="W29" s="15">
        <f t="shared" si="184"/>
        <v>15374.420000000002</v>
      </c>
      <c r="X29" s="15">
        <f t="shared" si="184"/>
        <v>15890.62</v>
      </c>
      <c r="Y29" s="15">
        <f t="shared" si="184"/>
        <v>16974.64</v>
      </c>
      <c r="Z29" s="15">
        <f t="shared" si="184"/>
        <v>17490.84</v>
      </c>
      <c r="AA29" s="15">
        <f t="shared" si="184"/>
        <v>18007.04</v>
      </c>
      <c r="AC29" s="9"/>
      <c r="AD29" s="14" t="s">
        <v>24</v>
      </c>
      <c r="AE29" s="15">
        <f t="shared" ref="AE29:AO29" si="185">SUM(AE25:AE28)</f>
        <v>13042.92</v>
      </c>
      <c r="AF29" s="15">
        <f t="shared" si="185"/>
        <v>13202.19</v>
      </c>
      <c r="AG29" s="15">
        <f t="shared" si="185"/>
        <v>13680.000000000002</v>
      </c>
      <c r="AH29" s="15">
        <f t="shared" si="185"/>
        <v>14210.9</v>
      </c>
      <c r="AI29" s="15">
        <f t="shared" si="185"/>
        <v>14794.890000000001</v>
      </c>
      <c r="AJ29" s="15">
        <f t="shared" si="185"/>
        <v>15325.79</v>
      </c>
      <c r="AK29" s="15">
        <f t="shared" si="185"/>
        <v>15856.69</v>
      </c>
      <c r="AL29" s="15">
        <f t="shared" si="185"/>
        <v>16387.59</v>
      </c>
      <c r="AM29" s="15">
        <f t="shared" si="185"/>
        <v>17502.48</v>
      </c>
      <c r="AN29" s="15">
        <f t="shared" si="185"/>
        <v>18033.379999999997</v>
      </c>
      <c r="AO29" s="15">
        <f t="shared" si="185"/>
        <v>18564.28</v>
      </c>
      <c r="AQ29" s="9"/>
      <c r="AR29" s="14" t="s">
        <v>24</v>
      </c>
      <c r="AS29" s="15">
        <f t="shared" ref="AS29:BC29" si="186">SUM(AS25:AS28)</f>
        <v>13314.04</v>
      </c>
      <c r="AT29" s="15">
        <f t="shared" si="186"/>
        <v>13476.28</v>
      </c>
      <c r="AU29" s="15">
        <f t="shared" si="186"/>
        <v>13963</v>
      </c>
      <c r="AV29" s="15">
        <f t="shared" si="186"/>
        <v>14503.800000000001</v>
      </c>
      <c r="AW29" s="15">
        <f t="shared" si="186"/>
        <v>15098.68</v>
      </c>
      <c r="AX29" s="15">
        <f t="shared" si="186"/>
        <v>15639.48</v>
      </c>
      <c r="AY29" s="15">
        <f t="shared" si="186"/>
        <v>16180.28</v>
      </c>
      <c r="AZ29" s="15">
        <f t="shared" si="186"/>
        <v>16721.080000000002</v>
      </c>
      <c r="BA29" s="15">
        <f t="shared" si="186"/>
        <v>17856.760000000002</v>
      </c>
      <c r="BB29" s="15">
        <f t="shared" si="186"/>
        <v>18397.560000000001</v>
      </c>
      <c r="BC29" s="15">
        <f t="shared" si="186"/>
        <v>18938.36</v>
      </c>
      <c r="BE29" s="9"/>
      <c r="BF29" s="14" t="s">
        <v>24</v>
      </c>
      <c r="BG29" s="15">
        <f t="shared" ref="BG29:BQ29" si="187">SUM(BG25:BG28)</f>
        <v>13717.4</v>
      </c>
      <c r="BH29" s="15">
        <f t="shared" si="187"/>
        <v>13884.050000000001</v>
      </c>
      <c r="BI29" s="15">
        <f t="shared" si="187"/>
        <v>14384</v>
      </c>
      <c r="BJ29" s="15">
        <f t="shared" si="187"/>
        <v>14939.5</v>
      </c>
      <c r="BK29" s="15">
        <f t="shared" si="187"/>
        <v>15550.550000000001</v>
      </c>
      <c r="BL29" s="15">
        <f t="shared" si="187"/>
        <v>16106.050000000001</v>
      </c>
      <c r="BM29" s="15">
        <f t="shared" si="187"/>
        <v>16661.550000000003</v>
      </c>
      <c r="BN29" s="15">
        <f t="shared" si="187"/>
        <v>17217.050000000003</v>
      </c>
      <c r="BO29" s="15">
        <f t="shared" si="187"/>
        <v>18383.599999999999</v>
      </c>
      <c r="BP29" s="15">
        <f t="shared" si="187"/>
        <v>18939.099999999999</v>
      </c>
      <c r="BQ29" s="15">
        <f t="shared" si="187"/>
        <v>19494.599999999999</v>
      </c>
      <c r="BS29" s="9"/>
      <c r="BT29" s="14" t="s">
        <v>24</v>
      </c>
      <c r="BU29" s="15">
        <f t="shared" ref="BU29:CE29" si="188">SUM(BU25:BU28)</f>
        <v>13986.640000000001</v>
      </c>
      <c r="BV29" s="15">
        <f t="shared" si="188"/>
        <v>14156.230000000001</v>
      </c>
      <c r="BW29" s="15">
        <f t="shared" si="188"/>
        <v>14665</v>
      </c>
      <c r="BX29" s="15">
        <f t="shared" si="188"/>
        <v>15230.300000000001</v>
      </c>
      <c r="BY29" s="15">
        <f t="shared" si="188"/>
        <v>15852.130000000001</v>
      </c>
      <c r="BZ29" s="15">
        <f t="shared" si="188"/>
        <v>16417.43</v>
      </c>
      <c r="CA29" s="15">
        <f t="shared" si="188"/>
        <v>16982.730000000003</v>
      </c>
      <c r="CB29" s="15">
        <f t="shared" si="188"/>
        <v>17548.03</v>
      </c>
      <c r="CC29" s="15">
        <f t="shared" si="188"/>
        <v>18735.160000000003</v>
      </c>
      <c r="CD29" s="15">
        <f t="shared" si="188"/>
        <v>19300.46</v>
      </c>
      <c r="CE29" s="15">
        <f t="shared" si="188"/>
        <v>19865.760000000002</v>
      </c>
      <c r="CG29" s="9"/>
      <c r="CH29" s="14" t="s">
        <v>24</v>
      </c>
      <c r="CI29" s="15">
        <f t="shared" ref="CI29:CS29" si="189">SUM(CI25:CI28)</f>
        <v>14527</v>
      </c>
      <c r="CJ29" s="15">
        <f t="shared" si="189"/>
        <v>14702.5</v>
      </c>
      <c r="CK29" s="15">
        <f t="shared" si="189"/>
        <v>15229</v>
      </c>
      <c r="CL29" s="15">
        <f t="shared" si="189"/>
        <v>15814</v>
      </c>
      <c r="CM29" s="15">
        <f t="shared" si="189"/>
        <v>16457.5</v>
      </c>
      <c r="CN29" s="15">
        <f t="shared" si="189"/>
        <v>17042.5</v>
      </c>
      <c r="CO29" s="15">
        <f t="shared" si="189"/>
        <v>17627.5</v>
      </c>
      <c r="CP29" s="15">
        <f t="shared" si="189"/>
        <v>18212.5</v>
      </c>
      <c r="CQ29" s="15">
        <f t="shared" si="189"/>
        <v>19441</v>
      </c>
      <c r="CR29" s="15">
        <f t="shared" si="189"/>
        <v>20026</v>
      </c>
      <c r="CS29" s="15">
        <f t="shared" si="189"/>
        <v>20611</v>
      </c>
      <c r="CU29" s="9"/>
      <c r="CV29" s="14" t="s">
        <v>24</v>
      </c>
      <c r="CW29" s="15">
        <f t="shared" ref="CW29:DG29" si="190">SUM(CW25:CW28)</f>
        <v>16012.080000000002</v>
      </c>
      <c r="CX29" s="15">
        <f t="shared" si="190"/>
        <v>16203.810000000001</v>
      </c>
      <c r="CY29" s="15">
        <f t="shared" si="190"/>
        <v>16779</v>
      </c>
      <c r="CZ29" s="15">
        <f t="shared" si="190"/>
        <v>17418.100000000002</v>
      </c>
      <c r="DA29" s="15">
        <f t="shared" si="190"/>
        <v>18121.11</v>
      </c>
      <c r="DB29" s="15">
        <f t="shared" si="190"/>
        <v>18760.21</v>
      </c>
      <c r="DC29" s="15">
        <f t="shared" si="190"/>
        <v>19399.310000000001</v>
      </c>
      <c r="DD29" s="15">
        <f t="shared" si="190"/>
        <v>20038.41</v>
      </c>
      <c r="DE29" s="15">
        <f t="shared" si="190"/>
        <v>21380.52</v>
      </c>
      <c r="DF29" s="15">
        <f t="shared" si="190"/>
        <v>22019.620000000003</v>
      </c>
      <c r="DG29" s="15">
        <f t="shared" si="190"/>
        <v>22658.720000000001</v>
      </c>
      <c r="DI29" s="9"/>
      <c r="DJ29" s="14" t="s">
        <v>24</v>
      </c>
      <c r="DK29" s="15">
        <f t="shared" ref="DK29:DU29" si="191">SUM(DK25:DK28)</f>
        <v>16281.32</v>
      </c>
      <c r="DL29" s="15">
        <f t="shared" si="191"/>
        <v>16475.990000000002</v>
      </c>
      <c r="DM29" s="15">
        <f t="shared" si="191"/>
        <v>17060</v>
      </c>
      <c r="DN29" s="15">
        <f t="shared" si="191"/>
        <v>17708.900000000001</v>
      </c>
      <c r="DO29" s="15">
        <f t="shared" si="191"/>
        <v>18422.690000000002</v>
      </c>
      <c r="DP29" s="15">
        <f t="shared" si="191"/>
        <v>19071.59</v>
      </c>
      <c r="DQ29" s="15">
        <f t="shared" si="191"/>
        <v>19720.490000000002</v>
      </c>
      <c r="DR29" s="15">
        <f t="shared" si="191"/>
        <v>20369.39</v>
      </c>
      <c r="DS29" s="15">
        <f t="shared" si="191"/>
        <v>21732.080000000002</v>
      </c>
      <c r="DT29" s="15">
        <f t="shared" si="191"/>
        <v>22380.98</v>
      </c>
      <c r="DU29" s="15">
        <f t="shared" si="191"/>
        <v>23029.88</v>
      </c>
      <c r="DW29" s="9"/>
      <c r="DX29" s="14" t="s">
        <v>24</v>
      </c>
      <c r="DY29" s="15">
        <f t="shared" ref="DY29:EI29" si="192">SUM(DY25:DY28)</f>
        <v>18630.879999999997</v>
      </c>
      <c r="DZ29" s="15">
        <f t="shared" si="192"/>
        <v>18855.91</v>
      </c>
      <c r="EA29" s="15">
        <f t="shared" si="192"/>
        <v>19531</v>
      </c>
      <c r="EB29" s="15">
        <f t="shared" si="192"/>
        <v>20281.099999999999</v>
      </c>
      <c r="EC29" s="15">
        <f t="shared" si="192"/>
        <v>21106.21</v>
      </c>
      <c r="ED29" s="15">
        <f t="shared" si="192"/>
        <v>21856.309999999998</v>
      </c>
      <c r="EE29" s="15">
        <f t="shared" si="192"/>
        <v>22606.409999999996</v>
      </c>
      <c r="EF29" s="15">
        <f t="shared" si="192"/>
        <v>23356.510000000002</v>
      </c>
      <c r="EG29" s="15">
        <f t="shared" si="192"/>
        <v>24931.72</v>
      </c>
      <c r="EH29" s="15">
        <f t="shared" si="192"/>
        <v>25681.82</v>
      </c>
      <c r="EI29" s="15">
        <f t="shared" si="192"/>
        <v>26431.919999999998</v>
      </c>
      <c r="EK29" s="9"/>
      <c r="EL29" s="14" t="s">
        <v>24</v>
      </c>
      <c r="EM29" s="15">
        <f t="shared" ref="EM29:EW29" si="193">SUM(EM25:EM28)</f>
        <v>20547.32</v>
      </c>
      <c r="EN29" s="15">
        <f t="shared" si="193"/>
        <v>20792.990000000002</v>
      </c>
      <c r="EO29" s="15">
        <f t="shared" si="193"/>
        <v>21530</v>
      </c>
      <c r="EP29" s="15">
        <f t="shared" si="193"/>
        <v>22348.9</v>
      </c>
      <c r="EQ29" s="15">
        <f t="shared" si="193"/>
        <v>23249.690000000002</v>
      </c>
      <c r="ER29" s="15">
        <f t="shared" si="193"/>
        <v>24068.59</v>
      </c>
      <c r="ES29" s="15">
        <f t="shared" si="193"/>
        <v>24887.49</v>
      </c>
      <c r="ET29" s="15">
        <f t="shared" si="193"/>
        <v>25706.39</v>
      </c>
      <c r="EU29" s="15">
        <f t="shared" si="193"/>
        <v>27426.080000000002</v>
      </c>
      <c r="EV29" s="15">
        <f t="shared" si="193"/>
        <v>28244.98</v>
      </c>
      <c r="EW29" s="15">
        <f t="shared" si="193"/>
        <v>29063.88</v>
      </c>
      <c r="EY29" s="9"/>
      <c r="EZ29" s="14" t="s">
        <v>24</v>
      </c>
      <c r="FA29" s="15">
        <f t="shared" ref="FA29:FK29" si="194">SUM(FA25:FA28)</f>
        <v>21403.800000000003</v>
      </c>
      <c r="FB29" s="15">
        <f t="shared" si="194"/>
        <v>21665.1</v>
      </c>
      <c r="FC29" s="15">
        <f t="shared" si="194"/>
        <v>22449</v>
      </c>
      <c r="FD29" s="15">
        <f t="shared" si="194"/>
        <v>23320</v>
      </c>
      <c r="FE29" s="15">
        <f t="shared" si="194"/>
        <v>24278.100000000002</v>
      </c>
      <c r="FF29" s="15">
        <f t="shared" si="194"/>
        <v>25149.100000000002</v>
      </c>
      <c r="FG29" s="15">
        <f t="shared" si="194"/>
        <v>26020.100000000002</v>
      </c>
      <c r="FH29" s="15">
        <f t="shared" si="194"/>
        <v>26891.100000000002</v>
      </c>
      <c r="FI29" s="15">
        <f t="shared" si="194"/>
        <v>28720.2</v>
      </c>
      <c r="FJ29" s="15">
        <f t="shared" si="194"/>
        <v>29591.200000000001</v>
      </c>
      <c r="FK29" s="15">
        <f t="shared" si="194"/>
        <v>30462.2</v>
      </c>
      <c r="FM29" s="9"/>
      <c r="FN29" s="14" t="s">
        <v>24</v>
      </c>
      <c r="FO29" s="15">
        <f t="shared" ref="FO29:FY29" si="195">SUM(FO25:FO28)</f>
        <v>22776.639999999999</v>
      </c>
      <c r="FP29" s="15">
        <f t="shared" si="195"/>
        <v>23052.730000000003</v>
      </c>
      <c r="FQ29" s="15">
        <f t="shared" si="195"/>
        <v>23881</v>
      </c>
      <c r="FR29" s="15">
        <f t="shared" si="195"/>
        <v>24801.300000000003</v>
      </c>
      <c r="FS29" s="15">
        <f t="shared" si="195"/>
        <v>25813.629999999997</v>
      </c>
      <c r="FT29" s="15">
        <f t="shared" si="195"/>
        <v>26733.93</v>
      </c>
      <c r="FU29" s="15">
        <f t="shared" si="195"/>
        <v>27654.230000000003</v>
      </c>
      <c r="FV29" s="15">
        <f t="shared" si="195"/>
        <v>28574.53</v>
      </c>
      <c r="FW29" s="15">
        <f t="shared" si="195"/>
        <v>30507.160000000003</v>
      </c>
      <c r="FX29" s="15">
        <f t="shared" si="195"/>
        <v>31427.46</v>
      </c>
      <c r="FY29" s="15">
        <f t="shared" si="195"/>
        <v>32347.760000000002</v>
      </c>
      <c r="GA29" s="9"/>
      <c r="GB29" s="14" t="s">
        <v>24</v>
      </c>
      <c r="GC29" s="15">
        <f t="shared" ref="GC29:GM29" si="196">SUM(GC25:GC28)</f>
        <v>24169.64</v>
      </c>
      <c r="GD29" s="15">
        <f t="shared" si="196"/>
        <v>24460.730000000003</v>
      </c>
      <c r="GE29" s="15">
        <f t="shared" si="196"/>
        <v>25334</v>
      </c>
      <c r="GF29" s="15">
        <f t="shared" si="196"/>
        <v>26304.300000000003</v>
      </c>
      <c r="GG29" s="15">
        <f t="shared" si="196"/>
        <v>27371.629999999997</v>
      </c>
      <c r="GH29" s="15">
        <f t="shared" si="196"/>
        <v>28341.93</v>
      </c>
      <c r="GI29" s="15">
        <f t="shared" si="196"/>
        <v>29312.230000000003</v>
      </c>
      <c r="GJ29" s="15">
        <f t="shared" si="196"/>
        <v>30282.53</v>
      </c>
      <c r="GK29" s="15">
        <f t="shared" si="196"/>
        <v>32320.160000000003</v>
      </c>
      <c r="GL29" s="15">
        <f t="shared" si="196"/>
        <v>33290.46</v>
      </c>
      <c r="GM29" s="15">
        <f t="shared" si="196"/>
        <v>34260.76</v>
      </c>
      <c r="GO29" s="9"/>
      <c r="GP29" s="14" t="s">
        <v>24</v>
      </c>
      <c r="GQ29" s="15">
        <f t="shared" ref="GQ29:HA29" si="197">SUM(GQ25:GQ28)</f>
        <v>27078.36</v>
      </c>
      <c r="GR29" s="15">
        <f t="shared" si="197"/>
        <v>27400.77</v>
      </c>
      <c r="GS29" s="15">
        <f t="shared" si="197"/>
        <v>28368.000000000004</v>
      </c>
      <c r="GT29" s="15">
        <f t="shared" si="197"/>
        <v>29442.7</v>
      </c>
      <c r="GU29" s="15">
        <f t="shared" si="197"/>
        <v>30624.870000000003</v>
      </c>
      <c r="GV29" s="15">
        <f t="shared" si="197"/>
        <v>31699.570000000003</v>
      </c>
      <c r="GW29" s="15">
        <f t="shared" si="197"/>
        <v>32774.269999999997</v>
      </c>
      <c r="GX29" s="15">
        <f t="shared" si="197"/>
        <v>33848.97</v>
      </c>
      <c r="GY29" s="15">
        <f t="shared" si="197"/>
        <v>36105.839999999997</v>
      </c>
      <c r="GZ29" s="15">
        <f t="shared" si="197"/>
        <v>37180.54</v>
      </c>
      <c r="HA29" s="15">
        <f t="shared" si="197"/>
        <v>38255.24</v>
      </c>
    </row>
    <row r="30" spans="1:209" ht="13.9" hidden="1" x14ac:dyDescent="0.25">
      <c r="A30" s="9"/>
      <c r="B30" s="12" t="s">
        <v>25</v>
      </c>
      <c r="C30" s="11">
        <f>-C29*0.19</f>
        <v>-2273.1752000000001</v>
      </c>
      <c r="D30" s="11">
        <f t="shared" ref="D30:L30" si="198">-D29*0.19</f>
        <v>-2301.1964000000003</v>
      </c>
      <c r="E30" s="11">
        <f t="shared" si="198"/>
        <v>-2385.2600000000002</v>
      </c>
      <c r="F30" s="11">
        <f t="shared" si="198"/>
        <v>-2478.6640000000007</v>
      </c>
      <c r="G30" s="11">
        <f t="shared" si="198"/>
        <v>-2581.4084000000003</v>
      </c>
      <c r="H30" s="11">
        <f t="shared" si="198"/>
        <v>-2674.8123999999998</v>
      </c>
      <c r="I30" s="11">
        <f t="shared" si="198"/>
        <v>-2768.2164000000002</v>
      </c>
      <c r="J30" s="11">
        <f t="shared" si="198"/>
        <v>-2861.6203999999998</v>
      </c>
      <c r="K30" s="11">
        <f t="shared" si="198"/>
        <v>-3057.7688000000003</v>
      </c>
      <c r="L30" s="11">
        <f t="shared" si="198"/>
        <v>-3151.1727999999998</v>
      </c>
      <c r="M30" s="11">
        <f>-M29*0.19</f>
        <v>-3244.5768000000003</v>
      </c>
      <c r="O30" s="9"/>
      <c r="P30" s="12" t="s">
        <v>25</v>
      </c>
      <c r="Q30" s="11">
        <f>-Q29*0.19</f>
        <v>-2401.3264000000004</v>
      </c>
      <c r="R30" s="11">
        <f t="shared" ref="R30:Z30" si="199">-R29*0.19</f>
        <v>-2430.7498000000005</v>
      </c>
      <c r="S30" s="11">
        <f t="shared" si="199"/>
        <v>-2519.02</v>
      </c>
      <c r="T30" s="11">
        <f t="shared" si="199"/>
        <v>-2617.098</v>
      </c>
      <c r="U30" s="11">
        <f t="shared" si="199"/>
        <v>-2724.9838</v>
      </c>
      <c r="V30" s="11">
        <f t="shared" si="199"/>
        <v>-2823.0618000000004</v>
      </c>
      <c r="W30" s="11">
        <f t="shared" si="199"/>
        <v>-2921.1398000000004</v>
      </c>
      <c r="X30" s="11">
        <f t="shared" si="199"/>
        <v>-3019.2178000000004</v>
      </c>
      <c r="Y30" s="11">
        <f t="shared" si="199"/>
        <v>-3225.1815999999999</v>
      </c>
      <c r="Z30" s="11">
        <f t="shared" si="199"/>
        <v>-3323.2595999999999</v>
      </c>
      <c r="AA30" s="11">
        <f>-AA29*0.19</f>
        <v>-3421.3376000000003</v>
      </c>
      <c r="AC30" s="9"/>
      <c r="AD30" s="12" t="s">
        <v>25</v>
      </c>
      <c r="AE30" s="11">
        <f>-AE29*0.19</f>
        <v>-2478.1548000000003</v>
      </c>
      <c r="AF30" s="11">
        <f t="shared" ref="AF30:AN30" si="200">-AF29*0.19</f>
        <v>-2508.4160999999999</v>
      </c>
      <c r="AG30" s="11">
        <f t="shared" si="200"/>
        <v>-2599.2000000000003</v>
      </c>
      <c r="AH30" s="11">
        <f t="shared" si="200"/>
        <v>-2700.0709999999999</v>
      </c>
      <c r="AI30" s="11">
        <f t="shared" si="200"/>
        <v>-2811.0291000000002</v>
      </c>
      <c r="AJ30" s="11">
        <f t="shared" si="200"/>
        <v>-2911.9001000000003</v>
      </c>
      <c r="AK30" s="11">
        <f t="shared" si="200"/>
        <v>-3012.7710999999999</v>
      </c>
      <c r="AL30" s="11">
        <f t="shared" si="200"/>
        <v>-3113.6421</v>
      </c>
      <c r="AM30" s="11">
        <f t="shared" si="200"/>
        <v>-3325.4712</v>
      </c>
      <c r="AN30" s="11">
        <f t="shared" si="200"/>
        <v>-3426.3421999999996</v>
      </c>
      <c r="AO30" s="11">
        <f>-AO29*0.19</f>
        <v>-3527.2131999999997</v>
      </c>
      <c r="AQ30" s="9"/>
      <c r="AR30" s="12" t="s">
        <v>25</v>
      </c>
      <c r="AS30" s="11">
        <f>-AS29*0.19</f>
        <v>-2529.6676000000002</v>
      </c>
      <c r="AT30" s="11">
        <f t="shared" ref="AT30:BB30" si="201">-AT29*0.19</f>
        <v>-2560.4932000000003</v>
      </c>
      <c r="AU30" s="11">
        <f t="shared" si="201"/>
        <v>-2652.9700000000003</v>
      </c>
      <c r="AV30" s="11">
        <f t="shared" si="201"/>
        <v>-2755.7220000000002</v>
      </c>
      <c r="AW30" s="11">
        <f t="shared" si="201"/>
        <v>-2868.7492000000002</v>
      </c>
      <c r="AX30" s="11">
        <f t="shared" si="201"/>
        <v>-2971.5012000000002</v>
      </c>
      <c r="AY30" s="11">
        <f t="shared" si="201"/>
        <v>-3074.2532000000001</v>
      </c>
      <c r="AZ30" s="11">
        <f t="shared" si="201"/>
        <v>-3177.0052000000005</v>
      </c>
      <c r="BA30" s="11">
        <f t="shared" si="201"/>
        <v>-3392.7844000000005</v>
      </c>
      <c r="BB30" s="11">
        <f t="shared" si="201"/>
        <v>-3495.5364000000004</v>
      </c>
      <c r="BC30" s="11">
        <f>-BC29*0.19</f>
        <v>-3598.2884000000004</v>
      </c>
      <c r="BE30" s="9"/>
      <c r="BF30" s="12" t="s">
        <v>25</v>
      </c>
      <c r="BG30" s="11">
        <f>-BG29*0.19</f>
        <v>-2606.306</v>
      </c>
      <c r="BH30" s="11">
        <f t="shared" ref="BH30:BP30" si="202">-BH29*0.19</f>
        <v>-2637.9695000000002</v>
      </c>
      <c r="BI30" s="11">
        <f t="shared" si="202"/>
        <v>-2732.96</v>
      </c>
      <c r="BJ30" s="11">
        <f t="shared" si="202"/>
        <v>-2838.5050000000001</v>
      </c>
      <c r="BK30" s="11">
        <f t="shared" si="202"/>
        <v>-2954.6045000000004</v>
      </c>
      <c r="BL30" s="11">
        <f t="shared" si="202"/>
        <v>-3060.1495000000004</v>
      </c>
      <c r="BM30" s="11">
        <f t="shared" si="202"/>
        <v>-3165.6945000000005</v>
      </c>
      <c r="BN30" s="11">
        <f t="shared" si="202"/>
        <v>-3271.2395000000006</v>
      </c>
      <c r="BO30" s="11">
        <f t="shared" si="202"/>
        <v>-3492.8839999999996</v>
      </c>
      <c r="BP30" s="11">
        <f t="shared" si="202"/>
        <v>-3598.4289999999996</v>
      </c>
      <c r="BQ30" s="11">
        <f>-BQ29*0.19</f>
        <v>-3703.9739999999997</v>
      </c>
      <c r="BS30" s="9"/>
      <c r="BT30" s="12" t="s">
        <v>25</v>
      </c>
      <c r="BU30" s="11">
        <f>-BU29*0.19</f>
        <v>-2657.4616000000001</v>
      </c>
      <c r="BV30" s="11">
        <f t="shared" ref="BV30:CD30" si="203">-BV29*0.19</f>
        <v>-2689.6837000000005</v>
      </c>
      <c r="BW30" s="11">
        <f t="shared" si="203"/>
        <v>-2786.35</v>
      </c>
      <c r="BX30" s="11">
        <f t="shared" si="203"/>
        <v>-2893.7570000000001</v>
      </c>
      <c r="BY30" s="11">
        <f t="shared" si="203"/>
        <v>-3011.9047</v>
      </c>
      <c r="BZ30" s="11">
        <f t="shared" si="203"/>
        <v>-3119.3117000000002</v>
      </c>
      <c r="CA30" s="11">
        <f t="shared" si="203"/>
        <v>-3226.7187000000008</v>
      </c>
      <c r="CB30" s="11">
        <f t="shared" si="203"/>
        <v>-3334.1256999999996</v>
      </c>
      <c r="CC30" s="11">
        <f t="shared" si="203"/>
        <v>-3559.6804000000006</v>
      </c>
      <c r="CD30" s="11">
        <f t="shared" si="203"/>
        <v>-3667.0873999999999</v>
      </c>
      <c r="CE30" s="11">
        <f>-CE29*0.19</f>
        <v>-3774.4944000000005</v>
      </c>
      <c r="CG30" s="9"/>
      <c r="CH30" s="12" t="s">
        <v>25</v>
      </c>
      <c r="CI30" s="11">
        <f>-CI29*0.19</f>
        <v>-2760.13</v>
      </c>
      <c r="CJ30" s="11">
        <f t="shared" ref="CJ30:CR30" si="204">-CJ29*0.19</f>
        <v>-2793.4749999999999</v>
      </c>
      <c r="CK30" s="11">
        <f t="shared" si="204"/>
        <v>-2893.51</v>
      </c>
      <c r="CL30" s="11">
        <f t="shared" si="204"/>
        <v>-3004.66</v>
      </c>
      <c r="CM30" s="11">
        <f t="shared" si="204"/>
        <v>-3126.9250000000002</v>
      </c>
      <c r="CN30" s="11">
        <f t="shared" si="204"/>
        <v>-3238.0749999999998</v>
      </c>
      <c r="CO30" s="11">
        <f t="shared" si="204"/>
        <v>-3349.2249999999999</v>
      </c>
      <c r="CP30" s="11">
        <f t="shared" si="204"/>
        <v>-3460.375</v>
      </c>
      <c r="CQ30" s="11">
        <f t="shared" si="204"/>
        <v>-3693.79</v>
      </c>
      <c r="CR30" s="11">
        <f t="shared" si="204"/>
        <v>-3804.94</v>
      </c>
      <c r="CS30" s="11">
        <f>-CS29*0.19</f>
        <v>-3916.09</v>
      </c>
      <c r="CU30" s="9"/>
      <c r="CV30" s="12" t="s">
        <v>25</v>
      </c>
      <c r="CW30" s="11">
        <f>-CW29*0.19</f>
        <v>-3042.2952000000005</v>
      </c>
      <c r="CX30" s="11">
        <f t="shared" ref="CX30:DF30" si="205">-CX29*0.19</f>
        <v>-3078.7239000000004</v>
      </c>
      <c r="CY30" s="11">
        <f t="shared" si="205"/>
        <v>-3188.01</v>
      </c>
      <c r="CZ30" s="11">
        <f t="shared" si="205"/>
        <v>-3309.4390000000003</v>
      </c>
      <c r="DA30" s="11">
        <f t="shared" si="205"/>
        <v>-3443.0109000000002</v>
      </c>
      <c r="DB30" s="11">
        <f t="shared" si="205"/>
        <v>-3564.4398999999999</v>
      </c>
      <c r="DC30" s="11">
        <f t="shared" si="205"/>
        <v>-3685.8689000000004</v>
      </c>
      <c r="DD30" s="11">
        <f t="shared" si="205"/>
        <v>-3807.2979</v>
      </c>
      <c r="DE30" s="11">
        <f t="shared" si="205"/>
        <v>-4062.2988</v>
      </c>
      <c r="DF30" s="11">
        <f t="shared" si="205"/>
        <v>-4183.7278000000006</v>
      </c>
      <c r="DG30" s="11">
        <f>-DG29*0.19</f>
        <v>-4305.1568000000007</v>
      </c>
      <c r="DI30" s="9"/>
      <c r="DJ30" s="12" t="s">
        <v>25</v>
      </c>
      <c r="DK30" s="11">
        <f>-DK29*0.19</f>
        <v>-3093.4508000000001</v>
      </c>
      <c r="DL30" s="11">
        <f t="shared" ref="DL30:DT30" si="206">-DL29*0.19</f>
        <v>-3130.4381000000003</v>
      </c>
      <c r="DM30" s="11">
        <f t="shared" si="206"/>
        <v>-3241.4</v>
      </c>
      <c r="DN30" s="11">
        <f t="shared" si="206"/>
        <v>-3364.6910000000003</v>
      </c>
      <c r="DO30" s="11">
        <f t="shared" si="206"/>
        <v>-3500.3111000000004</v>
      </c>
      <c r="DP30" s="11">
        <f t="shared" si="206"/>
        <v>-3623.6021000000001</v>
      </c>
      <c r="DQ30" s="11">
        <f t="shared" si="206"/>
        <v>-3746.8931000000002</v>
      </c>
      <c r="DR30" s="11">
        <f t="shared" si="206"/>
        <v>-3870.1840999999999</v>
      </c>
      <c r="DS30" s="11">
        <f t="shared" si="206"/>
        <v>-4129.0952000000007</v>
      </c>
      <c r="DT30" s="11">
        <f t="shared" si="206"/>
        <v>-4252.3861999999999</v>
      </c>
      <c r="DU30" s="11">
        <f>-DU29*0.19</f>
        <v>-4375.6772000000001</v>
      </c>
      <c r="DW30" s="9"/>
      <c r="DX30" s="12" t="s">
        <v>25</v>
      </c>
      <c r="DY30" s="11">
        <f>-DY29*0.19</f>
        <v>-3539.8671999999997</v>
      </c>
      <c r="DZ30" s="11">
        <f t="shared" ref="DZ30:EH30" si="207">-DZ29*0.19</f>
        <v>-3582.6228999999998</v>
      </c>
      <c r="EA30" s="11">
        <f t="shared" si="207"/>
        <v>-3710.89</v>
      </c>
      <c r="EB30" s="11">
        <f t="shared" si="207"/>
        <v>-3853.4089999999997</v>
      </c>
      <c r="EC30" s="11">
        <f t="shared" si="207"/>
        <v>-4010.1799000000001</v>
      </c>
      <c r="ED30" s="11">
        <f t="shared" si="207"/>
        <v>-4152.6988999999994</v>
      </c>
      <c r="EE30" s="11">
        <f t="shared" si="207"/>
        <v>-4295.2178999999996</v>
      </c>
      <c r="EF30" s="11">
        <f t="shared" si="207"/>
        <v>-4437.7369000000008</v>
      </c>
      <c r="EG30" s="11">
        <f t="shared" si="207"/>
        <v>-4737.0268000000005</v>
      </c>
      <c r="EH30" s="11">
        <f t="shared" si="207"/>
        <v>-4879.5457999999999</v>
      </c>
      <c r="EI30" s="11">
        <f>-EI29*0.19</f>
        <v>-5022.0648000000001</v>
      </c>
      <c r="EK30" s="9"/>
      <c r="EL30" s="12" t="s">
        <v>25</v>
      </c>
      <c r="EM30" s="11">
        <f>-EM29*0.19</f>
        <v>-3903.9908</v>
      </c>
      <c r="EN30" s="11">
        <f t="shared" ref="EN30:EV30" si="208">-EN29*0.19</f>
        <v>-3950.6681000000003</v>
      </c>
      <c r="EO30" s="11">
        <f t="shared" si="208"/>
        <v>-4090.7000000000003</v>
      </c>
      <c r="EP30" s="11">
        <f t="shared" si="208"/>
        <v>-4246.2910000000002</v>
      </c>
      <c r="EQ30" s="11">
        <f t="shared" si="208"/>
        <v>-4417.4411000000009</v>
      </c>
      <c r="ER30" s="11">
        <f t="shared" si="208"/>
        <v>-4573.0321000000004</v>
      </c>
      <c r="ES30" s="11">
        <f t="shared" si="208"/>
        <v>-4728.6231000000007</v>
      </c>
      <c r="ET30" s="11">
        <f t="shared" si="208"/>
        <v>-4884.2141000000001</v>
      </c>
      <c r="EU30" s="11">
        <f t="shared" si="208"/>
        <v>-5210.9552000000003</v>
      </c>
      <c r="EV30" s="11">
        <f t="shared" si="208"/>
        <v>-5366.5461999999998</v>
      </c>
      <c r="EW30" s="11">
        <f>-EW29*0.19</f>
        <v>-5522.1372000000001</v>
      </c>
      <c r="EY30" s="9"/>
      <c r="EZ30" s="12" t="s">
        <v>25</v>
      </c>
      <c r="FA30" s="11">
        <f>-FA29*0.19</f>
        <v>-4066.7220000000007</v>
      </c>
      <c r="FB30" s="11">
        <f t="shared" ref="FB30:FJ30" si="209">-FB29*0.19</f>
        <v>-4116.3689999999997</v>
      </c>
      <c r="FC30" s="11">
        <f t="shared" si="209"/>
        <v>-4265.3100000000004</v>
      </c>
      <c r="FD30" s="11">
        <f t="shared" si="209"/>
        <v>-4430.8</v>
      </c>
      <c r="FE30" s="11">
        <f t="shared" si="209"/>
        <v>-4612.8390000000009</v>
      </c>
      <c r="FF30" s="11">
        <f t="shared" si="209"/>
        <v>-4778.3290000000006</v>
      </c>
      <c r="FG30" s="11">
        <f t="shared" si="209"/>
        <v>-4943.8190000000004</v>
      </c>
      <c r="FH30" s="11">
        <f t="shared" si="209"/>
        <v>-5109.3090000000002</v>
      </c>
      <c r="FI30" s="11">
        <f t="shared" si="209"/>
        <v>-5456.8380000000006</v>
      </c>
      <c r="FJ30" s="11">
        <f t="shared" si="209"/>
        <v>-5622.3280000000004</v>
      </c>
      <c r="FK30" s="11">
        <f>-FK29*0.19</f>
        <v>-5787.8180000000002</v>
      </c>
      <c r="FM30" s="9"/>
      <c r="FN30" s="12" t="s">
        <v>25</v>
      </c>
      <c r="FO30" s="11">
        <f>-FO29*0.19</f>
        <v>-4327.5616</v>
      </c>
      <c r="FP30" s="11">
        <f t="shared" ref="FP30:FX30" si="210">-FP29*0.19</f>
        <v>-4380.0187000000005</v>
      </c>
      <c r="FQ30" s="11">
        <f t="shared" si="210"/>
        <v>-4537.3900000000003</v>
      </c>
      <c r="FR30" s="11">
        <f t="shared" si="210"/>
        <v>-4712.2470000000003</v>
      </c>
      <c r="FS30" s="11">
        <f t="shared" si="210"/>
        <v>-4904.5896999999995</v>
      </c>
      <c r="FT30" s="11">
        <f t="shared" si="210"/>
        <v>-5079.4467000000004</v>
      </c>
      <c r="FU30" s="11">
        <f t="shared" si="210"/>
        <v>-5254.3037000000004</v>
      </c>
      <c r="FV30" s="11">
        <f t="shared" si="210"/>
        <v>-5429.1606999999995</v>
      </c>
      <c r="FW30" s="11">
        <f t="shared" si="210"/>
        <v>-5796.3604000000005</v>
      </c>
      <c r="FX30" s="11">
        <f t="shared" si="210"/>
        <v>-5971.2173999999995</v>
      </c>
      <c r="FY30" s="11">
        <f>-FY29*0.19</f>
        <v>-6146.0744000000004</v>
      </c>
      <c r="GA30" s="9"/>
      <c r="GB30" s="12" t="s">
        <v>25</v>
      </c>
      <c r="GC30" s="11">
        <f>-GC29*0.19</f>
        <v>-4592.2316000000001</v>
      </c>
      <c r="GD30" s="11">
        <f t="shared" ref="GD30:GL30" si="211">-GD29*0.19</f>
        <v>-4647.538700000001</v>
      </c>
      <c r="GE30" s="11">
        <f t="shared" si="211"/>
        <v>-4813.46</v>
      </c>
      <c r="GF30" s="11">
        <f t="shared" si="211"/>
        <v>-4997.8170000000009</v>
      </c>
      <c r="GG30" s="11">
        <f t="shared" si="211"/>
        <v>-5200.6097</v>
      </c>
      <c r="GH30" s="11">
        <f t="shared" si="211"/>
        <v>-5384.9666999999999</v>
      </c>
      <c r="GI30" s="11">
        <f t="shared" si="211"/>
        <v>-5569.3237000000008</v>
      </c>
      <c r="GJ30" s="11">
        <f t="shared" si="211"/>
        <v>-5753.6806999999999</v>
      </c>
      <c r="GK30" s="11">
        <f t="shared" si="211"/>
        <v>-6140.8304000000007</v>
      </c>
      <c r="GL30" s="11">
        <f t="shared" si="211"/>
        <v>-6325.1873999999998</v>
      </c>
      <c r="GM30" s="11">
        <f>-GM29*0.19</f>
        <v>-6509.5444000000007</v>
      </c>
      <c r="GO30" s="9"/>
      <c r="GP30" s="12" t="s">
        <v>25</v>
      </c>
      <c r="GQ30" s="11">
        <f>-GQ29*0.19</f>
        <v>-5144.8883999999998</v>
      </c>
      <c r="GR30" s="11">
        <f t="shared" ref="GR30:GZ30" si="212">-GR29*0.19</f>
        <v>-5206.1463000000003</v>
      </c>
      <c r="GS30" s="11">
        <f t="shared" si="212"/>
        <v>-5389.920000000001</v>
      </c>
      <c r="GT30" s="11">
        <f t="shared" si="212"/>
        <v>-5594.1130000000003</v>
      </c>
      <c r="GU30" s="11">
        <f t="shared" si="212"/>
        <v>-5818.725300000001</v>
      </c>
      <c r="GV30" s="11">
        <f t="shared" si="212"/>
        <v>-6022.9183000000003</v>
      </c>
      <c r="GW30" s="11">
        <f t="shared" si="212"/>
        <v>-6227.1112999999996</v>
      </c>
      <c r="GX30" s="11">
        <f t="shared" si="212"/>
        <v>-6431.3043000000007</v>
      </c>
      <c r="GY30" s="11">
        <f t="shared" si="212"/>
        <v>-6860.1095999999998</v>
      </c>
      <c r="GZ30" s="11">
        <f t="shared" si="212"/>
        <v>-7064.3026</v>
      </c>
      <c r="HA30" s="11">
        <f>-HA29*0.19</f>
        <v>-7268.4955999999993</v>
      </c>
    </row>
    <row r="31" spans="1:209" ht="13.9" hidden="1" x14ac:dyDescent="0.25">
      <c r="A31" s="9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O31" s="9"/>
      <c r="P31" s="12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C31" s="9"/>
      <c r="AD31" s="12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Q31" s="9"/>
      <c r="AR31" s="12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E31" s="9"/>
      <c r="BF31" s="12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S31" s="9"/>
      <c r="BT31" s="12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G31" s="9"/>
      <c r="CH31" s="12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U31" s="9"/>
      <c r="CV31" s="12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I31" s="9"/>
      <c r="DJ31" s="12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W31" s="9"/>
      <c r="DX31" s="12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K31" s="9"/>
      <c r="EL31" s="12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Y31" s="9"/>
      <c r="EZ31" s="12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M31" s="9"/>
      <c r="FN31" s="12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GA31" s="9"/>
      <c r="GB31" s="12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O31" s="9"/>
      <c r="GP31" s="12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</row>
    <row r="32" spans="1:209" ht="13.9" hidden="1" x14ac:dyDescent="0.25">
      <c r="A32" s="9" t="s">
        <v>26</v>
      </c>
      <c r="B32" s="12" t="s">
        <v>27</v>
      </c>
      <c r="C32" s="11">
        <v>244.93</v>
      </c>
      <c r="D32" s="11">
        <v>181.24</v>
      </c>
      <c r="E32" s="11">
        <v>117.55</v>
      </c>
      <c r="F32" s="11">
        <v>53.86</v>
      </c>
      <c r="G32" s="11"/>
      <c r="H32" s="11"/>
      <c r="I32" s="11"/>
      <c r="J32" s="11"/>
      <c r="K32" s="11"/>
      <c r="L32" s="11"/>
      <c r="M32" s="11"/>
      <c r="O32" s="9" t="s">
        <v>26</v>
      </c>
      <c r="P32" s="12" t="s">
        <v>27</v>
      </c>
      <c r="Q32" s="11">
        <v>257.17</v>
      </c>
      <c r="R32" s="11">
        <v>190.3</v>
      </c>
      <c r="S32" s="11">
        <v>123.43</v>
      </c>
      <c r="T32" s="11">
        <v>56.56</v>
      </c>
      <c r="U32" s="11"/>
      <c r="V32" s="11"/>
      <c r="W32" s="11"/>
      <c r="X32" s="11"/>
      <c r="Y32" s="11"/>
      <c r="Z32" s="11"/>
      <c r="AA32" s="11"/>
      <c r="AC32" s="9" t="s">
        <v>26</v>
      </c>
      <c r="AD32" s="12" t="s">
        <v>27</v>
      </c>
      <c r="AE32" s="11">
        <v>264.52</v>
      </c>
      <c r="AF32" s="11">
        <v>195.74</v>
      </c>
      <c r="AG32" s="11">
        <v>126.95</v>
      </c>
      <c r="AH32" s="11">
        <v>58.17</v>
      </c>
      <c r="AI32" s="11"/>
      <c r="AJ32" s="11"/>
      <c r="AK32" s="11"/>
      <c r="AL32" s="11"/>
      <c r="AM32" s="11"/>
      <c r="AN32" s="11"/>
      <c r="AO32" s="11"/>
      <c r="AQ32" s="9" t="s">
        <v>26</v>
      </c>
      <c r="AR32" s="12" t="s">
        <v>27</v>
      </c>
      <c r="AS32" s="11">
        <v>269.42</v>
      </c>
      <c r="AT32" s="11">
        <v>199.36</v>
      </c>
      <c r="AU32" s="11">
        <v>129.31</v>
      </c>
      <c r="AV32" s="11">
        <v>59.25</v>
      </c>
      <c r="AW32" s="11"/>
      <c r="AX32" s="11"/>
      <c r="AY32" s="11"/>
      <c r="AZ32" s="11"/>
      <c r="BA32" s="11"/>
      <c r="BB32" s="11"/>
      <c r="BC32" s="11"/>
      <c r="BE32" s="9" t="s">
        <v>26</v>
      </c>
      <c r="BF32" s="12" t="s">
        <v>27</v>
      </c>
      <c r="BG32" s="11">
        <v>276.77</v>
      </c>
      <c r="BH32" s="11">
        <v>204.8</v>
      </c>
      <c r="BI32" s="11">
        <v>132.83000000000001</v>
      </c>
      <c r="BJ32" s="11">
        <v>60.86</v>
      </c>
      <c r="BK32" s="11"/>
      <c r="BL32" s="11"/>
      <c r="BM32" s="11"/>
      <c r="BN32" s="11"/>
      <c r="BO32" s="11"/>
      <c r="BP32" s="11"/>
      <c r="BQ32" s="11"/>
      <c r="BS32" s="9" t="s">
        <v>26</v>
      </c>
      <c r="BT32" s="12" t="s">
        <v>27</v>
      </c>
      <c r="BU32" s="11">
        <v>281.66000000000003</v>
      </c>
      <c r="BV32" s="11">
        <v>208.42</v>
      </c>
      <c r="BW32" s="11">
        <v>135.18</v>
      </c>
      <c r="BX32" s="11">
        <v>61.94</v>
      </c>
      <c r="BY32" s="11"/>
      <c r="BZ32" s="11"/>
      <c r="CA32" s="11"/>
      <c r="CB32" s="11"/>
      <c r="CC32" s="11"/>
      <c r="CD32" s="11"/>
      <c r="CE32" s="11"/>
      <c r="CG32" s="9" t="s">
        <v>26</v>
      </c>
      <c r="CH32" s="12" t="s">
        <v>27</v>
      </c>
      <c r="CI32" s="11">
        <v>291.45999999999998</v>
      </c>
      <c r="CJ32" s="11">
        <v>215.67</v>
      </c>
      <c r="CK32" s="11">
        <v>139.88</v>
      </c>
      <c r="CL32" s="11">
        <v>64.099999999999994</v>
      </c>
      <c r="CM32" s="11"/>
      <c r="CN32" s="11"/>
      <c r="CO32" s="11"/>
      <c r="CP32" s="11"/>
      <c r="CQ32" s="11"/>
      <c r="CR32" s="11"/>
      <c r="CS32" s="11"/>
      <c r="CU32" s="9" t="s">
        <v>26</v>
      </c>
      <c r="CV32" s="12" t="s">
        <v>27</v>
      </c>
      <c r="CW32" s="11">
        <v>318.39999999999998</v>
      </c>
      <c r="CX32" s="11">
        <v>235.61</v>
      </c>
      <c r="CY32" s="11">
        <v>152.82</v>
      </c>
      <c r="CZ32" s="11">
        <v>70.02</v>
      </c>
      <c r="DA32" s="11"/>
      <c r="DB32" s="11"/>
      <c r="DC32" s="11"/>
      <c r="DD32" s="11"/>
      <c r="DE32" s="11"/>
      <c r="DF32" s="11"/>
      <c r="DG32" s="11"/>
      <c r="DI32" s="9" t="s">
        <v>26</v>
      </c>
      <c r="DJ32" s="12" t="s">
        <v>27</v>
      </c>
      <c r="DK32" s="11">
        <v>318.39999999999998</v>
      </c>
      <c r="DL32" s="11">
        <v>235.61</v>
      </c>
      <c r="DM32" s="11">
        <v>152.82</v>
      </c>
      <c r="DN32" s="11">
        <v>70.02</v>
      </c>
      <c r="DO32" s="11"/>
      <c r="DP32" s="11"/>
      <c r="DQ32" s="11"/>
      <c r="DR32" s="11"/>
      <c r="DS32" s="11"/>
      <c r="DT32" s="11"/>
      <c r="DU32" s="11"/>
      <c r="DW32" s="9" t="s">
        <v>26</v>
      </c>
      <c r="DX32" s="12" t="s">
        <v>27</v>
      </c>
      <c r="DY32" s="11">
        <v>318.39999999999998</v>
      </c>
      <c r="DZ32" s="11">
        <v>235.61</v>
      </c>
      <c r="EA32" s="11">
        <v>152.82</v>
      </c>
      <c r="EB32" s="11">
        <v>70.02</v>
      </c>
      <c r="EC32" s="11"/>
      <c r="ED32" s="11"/>
      <c r="EE32" s="11"/>
      <c r="EF32" s="11"/>
      <c r="EG32" s="11"/>
      <c r="EH32" s="11"/>
      <c r="EI32" s="11"/>
      <c r="EK32" s="9" t="s">
        <v>26</v>
      </c>
      <c r="EL32" s="12" t="s">
        <v>27</v>
      </c>
      <c r="EM32" s="11">
        <v>318.39999999999998</v>
      </c>
      <c r="EN32" s="11">
        <v>235.61</v>
      </c>
      <c r="EO32" s="11">
        <v>152.82</v>
      </c>
      <c r="EP32" s="11">
        <v>70.02</v>
      </c>
      <c r="EQ32" s="11"/>
      <c r="ER32" s="11"/>
      <c r="ES32" s="11"/>
      <c r="ET32" s="11"/>
      <c r="EU32" s="11"/>
      <c r="EV32" s="11"/>
      <c r="EW32" s="11"/>
      <c r="EY32" s="9" t="s">
        <v>26</v>
      </c>
      <c r="EZ32" s="12" t="s">
        <v>27</v>
      </c>
      <c r="FA32" s="11">
        <v>318.39999999999998</v>
      </c>
      <c r="FB32" s="11">
        <v>235.61</v>
      </c>
      <c r="FC32" s="11">
        <v>152.82</v>
      </c>
      <c r="FD32" s="11">
        <v>70.02</v>
      </c>
      <c r="FE32" s="11"/>
      <c r="FF32" s="11"/>
      <c r="FG32" s="11"/>
      <c r="FH32" s="11"/>
      <c r="FI32" s="11"/>
      <c r="FJ32" s="11"/>
      <c r="FK32" s="11"/>
      <c r="FM32" s="9" t="s">
        <v>26</v>
      </c>
      <c r="FN32" s="12" t="s">
        <v>27</v>
      </c>
      <c r="FO32" s="11">
        <v>318.39999999999998</v>
      </c>
      <c r="FP32" s="11">
        <v>235.61</v>
      </c>
      <c r="FQ32" s="11">
        <v>152.82</v>
      </c>
      <c r="FR32" s="11">
        <v>70.02</v>
      </c>
      <c r="FS32" s="11"/>
      <c r="FT32" s="11"/>
      <c r="FU32" s="11"/>
      <c r="FV32" s="11"/>
      <c r="FW32" s="11"/>
      <c r="FX32" s="11"/>
      <c r="FY32" s="11"/>
      <c r="GA32" s="9" t="s">
        <v>26</v>
      </c>
      <c r="GB32" s="12" t="s">
        <v>27</v>
      </c>
      <c r="GC32" s="11">
        <v>318.39999999999998</v>
      </c>
      <c r="GD32" s="11">
        <v>235.61</v>
      </c>
      <c r="GE32" s="11">
        <v>152.82</v>
      </c>
      <c r="GF32" s="11">
        <v>70.02</v>
      </c>
      <c r="GG32" s="11"/>
      <c r="GH32" s="11"/>
      <c r="GI32" s="11"/>
      <c r="GJ32" s="11"/>
      <c r="GK32" s="11"/>
      <c r="GL32" s="11"/>
      <c r="GM32" s="11"/>
      <c r="GO32" s="9" t="s">
        <v>26</v>
      </c>
      <c r="GP32" s="12" t="s">
        <v>27</v>
      </c>
      <c r="GQ32" s="11">
        <v>318.39999999999998</v>
      </c>
      <c r="GR32" s="11">
        <v>235.61</v>
      </c>
      <c r="GS32" s="11">
        <v>152.82</v>
      </c>
      <c r="GT32" s="11">
        <v>70.02</v>
      </c>
      <c r="GU32" s="11"/>
      <c r="GV32" s="11"/>
      <c r="GW32" s="11"/>
      <c r="GX32" s="11"/>
      <c r="GY32" s="11"/>
      <c r="GZ32" s="11"/>
      <c r="HA32" s="11"/>
    </row>
    <row r="33" spans="1:209" ht="13.9" hidden="1" x14ac:dyDescent="0.25">
      <c r="A33" s="9"/>
      <c r="B33" s="14" t="s">
        <v>28</v>
      </c>
      <c r="C33" s="15">
        <f t="shared" ref="C33:M33" si="213">SUM(C29:C32)</f>
        <v>9935.8348000000024</v>
      </c>
      <c r="D33" s="15">
        <f t="shared" si="213"/>
        <v>9991.6036000000004</v>
      </c>
      <c r="E33" s="15">
        <f t="shared" si="213"/>
        <v>10286.289999999999</v>
      </c>
      <c r="F33" s="15">
        <f t="shared" si="213"/>
        <v>10620.796000000002</v>
      </c>
      <c r="G33" s="15">
        <f t="shared" si="213"/>
        <v>11004.9516</v>
      </c>
      <c r="H33" s="15">
        <f t="shared" si="213"/>
        <v>11403.1476</v>
      </c>
      <c r="I33" s="15">
        <f t="shared" si="213"/>
        <v>11801.3436</v>
      </c>
      <c r="J33" s="15">
        <f t="shared" si="213"/>
        <v>12199.5396</v>
      </c>
      <c r="K33" s="15">
        <f t="shared" si="213"/>
        <v>13035.751200000001</v>
      </c>
      <c r="L33" s="15">
        <f t="shared" si="213"/>
        <v>13433.947199999999</v>
      </c>
      <c r="M33" s="15">
        <f t="shared" si="213"/>
        <v>13832.1432</v>
      </c>
      <c r="O33" s="9"/>
      <c r="P33" s="14" t="s">
        <v>28</v>
      </c>
      <c r="Q33" s="15">
        <f t="shared" ref="Q33:AA33" si="214">SUM(Q29:Q32)</f>
        <v>10494.403600000001</v>
      </c>
      <c r="R33" s="15">
        <f t="shared" si="214"/>
        <v>10552.9702</v>
      </c>
      <c r="S33" s="15">
        <f t="shared" si="214"/>
        <v>10862.41</v>
      </c>
      <c r="T33" s="15">
        <f t="shared" si="214"/>
        <v>11213.662</v>
      </c>
      <c r="U33" s="15">
        <f t="shared" si="214"/>
        <v>11617.0362</v>
      </c>
      <c r="V33" s="15">
        <f t="shared" si="214"/>
        <v>12035.158200000002</v>
      </c>
      <c r="W33" s="15">
        <f t="shared" si="214"/>
        <v>12453.280200000001</v>
      </c>
      <c r="X33" s="15">
        <f t="shared" si="214"/>
        <v>12871.4022</v>
      </c>
      <c r="Y33" s="15">
        <f t="shared" si="214"/>
        <v>13749.4584</v>
      </c>
      <c r="Z33" s="15">
        <f t="shared" si="214"/>
        <v>14167.580400000001</v>
      </c>
      <c r="AA33" s="15">
        <f t="shared" si="214"/>
        <v>14585.7024</v>
      </c>
      <c r="AC33" s="9"/>
      <c r="AD33" s="14" t="s">
        <v>28</v>
      </c>
      <c r="AE33" s="15">
        <f t="shared" ref="AE33:AO33" si="215">SUM(AE29:AE32)</f>
        <v>10829.2852</v>
      </c>
      <c r="AF33" s="15">
        <f t="shared" si="215"/>
        <v>10889.5139</v>
      </c>
      <c r="AG33" s="15">
        <f t="shared" si="215"/>
        <v>11207.750000000002</v>
      </c>
      <c r="AH33" s="15">
        <f t="shared" si="215"/>
        <v>11568.999</v>
      </c>
      <c r="AI33" s="15">
        <f t="shared" si="215"/>
        <v>11983.860900000001</v>
      </c>
      <c r="AJ33" s="15">
        <f t="shared" si="215"/>
        <v>12413.8899</v>
      </c>
      <c r="AK33" s="15">
        <f t="shared" si="215"/>
        <v>12843.918900000001</v>
      </c>
      <c r="AL33" s="15">
        <f t="shared" si="215"/>
        <v>13273.947899999999</v>
      </c>
      <c r="AM33" s="15">
        <f t="shared" si="215"/>
        <v>14177.0088</v>
      </c>
      <c r="AN33" s="15">
        <f t="shared" si="215"/>
        <v>14607.037799999998</v>
      </c>
      <c r="AO33" s="15">
        <f t="shared" si="215"/>
        <v>15037.066799999999</v>
      </c>
      <c r="AQ33" s="9"/>
      <c r="AR33" s="14" t="s">
        <v>28</v>
      </c>
      <c r="AS33" s="15">
        <f t="shared" ref="AS33:BC33" si="216">SUM(AS29:AS32)</f>
        <v>11053.7924</v>
      </c>
      <c r="AT33" s="15">
        <f t="shared" si="216"/>
        <v>11115.1468</v>
      </c>
      <c r="AU33" s="15">
        <f t="shared" si="216"/>
        <v>11439.339999999998</v>
      </c>
      <c r="AV33" s="15">
        <f t="shared" si="216"/>
        <v>11807.328000000001</v>
      </c>
      <c r="AW33" s="15">
        <f t="shared" si="216"/>
        <v>12229.9308</v>
      </c>
      <c r="AX33" s="15">
        <f t="shared" si="216"/>
        <v>12667.978799999999</v>
      </c>
      <c r="AY33" s="15">
        <f t="shared" si="216"/>
        <v>13106.0268</v>
      </c>
      <c r="AZ33" s="15">
        <f t="shared" si="216"/>
        <v>13544.074800000002</v>
      </c>
      <c r="BA33" s="15">
        <f t="shared" si="216"/>
        <v>14463.975600000002</v>
      </c>
      <c r="BB33" s="15">
        <f t="shared" si="216"/>
        <v>14902.0236</v>
      </c>
      <c r="BC33" s="15">
        <f t="shared" si="216"/>
        <v>15340.071599999999</v>
      </c>
      <c r="BE33" s="9"/>
      <c r="BF33" s="14" t="s">
        <v>28</v>
      </c>
      <c r="BG33" s="15">
        <f t="shared" ref="BG33:BQ33" si="217">SUM(BG29:BG32)</f>
        <v>11387.864</v>
      </c>
      <c r="BH33" s="15">
        <f t="shared" si="217"/>
        <v>11450.880499999999</v>
      </c>
      <c r="BI33" s="15">
        <f t="shared" si="217"/>
        <v>11783.87</v>
      </c>
      <c r="BJ33" s="15">
        <f t="shared" si="217"/>
        <v>12161.855</v>
      </c>
      <c r="BK33" s="15">
        <f t="shared" si="217"/>
        <v>12595.945500000002</v>
      </c>
      <c r="BL33" s="15">
        <f t="shared" si="217"/>
        <v>13045.9005</v>
      </c>
      <c r="BM33" s="15">
        <f t="shared" si="217"/>
        <v>13495.855500000001</v>
      </c>
      <c r="BN33" s="15">
        <f t="shared" si="217"/>
        <v>13945.810500000003</v>
      </c>
      <c r="BO33" s="15">
        <f t="shared" si="217"/>
        <v>14890.715999999999</v>
      </c>
      <c r="BP33" s="15">
        <f t="shared" si="217"/>
        <v>15340.670999999998</v>
      </c>
      <c r="BQ33" s="15">
        <f t="shared" si="217"/>
        <v>15790.625999999998</v>
      </c>
      <c r="BS33" s="9"/>
      <c r="BT33" s="14" t="s">
        <v>28</v>
      </c>
      <c r="BU33" s="15">
        <f t="shared" ref="BU33:CE33" si="218">SUM(BU29:BU32)</f>
        <v>11610.838400000001</v>
      </c>
      <c r="BV33" s="15">
        <f t="shared" si="218"/>
        <v>11674.966300000002</v>
      </c>
      <c r="BW33" s="15">
        <f t="shared" si="218"/>
        <v>12013.83</v>
      </c>
      <c r="BX33" s="15">
        <f t="shared" si="218"/>
        <v>12398.483000000002</v>
      </c>
      <c r="BY33" s="15">
        <f t="shared" si="218"/>
        <v>12840.225300000002</v>
      </c>
      <c r="BZ33" s="15">
        <f t="shared" si="218"/>
        <v>13298.1183</v>
      </c>
      <c r="CA33" s="15">
        <f t="shared" si="218"/>
        <v>13756.011300000002</v>
      </c>
      <c r="CB33" s="15">
        <f t="shared" si="218"/>
        <v>14213.904299999998</v>
      </c>
      <c r="CC33" s="15">
        <f t="shared" si="218"/>
        <v>15175.479600000002</v>
      </c>
      <c r="CD33" s="15">
        <f t="shared" si="218"/>
        <v>15633.372599999999</v>
      </c>
      <c r="CE33" s="15">
        <f t="shared" si="218"/>
        <v>16091.265600000002</v>
      </c>
      <c r="CG33" s="9"/>
      <c r="CH33" s="14" t="s">
        <v>28</v>
      </c>
      <c r="CI33" s="15">
        <f t="shared" ref="CI33:CS33" si="219">SUM(CI29:CI32)</f>
        <v>12058.329999999998</v>
      </c>
      <c r="CJ33" s="15">
        <f t="shared" si="219"/>
        <v>12124.695</v>
      </c>
      <c r="CK33" s="15">
        <f t="shared" si="219"/>
        <v>12475.369999999999</v>
      </c>
      <c r="CL33" s="15">
        <f t="shared" si="219"/>
        <v>12873.44</v>
      </c>
      <c r="CM33" s="15">
        <f t="shared" si="219"/>
        <v>13330.575000000001</v>
      </c>
      <c r="CN33" s="15">
        <f t="shared" si="219"/>
        <v>13804.424999999999</v>
      </c>
      <c r="CO33" s="15">
        <f t="shared" si="219"/>
        <v>14278.275</v>
      </c>
      <c r="CP33" s="15">
        <f t="shared" si="219"/>
        <v>14752.125</v>
      </c>
      <c r="CQ33" s="15">
        <f t="shared" si="219"/>
        <v>15747.21</v>
      </c>
      <c r="CR33" s="15">
        <f t="shared" si="219"/>
        <v>16221.06</v>
      </c>
      <c r="CS33" s="15">
        <f t="shared" si="219"/>
        <v>16694.91</v>
      </c>
      <c r="CU33" s="9"/>
      <c r="CV33" s="14" t="s">
        <v>28</v>
      </c>
      <c r="CW33" s="15">
        <f t="shared" ref="CW33:DG33" si="220">SUM(CW29:CW32)</f>
        <v>13288.184800000001</v>
      </c>
      <c r="CX33" s="15">
        <f t="shared" si="220"/>
        <v>13360.696100000001</v>
      </c>
      <c r="CY33" s="15">
        <f t="shared" si="220"/>
        <v>13743.81</v>
      </c>
      <c r="CZ33" s="15">
        <f t="shared" si="220"/>
        <v>14178.681000000002</v>
      </c>
      <c r="DA33" s="15">
        <f t="shared" si="220"/>
        <v>14678.099099999999</v>
      </c>
      <c r="DB33" s="15">
        <f t="shared" si="220"/>
        <v>15195.7701</v>
      </c>
      <c r="DC33" s="15">
        <f t="shared" si="220"/>
        <v>15713.4411</v>
      </c>
      <c r="DD33" s="15">
        <f t="shared" si="220"/>
        <v>16231.1121</v>
      </c>
      <c r="DE33" s="15">
        <f t="shared" si="220"/>
        <v>17318.2212</v>
      </c>
      <c r="DF33" s="15">
        <f t="shared" si="220"/>
        <v>17835.892200000002</v>
      </c>
      <c r="DG33" s="15">
        <f t="shared" si="220"/>
        <v>18353.563200000001</v>
      </c>
      <c r="DI33" s="9"/>
      <c r="DJ33" s="14" t="s">
        <v>28</v>
      </c>
      <c r="DK33" s="15">
        <f t="shared" ref="DK33:DU33" si="221">SUM(DK29:DK32)</f>
        <v>13506.269199999999</v>
      </c>
      <c r="DL33" s="15">
        <f t="shared" si="221"/>
        <v>13581.161900000003</v>
      </c>
      <c r="DM33" s="15">
        <f t="shared" si="221"/>
        <v>13971.42</v>
      </c>
      <c r="DN33" s="15">
        <f t="shared" si="221"/>
        <v>14414.229000000001</v>
      </c>
      <c r="DO33" s="15">
        <f t="shared" si="221"/>
        <v>14922.378900000002</v>
      </c>
      <c r="DP33" s="15">
        <f t="shared" si="221"/>
        <v>15447.9879</v>
      </c>
      <c r="DQ33" s="15">
        <f t="shared" si="221"/>
        <v>15973.5969</v>
      </c>
      <c r="DR33" s="15">
        <f t="shared" si="221"/>
        <v>16499.205900000001</v>
      </c>
      <c r="DS33" s="15">
        <f t="shared" si="221"/>
        <v>17602.984800000002</v>
      </c>
      <c r="DT33" s="15">
        <f t="shared" si="221"/>
        <v>18128.593799999999</v>
      </c>
      <c r="DU33" s="15">
        <f t="shared" si="221"/>
        <v>18654.202799999999</v>
      </c>
      <c r="DW33" s="9"/>
      <c r="DX33" s="14" t="s">
        <v>28</v>
      </c>
      <c r="DY33" s="15">
        <f t="shared" ref="DY33:EI33" si="222">SUM(DY29:DY32)</f>
        <v>15409.412799999996</v>
      </c>
      <c r="DZ33" s="15">
        <f t="shared" si="222"/>
        <v>15508.8971</v>
      </c>
      <c r="EA33" s="15">
        <f t="shared" si="222"/>
        <v>15972.93</v>
      </c>
      <c r="EB33" s="15">
        <f t="shared" si="222"/>
        <v>16497.710999999999</v>
      </c>
      <c r="EC33" s="15">
        <f t="shared" si="222"/>
        <v>17096.0301</v>
      </c>
      <c r="ED33" s="15">
        <f t="shared" si="222"/>
        <v>17703.611099999998</v>
      </c>
      <c r="EE33" s="15">
        <f t="shared" si="222"/>
        <v>18311.192099999997</v>
      </c>
      <c r="EF33" s="15">
        <f t="shared" si="222"/>
        <v>18918.773100000002</v>
      </c>
      <c r="EG33" s="15">
        <f t="shared" si="222"/>
        <v>20194.693200000002</v>
      </c>
      <c r="EH33" s="15">
        <f t="shared" si="222"/>
        <v>20802.2742</v>
      </c>
      <c r="EI33" s="15">
        <f t="shared" si="222"/>
        <v>21409.855199999998</v>
      </c>
      <c r="EK33" s="9"/>
      <c r="EL33" s="14" t="s">
        <v>28</v>
      </c>
      <c r="EM33" s="15">
        <f t="shared" ref="EM33:EW33" si="223">SUM(EM29:EM32)</f>
        <v>16961.729200000002</v>
      </c>
      <c r="EN33" s="15">
        <f t="shared" si="223"/>
        <v>17077.931900000003</v>
      </c>
      <c r="EO33" s="15">
        <f t="shared" si="223"/>
        <v>17592.12</v>
      </c>
      <c r="EP33" s="15">
        <f t="shared" si="223"/>
        <v>18172.629000000001</v>
      </c>
      <c r="EQ33" s="15">
        <f t="shared" si="223"/>
        <v>18832.248900000002</v>
      </c>
      <c r="ER33" s="15">
        <f t="shared" si="223"/>
        <v>19495.5579</v>
      </c>
      <c r="ES33" s="15">
        <f t="shared" si="223"/>
        <v>20158.866900000001</v>
      </c>
      <c r="ET33" s="15">
        <f t="shared" si="223"/>
        <v>20822.175899999998</v>
      </c>
      <c r="EU33" s="15">
        <f t="shared" si="223"/>
        <v>22215.124800000001</v>
      </c>
      <c r="EV33" s="15">
        <f t="shared" si="223"/>
        <v>22878.433799999999</v>
      </c>
      <c r="EW33" s="15">
        <f t="shared" si="223"/>
        <v>23541.7428</v>
      </c>
      <c r="EY33" s="9"/>
      <c r="EZ33" s="14" t="s">
        <v>28</v>
      </c>
      <c r="FA33" s="15">
        <f t="shared" ref="FA33:FK33" si="224">SUM(FA29:FA32)</f>
        <v>17655.478000000003</v>
      </c>
      <c r="FB33" s="15">
        <f t="shared" si="224"/>
        <v>17784.341</v>
      </c>
      <c r="FC33" s="15">
        <f t="shared" si="224"/>
        <v>18336.509999999998</v>
      </c>
      <c r="FD33" s="15">
        <f t="shared" si="224"/>
        <v>18959.22</v>
      </c>
      <c r="FE33" s="15">
        <f t="shared" si="224"/>
        <v>19665.261000000002</v>
      </c>
      <c r="FF33" s="15">
        <f t="shared" si="224"/>
        <v>20370.771000000001</v>
      </c>
      <c r="FG33" s="15">
        <f t="shared" si="224"/>
        <v>21076.281000000003</v>
      </c>
      <c r="FH33" s="15">
        <f t="shared" si="224"/>
        <v>21781.791000000001</v>
      </c>
      <c r="FI33" s="15">
        <f t="shared" si="224"/>
        <v>23263.362000000001</v>
      </c>
      <c r="FJ33" s="15">
        <f t="shared" si="224"/>
        <v>23968.871999999999</v>
      </c>
      <c r="FK33" s="15">
        <f t="shared" si="224"/>
        <v>24674.382000000001</v>
      </c>
      <c r="FM33" s="9"/>
      <c r="FN33" s="14" t="s">
        <v>28</v>
      </c>
      <c r="FO33" s="15">
        <f t="shared" ref="FO33:FY33" si="225">SUM(FO29:FO32)</f>
        <v>18767.4784</v>
      </c>
      <c r="FP33" s="15">
        <f t="shared" si="225"/>
        <v>18908.321300000003</v>
      </c>
      <c r="FQ33" s="15">
        <f t="shared" si="225"/>
        <v>19496.43</v>
      </c>
      <c r="FR33" s="15">
        <f t="shared" si="225"/>
        <v>20159.073000000004</v>
      </c>
      <c r="FS33" s="15">
        <f t="shared" si="225"/>
        <v>20909.040299999997</v>
      </c>
      <c r="FT33" s="15">
        <f t="shared" si="225"/>
        <v>21654.4833</v>
      </c>
      <c r="FU33" s="15">
        <f t="shared" si="225"/>
        <v>22399.926300000003</v>
      </c>
      <c r="FV33" s="15">
        <f t="shared" si="225"/>
        <v>23145.369299999998</v>
      </c>
      <c r="FW33" s="15">
        <f t="shared" si="225"/>
        <v>24710.799600000002</v>
      </c>
      <c r="FX33" s="15">
        <f t="shared" si="225"/>
        <v>25456.242599999998</v>
      </c>
      <c r="FY33" s="15">
        <f t="shared" si="225"/>
        <v>26201.685600000001</v>
      </c>
      <c r="GA33" s="9"/>
      <c r="GB33" s="14" t="s">
        <v>28</v>
      </c>
      <c r="GC33" s="15">
        <f t="shared" ref="GC33:GM33" si="226">SUM(GC29:GC32)</f>
        <v>19895.808400000002</v>
      </c>
      <c r="GD33" s="15">
        <f t="shared" si="226"/>
        <v>20048.801300000003</v>
      </c>
      <c r="GE33" s="15">
        <f t="shared" si="226"/>
        <v>20673.36</v>
      </c>
      <c r="GF33" s="15">
        <f t="shared" si="226"/>
        <v>21376.503000000001</v>
      </c>
      <c r="GG33" s="15">
        <f t="shared" si="226"/>
        <v>22171.020299999996</v>
      </c>
      <c r="GH33" s="15">
        <f t="shared" si="226"/>
        <v>22956.963299999999</v>
      </c>
      <c r="GI33" s="15">
        <f t="shared" si="226"/>
        <v>23742.906300000002</v>
      </c>
      <c r="GJ33" s="15">
        <f t="shared" si="226"/>
        <v>24528.849299999998</v>
      </c>
      <c r="GK33" s="15">
        <f t="shared" si="226"/>
        <v>26179.329600000005</v>
      </c>
      <c r="GL33" s="15">
        <f t="shared" si="226"/>
        <v>26965.2726</v>
      </c>
      <c r="GM33" s="15">
        <f t="shared" si="226"/>
        <v>27751.215600000003</v>
      </c>
      <c r="GO33" s="9"/>
      <c r="GP33" s="14" t="s">
        <v>28</v>
      </c>
      <c r="GQ33" s="15">
        <f t="shared" ref="GQ33:HA33" si="227">SUM(GQ29:GQ32)</f>
        <v>22251.871600000002</v>
      </c>
      <c r="GR33" s="15">
        <f t="shared" si="227"/>
        <v>22430.233700000001</v>
      </c>
      <c r="GS33" s="15">
        <f t="shared" si="227"/>
        <v>23130.9</v>
      </c>
      <c r="GT33" s="15">
        <f t="shared" si="227"/>
        <v>23918.607</v>
      </c>
      <c r="GU33" s="15">
        <f t="shared" si="227"/>
        <v>24806.144700000001</v>
      </c>
      <c r="GV33" s="15">
        <f t="shared" si="227"/>
        <v>25676.651700000002</v>
      </c>
      <c r="GW33" s="15">
        <f t="shared" si="227"/>
        <v>26547.158699999996</v>
      </c>
      <c r="GX33" s="15">
        <f t="shared" si="227"/>
        <v>27417.665700000001</v>
      </c>
      <c r="GY33" s="15">
        <f t="shared" si="227"/>
        <v>29245.730399999997</v>
      </c>
      <c r="GZ33" s="15">
        <f t="shared" si="227"/>
        <v>30116.237400000002</v>
      </c>
      <c r="HA33" s="15">
        <f t="shared" si="227"/>
        <v>30986.7444</v>
      </c>
    </row>
    <row r="34" spans="1:209" ht="13.9" hidden="1" x14ac:dyDescent="0.25">
      <c r="A34" s="9"/>
      <c r="B34" s="12" t="s">
        <v>29</v>
      </c>
      <c r="C34" s="11">
        <v>1210</v>
      </c>
      <c r="D34" s="11">
        <v>1210</v>
      </c>
      <c r="E34" s="11">
        <v>1210</v>
      </c>
      <c r="F34" s="11">
        <v>1210</v>
      </c>
      <c r="G34" s="11">
        <v>1210</v>
      </c>
      <c r="H34" s="11">
        <v>1210</v>
      </c>
      <c r="I34" s="11">
        <v>1210</v>
      </c>
      <c r="J34" s="11">
        <v>1210</v>
      </c>
      <c r="K34" s="11">
        <v>1210</v>
      </c>
      <c r="L34" s="11">
        <v>1210</v>
      </c>
      <c r="M34" s="11">
        <v>1210</v>
      </c>
      <c r="O34" s="9"/>
      <c r="P34" s="12" t="s">
        <v>29</v>
      </c>
      <c r="Q34" s="11">
        <v>1210</v>
      </c>
      <c r="R34" s="11">
        <v>1210</v>
      </c>
      <c r="S34" s="11">
        <v>1210</v>
      </c>
      <c r="T34" s="11">
        <v>1210</v>
      </c>
      <c r="U34" s="11">
        <v>1210</v>
      </c>
      <c r="V34" s="11">
        <v>1210</v>
      </c>
      <c r="W34" s="11">
        <v>1210</v>
      </c>
      <c r="X34" s="11">
        <v>1210</v>
      </c>
      <c r="Y34" s="11">
        <v>1210</v>
      </c>
      <c r="Z34" s="11">
        <v>1210</v>
      </c>
      <c r="AA34" s="11">
        <v>1210</v>
      </c>
      <c r="AC34" s="9"/>
      <c r="AD34" s="12" t="s">
        <v>29</v>
      </c>
      <c r="AE34" s="11">
        <v>1210</v>
      </c>
      <c r="AF34" s="11">
        <v>1210</v>
      </c>
      <c r="AG34" s="11">
        <v>1210</v>
      </c>
      <c r="AH34" s="11">
        <v>1210</v>
      </c>
      <c r="AI34" s="11">
        <v>1210</v>
      </c>
      <c r="AJ34" s="11">
        <v>1210</v>
      </c>
      <c r="AK34" s="11">
        <v>1210</v>
      </c>
      <c r="AL34" s="11">
        <v>1210</v>
      </c>
      <c r="AM34" s="11">
        <v>1210</v>
      </c>
      <c r="AN34" s="11">
        <v>1210</v>
      </c>
      <c r="AO34" s="11">
        <v>1210</v>
      </c>
      <c r="AQ34" s="9"/>
      <c r="AR34" s="12" t="s">
        <v>29</v>
      </c>
      <c r="AS34" s="11">
        <v>1210</v>
      </c>
      <c r="AT34" s="11">
        <v>1210</v>
      </c>
      <c r="AU34" s="11">
        <v>1210</v>
      </c>
      <c r="AV34" s="11">
        <v>1210</v>
      </c>
      <c r="AW34" s="11">
        <v>1210</v>
      </c>
      <c r="AX34" s="11">
        <v>1210</v>
      </c>
      <c r="AY34" s="11">
        <v>1210</v>
      </c>
      <c r="AZ34" s="11">
        <v>1210</v>
      </c>
      <c r="BA34" s="11">
        <v>1210</v>
      </c>
      <c r="BB34" s="11">
        <v>1210</v>
      </c>
      <c r="BC34" s="11">
        <v>1210</v>
      </c>
      <c r="BE34" s="9"/>
      <c r="BF34" s="12" t="s">
        <v>29</v>
      </c>
      <c r="BG34" s="11">
        <v>1210</v>
      </c>
      <c r="BH34" s="11">
        <v>1210</v>
      </c>
      <c r="BI34" s="11">
        <v>1210</v>
      </c>
      <c r="BJ34" s="11">
        <v>1210</v>
      </c>
      <c r="BK34" s="11">
        <v>1210</v>
      </c>
      <c r="BL34" s="11">
        <v>1210</v>
      </c>
      <c r="BM34" s="11">
        <v>1210</v>
      </c>
      <c r="BN34" s="11">
        <v>1210</v>
      </c>
      <c r="BO34" s="11">
        <v>1210</v>
      </c>
      <c r="BP34" s="11">
        <v>1210</v>
      </c>
      <c r="BQ34" s="11">
        <v>1210</v>
      </c>
      <c r="BS34" s="9"/>
      <c r="BT34" s="12" t="s">
        <v>29</v>
      </c>
      <c r="BU34" s="11">
        <v>1210</v>
      </c>
      <c r="BV34" s="11">
        <v>1210</v>
      </c>
      <c r="BW34" s="11">
        <v>1210</v>
      </c>
      <c r="BX34" s="11">
        <v>1210</v>
      </c>
      <c r="BY34" s="11">
        <v>1210</v>
      </c>
      <c r="BZ34" s="11">
        <v>1210</v>
      </c>
      <c r="CA34" s="11">
        <v>1210</v>
      </c>
      <c r="CB34" s="11">
        <v>1210</v>
      </c>
      <c r="CC34" s="11">
        <v>1210</v>
      </c>
      <c r="CD34" s="11">
        <v>1210</v>
      </c>
      <c r="CE34" s="11">
        <v>1210</v>
      </c>
      <c r="CG34" s="9"/>
      <c r="CH34" s="12" t="s">
        <v>29</v>
      </c>
      <c r="CI34" s="11">
        <v>1210</v>
      </c>
      <c r="CJ34" s="11">
        <v>1210</v>
      </c>
      <c r="CK34" s="11">
        <v>1210</v>
      </c>
      <c r="CL34" s="11">
        <v>1210</v>
      </c>
      <c r="CM34" s="11">
        <v>1210</v>
      </c>
      <c r="CN34" s="11">
        <v>1210</v>
      </c>
      <c r="CO34" s="11">
        <v>1210</v>
      </c>
      <c r="CP34" s="11">
        <v>1210</v>
      </c>
      <c r="CQ34" s="11">
        <v>1210</v>
      </c>
      <c r="CR34" s="11">
        <v>1210</v>
      </c>
      <c r="CS34" s="11">
        <v>1210</v>
      </c>
      <c r="CU34" s="9"/>
      <c r="CV34" s="12" t="s">
        <v>29</v>
      </c>
      <c r="CW34" s="11">
        <v>1210</v>
      </c>
      <c r="CX34" s="11">
        <v>1210</v>
      </c>
      <c r="CY34" s="11">
        <v>1210</v>
      </c>
      <c r="CZ34" s="11">
        <v>1210</v>
      </c>
      <c r="DA34" s="11">
        <v>1210</v>
      </c>
      <c r="DB34" s="11">
        <v>1210</v>
      </c>
      <c r="DC34" s="11">
        <v>1210</v>
      </c>
      <c r="DD34" s="11">
        <v>1210</v>
      </c>
      <c r="DE34" s="11">
        <v>1210</v>
      </c>
      <c r="DF34" s="11">
        <v>1210</v>
      </c>
      <c r="DG34" s="11">
        <v>1210</v>
      </c>
      <c r="DI34" s="9"/>
      <c r="DJ34" s="12" t="s">
        <v>29</v>
      </c>
      <c r="DK34" s="11">
        <v>1210</v>
      </c>
      <c r="DL34" s="11">
        <v>1210</v>
      </c>
      <c r="DM34" s="11">
        <v>1210</v>
      </c>
      <c r="DN34" s="11">
        <v>1210</v>
      </c>
      <c r="DO34" s="11">
        <v>1210</v>
      </c>
      <c r="DP34" s="11">
        <v>1210</v>
      </c>
      <c r="DQ34" s="11">
        <v>1210</v>
      </c>
      <c r="DR34" s="11">
        <v>1210</v>
      </c>
      <c r="DS34" s="11">
        <v>1210</v>
      </c>
      <c r="DT34" s="11">
        <v>1210</v>
      </c>
      <c r="DU34" s="11">
        <v>1210</v>
      </c>
      <c r="DW34" s="9"/>
      <c r="DX34" s="12" t="s">
        <v>29</v>
      </c>
      <c r="DY34" s="11">
        <v>1210</v>
      </c>
      <c r="DZ34" s="11">
        <v>1210</v>
      </c>
      <c r="EA34" s="11">
        <v>1210</v>
      </c>
      <c r="EB34" s="11">
        <v>1210</v>
      </c>
      <c r="EC34" s="11">
        <v>1210</v>
      </c>
      <c r="ED34" s="11">
        <v>1210</v>
      </c>
      <c r="EE34" s="11">
        <v>1210</v>
      </c>
      <c r="EF34" s="11">
        <v>1210</v>
      </c>
      <c r="EG34" s="11">
        <v>1210</v>
      </c>
      <c r="EH34" s="11">
        <v>1210</v>
      </c>
      <c r="EI34" s="11">
        <v>1210</v>
      </c>
      <c r="EK34" s="9"/>
      <c r="EL34" s="12" t="s">
        <v>29</v>
      </c>
      <c r="EM34" s="11">
        <v>1210</v>
      </c>
      <c r="EN34" s="11">
        <v>1210</v>
      </c>
      <c r="EO34" s="11">
        <v>1210</v>
      </c>
      <c r="EP34" s="11">
        <v>1210</v>
      </c>
      <c r="EQ34" s="11">
        <v>1210</v>
      </c>
      <c r="ER34" s="11">
        <v>1210</v>
      </c>
      <c r="ES34" s="11">
        <v>1210</v>
      </c>
      <c r="ET34" s="11">
        <v>1210</v>
      </c>
      <c r="EU34" s="11">
        <v>1210</v>
      </c>
      <c r="EV34" s="11">
        <v>1210</v>
      </c>
      <c r="EW34" s="11">
        <v>1210</v>
      </c>
      <c r="EY34" s="9"/>
      <c r="EZ34" s="12" t="s">
        <v>29</v>
      </c>
      <c r="FA34" s="11">
        <v>1210</v>
      </c>
      <c r="FB34" s="11">
        <v>1210</v>
      </c>
      <c r="FC34" s="11">
        <v>1210</v>
      </c>
      <c r="FD34" s="11">
        <v>1210</v>
      </c>
      <c r="FE34" s="11">
        <v>1210</v>
      </c>
      <c r="FF34" s="11">
        <v>1210</v>
      </c>
      <c r="FG34" s="11">
        <v>1210</v>
      </c>
      <c r="FH34" s="11">
        <v>1210</v>
      </c>
      <c r="FI34" s="11">
        <v>1210</v>
      </c>
      <c r="FJ34" s="11">
        <v>1210</v>
      </c>
      <c r="FK34" s="11">
        <v>1210</v>
      </c>
      <c r="FM34" s="9"/>
      <c r="FN34" s="12" t="s">
        <v>29</v>
      </c>
      <c r="FO34" s="11">
        <v>1210</v>
      </c>
      <c r="FP34" s="11">
        <v>1210</v>
      </c>
      <c r="FQ34" s="11">
        <v>1210</v>
      </c>
      <c r="FR34" s="11">
        <v>1210</v>
      </c>
      <c r="FS34" s="11">
        <v>1210</v>
      </c>
      <c r="FT34" s="11">
        <v>1210</v>
      </c>
      <c r="FU34" s="11">
        <v>1210</v>
      </c>
      <c r="FV34" s="11">
        <v>1210</v>
      </c>
      <c r="FW34" s="11">
        <v>1210</v>
      </c>
      <c r="FX34" s="11">
        <v>1210</v>
      </c>
      <c r="FY34" s="11">
        <v>1210</v>
      </c>
      <c r="GA34" s="9"/>
      <c r="GB34" s="12" t="s">
        <v>29</v>
      </c>
      <c r="GC34" s="11">
        <v>1210</v>
      </c>
      <c r="GD34" s="11">
        <v>1210</v>
      </c>
      <c r="GE34" s="11">
        <v>1210</v>
      </c>
      <c r="GF34" s="11">
        <v>1210</v>
      </c>
      <c r="GG34" s="11">
        <v>1210</v>
      </c>
      <c r="GH34" s="11">
        <v>1210</v>
      </c>
      <c r="GI34" s="11">
        <v>1210</v>
      </c>
      <c r="GJ34" s="11">
        <v>1210</v>
      </c>
      <c r="GK34" s="11">
        <v>1210</v>
      </c>
      <c r="GL34" s="11">
        <v>1210</v>
      </c>
      <c r="GM34" s="11">
        <v>1210</v>
      </c>
      <c r="GO34" s="9"/>
      <c r="GP34" s="12" t="s">
        <v>29</v>
      </c>
      <c r="GQ34" s="11">
        <v>1210</v>
      </c>
      <c r="GR34" s="11">
        <v>1210</v>
      </c>
      <c r="GS34" s="11">
        <v>1210</v>
      </c>
      <c r="GT34" s="11">
        <v>1210</v>
      </c>
      <c r="GU34" s="11">
        <v>1210</v>
      </c>
      <c r="GV34" s="11">
        <v>1210</v>
      </c>
      <c r="GW34" s="11">
        <v>1210</v>
      </c>
      <c r="GX34" s="11">
        <v>1210</v>
      </c>
      <c r="GY34" s="11">
        <v>1210</v>
      </c>
      <c r="GZ34" s="11">
        <v>1210</v>
      </c>
      <c r="HA34" s="11">
        <v>1210</v>
      </c>
    </row>
    <row r="35" spans="1:209" ht="13.9" hidden="1" x14ac:dyDescent="0.25">
      <c r="A35" s="9"/>
      <c r="B35" s="19" t="s">
        <v>30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O35" s="9"/>
      <c r="P35" s="19" t="s">
        <v>30</v>
      </c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C35" s="9"/>
      <c r="AD35" s="19" t="s">
        <v>30</v>
      </c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Q35" s="9"/>
      <c r="AR35" s="19" t="s">
        <v>30</v>
      </c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E35" s="9"/>
      <c r="BF35" s="19" t="s">
        <v>30</v>
      </c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S35" s="9"/>
      <c r="BT35" s="19" t="s">
        <v>30</v>
      </c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G35" s="9"/>
      <c r="CH35" s="19" t="s">
        <v>30</v>
      </c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U35" s="9"/>
      <c r="CV35" s="19" t="s">
        <v>30</v>
      </c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I35" s="9"/>
      <c r="DJ35" s="19" t="s">
        <v>30</v>
      </c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W35" s="9"/>
      <c r="DX35" s="19" t="s">
        <v>30</v>
      </c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K35" s="9"/>
      <c r="EL35" s="19" t="s">
        <v>30</v>
      </c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Y35" s="9"/>
      <c r="EZ35" s="19" t="s">
        <v>30</v>
      </c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M35" s="9"/>
      <c r="FN35" s="19" t="s">
        <v>30</v>
      </c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GA35" s="9"/>
      <c r="GB35" s="19" t="s">
        <v>30</v>
      </c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O35" s="9"/>
      <c r="GP35" s="19" t="s">
        <v>30</v>
      </c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</row>
    <row r="36" spans="1:209" ht="13.9" hidden="1" x14ac:dyDescent="0.25">
      <c r="A36" s="20"/>
      <c r="B36" s="21" t="s">
        <v>31</v>
      </c>
      <c r="C36" s="22">
        <f>SUM(C33:C34)</f>
        <v>11145.834800000002</v>
      </c>
      <c r="D36" s="22">
        <f t="shared" ref="D36:M36" si="228">SUM(D33:D34)</f>
        <v>11201.6036</v>
      </c>
      <c r="E36" s="22">
        <f t="shared" si="228"/>
        <v>11496.289999999999</v>
      </c>
      <c r="F36" s="22">
        <f t="shared" si="228"/>
        <v>11830.796000000002</v>
      </c>
      <c r="G36" s="22">
        <f t="shared" si="228"/>
        <v>12214.9516</v>
      </c>
      <c r="H36" s="22">
        <f t="shared" si="228"/>
        <v>12613.1476</v>
      </c>
      <c r="I36" s="22">
        <f t="shared" si="228"/>
        <v>13011.3436</v>
      </c>
      <c r="J36" s="22">
        <f t="shared" si="228"/>
        <v>13409.5396</v>
      </c>
      <c r="K36" s="22">
        <f t="shared" si="228"/>
        <v>14245.751200000001</v>
      </c>
      <c r="L36" s="22">
        <f t="shared" si="228"/>
        <v>14643.947199999999</v>
      </c>
      <c r="M36" s="22">
        <f t="shared" si="228"/>
        <v>15042.1432</v>
      </c>
      <c r="O36" s="20"/>
      <c r="P36" s="21" t="s">
        <v>31</v>
      </c>
      <c r="Q36" s="22">
        <f>SUM(Q33:Q34)</f>
        <v>11704.403600000001</v>
      </c>
      <c r="R36" s="22">
        <f t="shared" ref="R36:AA36" si="229">SUM(R33:R34)</f>
        <v>11762.9702</v>
      </c>
      <c r="S36" s="22">
        <f t="shared" si="229"/>
        <v>12072.41</v>
      </c>
      <c r="T36" s="22">
        <f t="shared" si="229"/>
        <v>12423.662</v>
      </c>
      <c r="U36" s="22">
        <f t="shared" si="229"/>
        <v>12827.0362</v>
      </c>
      <c r="V36" s="22">
        <f t="shared" si="229"/>
        <v>13245.158200000002</v>
      </c>
      <c r="W36" s="22">
        <f t="shared" si="229"/>
        <v>13663.280200000001</v>
      </c>
      <c r="X36" s="22">
        <f t="shared" si="229"/>
        <v>14081.4022</v>
      </c>
      <c r="Y36" s="22">
        <f t="shared" si="229"/>
        <v>14959.4584</v>
      </c>
      <c r="Z36" s="22">
        <f t="shared" si="229"/>
        <v>15377.580400000001</v>
      </c>
      <c r="AA36" s="22">
        <f t="shared" si="229"/>
        <v>15795.7024</v>
      </c>
      <c r="AC36" s="20"/>
      <c r="AD36" s="21" t="s">
        <v>31</v>
      </c>
      <c r="AE36" s="22">
        <f>SUM(AE33:AE34)</f>
        <v>12039.2852</v>
      </c>
      <c r="AF36" s="22">
        <f t="shared" ref="AF36:AO36" si="230">SUM(AF33:AF34)</f>
        <v>12099.5139</v>
      </c>
      <c r="AG36" s="22">
        <f t="shared" si="230"/>
        <v>12417.750000000002</v>
      </c>
      <c r="AH36" s="22">
        <f t="shared" si="230"/>
        <v>12778.999</v>
      </c>
      <c r="AI36" s="22">
        <f t="shared" si="230"/>
        <v>13193.860900000001</v>
      </c>
      <c r="AJ36" s="22">
        <f t="shared" si="230"/>
        <v>13623.8899</v>
      </c>
      <c r="AK36" s="22">
        <f t="shared" si="230"/>
        <v>14053.918900000001</v>
      </c>
      <c r="AL36" s="22">
        <f t="shared" si="230"/>
        <v>14483.947899999999</v>
      </c>
      <c r="AM36" s="22">
        <f t="shared" si="230"/>
        <v>15387.0088</v>
      </c>
      <c r="AN36" s="22">
        <f t="shared" si="230"/>
        <v>15817.037799999998</v>
      </c>
      <c r="AO36" s="22">
        <f t="shared" si="230"/>
        <v>16247.066799999999</v>
      </c>
      <c r="AQ36" s="20"/>
      <c r="AR36" s="21" t="s">
        <v>31</v>
      </c>
      <c r="AS36" s="22">
        <f>SUM(AS33:AS34)</f>
        <v>12263.7924</v>
      </c>
      <c r="AT36" s="22">
        <f t="shared" ref="AT36:BC36" si="231">SUM(AT33:AT34)</f>
        <v>12325.1468</v>
      </c>
      <c r="AU36" s="22">
        <f t="shared" si="231"/>
        <v>12649.339999999998</v>
      </c>
      <c r="AV36" s="22">
        <f t="shared" si="231"/>
        <v>13017.328000000001</v>
      </c>
      <c r="AW36" s="22">
        <f t="shared" si="231"/>
        <v>13439.9308</v>
      </c>
      <c r="AX36" s="22">
        <f t="shared" si="231"/>
        <v>13877.978799999999</v>
      </c>
      <c r="AY36" s="22">
        <f t="shared" si="231"/>
        <v>14316.0268</v>
      </c>
      <c r="AZ36" s="22">
        <f t="shared" si="231"/>
        <v>14754.074800000002</v>
      </c>
      <c r="BA36" s="22">
        <f t="shared" si="231"/>
        <v>15673.975600000002</v>
      </c>
      <c r="BB36" s="22">
        <f t="shared" si="231"/>
        <v>16112.0236</v>
      </c>
      <c r="BC36" s="22">
        <f t="shared" si="231"/>
        <v>16550.071599999999</v>
      </c>
      <c r="BE36" s="20"/>
      <c r="BF36" s="21" t="s">
        <v>31</v>
      </c>
      <c r="BG36" s="22">
        <f>SUM(BG33:BG34)</f>
        <v>12597.864</v>
      </c>
      <c r="BH36" s="22">
        <f t="shared" ref="BH36:BQ36" si="232">SUM(BH33:BH34)</f>
        <v>12660.880499999999</v>
      </c>
      <c r="BI36" s="22">
        <f t="shared" si="232"/>
        <v>12993.87</v>
      </c>
      <c r="BJ36" s="22">
        <f t="shared" si="232"/>
        <v>13371.855</v>
      </c>
      <c r="BK36" s="22">
        <f t="shared" si="232"/>
        <v>13805.945500000002</v>
      </c>
      <c r="BL36" s="22">
        <f t="shared" si="232"/>
        <v>14255.9005</v>
      </c>
      <c r="BM36" s="22">
        <f t="shared" si="232"/>
        <v>14705.855500000001</v>
      </c>
      <c r="BN36" s="22">
        <f t="shared" si="232"/>
        <v>15155.810500000003</v>
      </c>
      <c r="BO36" s="22">
        <f t="shared" si="232"/>
        <v>16100.715999999999</v>
      </c>
      <c r="BP36" s="22">
        <f t="shared" si="232"/>
        <v>16550.670999999998</v>
      </c>
      <c r="BQ36" s="22">
        <f t="shared" si="232"/>
        <v>17000.625999999997</v>
      </c>
      <c r="BS36" s="20"/>
      <c r="BT36" s="21" t="s">
        <v>31</v>
      </c>
      <c r="BU36" s="22">
        <f>SUM(BU33:BU34)</f>
        <v>12820.838400000001</v>
      </c>
      <c r="BV36" s="22">
        <f t="shared" ref="BV36:CE36" si="233">SUM(BV33:BV34)</f>
        <v>12884.966300000002</v>
      </c>
      <c r="BW36" s="22">
        <f t="shared" si="233"/>
        <v>13223.83</v>
      </c>
      <c r="BX36" s="22">
        <f t="shared" si="233"/>
        <v>13608.483000000002</v>
      </c>
      <c r="BY36" s="22">
        <f t="shared" si="233"/>
        <v>14050.225300000002</v>
      </c>
      <c r="BZ36" s="22">
        <f t="shared" si="233"/>
        <v>14508.1183</v>
      </c>
      <c r="CA36" s="22">
        <f t="shared" si="233"/>
        <v>14966.011300000002</v>
      </c>
      <c r="CB36" s="22">
        <f t="shared" si="233"/>
        <v>15423.904299999998</v>
      </c>
      <c r="CC36" s="22">
        <f t="shared" si="233"/>
        <v>16385.479600000002</v>
      </c>
      <c r="CD36" s="22">
        <f t="shared" si="233"/>
        <v>16843.372599999999</v>
      </c>
      <c r="CE36" s="22">
        <f t="shared" si="233"/>
        <v>17301.265600000002</v>
      </c>
      <c r="CG36" s="20"/>
      <c r="CH36" s="21" t="s">
        <v>31</v>
      </c>
      <c r="CI36" s="22">
        <f>SUM(CI33:CI34)</f>
        <v>13268.329999999998</v>
      </c>
      <c r="CJ36" s="22">
        <f t="shared" ref="CJ36:CS36" si="234">SUM(CJ33:CJ34)</f>
        <v>13334.695</v>
      </c>
      <c r="CK36" s="22">
        <f t="shared" si="234"/>
        <v>13685.369999999999</v>
      </c>
      <c r="CL36" s="22">
        <f t="shared" si="234"/>
        <v>14083.44</v>
      </c>
      <c r="CM36" s="22">
        <f t="shared" si="234"/>
        <v>14540.575000000001</v>
      </c>
      <c r="CN36" s="22">
        <f t="shared" si="234"/>
        <v>15014.424999999999</v>
      </c>
      <c r="CO36" s="22">
        <f t="shared" si="234"/>
        <v>15488.275</v>
      </c>
      <c r="CP36" s="22">
        <f t="shared" si="234"/>
        <v>15962.125</v>
      </c>
      <c r="CQ36" s="22">
        <f t="shared" si="234"/>
        <v>16957.21</v>
      </c>
      <c r="CR36" s="22">
        <f t="shared" si="234"/>
        <v>17431.059999999998</v>
      </c>
      <c r="CS36" s="22">
        <f t="shared" si="234"/>
        <v>17904.91</v>
      </c>
      <c r="CU36" s="20"/>
      <c r="CV36" s="21" t="s">
        <v>31</v>
      </c>
      <c r="CW36" s="22">
        <f>SUM(CW33:CW34)</f>
        <v>14498.184800000001</v>
      </c>
      <c r="CX36" s="22">
        <f t="shared" ref="CX36:DG36" si="235">SUM(CX33:CX34)</f>
        <v>14570.696100000001</v>
      </c>
      <c r="CY36" s="22">
        <f t="shared" si="235"/>
        <v>14953.81</v>
      </c>
      <c r="CZ36" s="22">
        <f t="shared" si="235"/>
        <v>15388.681000000002</v>
      </c>
      <c r="DA36" s="22">
        <f t="shared" si="235"/>
        <v>15888.099099999999</v>
      </c>
      <c r="DB36" s="22">
        <f t="shared" si="235"/>
        <v>16405.770100000002</v>
      </c>
      <c r="DC36" s="22">
        <f t="shared" si="235"/>
        <v>16923.4411</v>
      </c>
      <c r="DD36" s="22">
        <f t="shared" si="235"/>
        <v>17441.112099999998</v>
      </c>
      <c r="DE36" s="22">
        <f t="shared" si="235"/>
        <v>18528.2212</v>
      </c>
      <c r="DF36" s="22">
        <f t="shared" si="235"/>
        <v>19045.892200000002</v>
      </c>
      <c r="DG36" s="22">
        <f t="shared" si="235"/>
        <v>19563.563200000001</v>
      </c>
      <c r="DI36" s="20"/>
      <c r="DJ36" s="21" t="s">
        <v>31</v>
      </c>
      <c r="DK36" s="22">
        <f>SUM(DK33:DK34)</f>
        <v>14716.269199999999</v>
      </c>
      <c r="DL36" s="22">
        <f t="shared" ref="DL36:DU36" si="236">SUM(DL33:DL34)</f>
        <v>14791.161900000003</v>
      </c>
      <c r="DM36" s="22">
        <f t="shared" si="236"/>
        <v>15181.42</v>
      </c>
      <c r="DN36" s="22">
        <f t="shared" si="236"/>
        <v>15624.229000000001</v>
      </c>
      <c r="DO36" s="22">
        <f t="shared" si="236"/>
        <v>16132.378900000002</v>
      </c>
      <c r="DP36" s="22">
        <f t="shared" si="236"/>
        <v>16657.9879</v>
      </c>
      <c r="DQ36" s="22">
        <f t="shared" si="236"/>
        <v>17183.5969</v>
      </c>
      <c r="DR36" s="22">
        <f t="shared" si="236"/>
        <v>17709.205900000001</v>
      </c>
      <c r="DS36" s="22">
        <f t="shared" si="236"/>
        <v>18812.984800000002</v>
      </c>
      <c r="DT36" s="22">
        <f t="shared" si="236"/>
        <v>19338.593799999999</v>
      </c>
      <c r="DU36" s="22">
        <f t="shared" si="236"/>
        <v>19864.202799999999</v>
      </c>
      <c r="DW36" s="20"/>
      <c r="DX36" s="21" t="s">
        <v>31</v>
      </c>
      <c r="DY36" s="22">
        <f>SUM(DY33:DY34)</f>
        <v>16619.412799999998</v>
      </c>
      <c r="DZ36" s="22">
        <f t="shared" ref="DZ36:EI36" si="237">SUM(DZ33:DZ34)</f>
        <v>16718.897100000002</v>
      </c>
      <c r="EA36" s="22">
        <f t="shared" si="237"/>
        <v>17182.93</v>
      </c>
      <c r="EB36" s="22">
        <f t="shared" si="237"/>
        <v>17707.710999999999</v>
      </c>
      <c r="EC36" s="22">
        <f t="shared" si="237"/>
        <v>18306.0301</v>
      </c>
      <c r="ED36" s="22">
        <f t="shared" si="237"/>
        <v>18913.611099999998</v>
      </c>
      <c r="EE36" s="22">
        <f t="shared" si="237"/>
        <v>19521.192099999997</v>
      </c>
      <c r="EF36" s="22">
        <f t="shared" si="237"/>
        <v>20128.773100000002</v>
      </c>
      <c r="EG36" s="22">
        <f t="shared" si="237"/>
        <v>21404.693200000002</v>
      </c>
      <c r="EH36" s="22">
        <f t="shared" si="237"/>
        <v>22012.2742</v>
      </c>
      <c r="EI36" s="22">
        <f t="shared" si="237"/>
        <v>22619.855199999998</v>
      </c>
      <c r="EK36" s="20"/>
      <c r="EL36" s="21" t="s">
        <v>31</v>
      </c>
      <c r="EM36" s="22">
        <f>SUM(EM33:EM34)</f>
        <v>18171.729200000002</v>
      </c>
      <c r="EN36" s="22">
        <f t="shared" ref="EN36:EW36" si="238">SUM(EN33:EN34)</f>
        <v>18287.931900000003</v>
      </c>
      <c r="EO36" s="22">
        <f t="shared" si="238"/>
        <v>18802.12</v>
      </c>
      <c r="EP36" s="22">
        <f t="shared" si="238"/>
        <v>19382.629000000001</v>
      </c>
      <c r="EQ36" s="22">
        <f t="shared" si="238"/>
        <v>20042.248900000002</v>
      </c>
      <c r="ER36" s="22">
        <f t="shared" si="238"/>
        <v>20705.5579</v>
      </c>
      <c r="ES36" s="22">
        <f t="shared" si="238"/>
        <v>21368.866900000001</v>
      </c>
      <c r="ET36" s="22">
        <f t="shared" si="238"/>
        <v>22032.175899999998</v>
      </c>
      <c r="EU36" s="22">
        <f t="shared" si="238"/>
        <v>23425.124800000001</v>
      </c>
      <c r="EV36" s="22">
        <f t="shared" si="238"/>
        <v>24088.433799999999</v>
      </c>
      <c r="EW36" s="22">
        <f t="shared" si="238"/>
        <v>24751.7428</v>
      </c>
      <c r="EY36" s="20"/>
      <c r="EZ36" s="21" t="s">
        <v>31</v>
      </c>
      <c r="FA36" s="22">
        <f>SUM(FA33:FA34)</f>
        <v>18865.478000000003</v>
      </c>
      <c r="FB36" s="22">
        <f t="shared" ref="FB36:FK36" si="239">SUM(FB33:FB34)</f>
        <v>18994.341</v>
      </c>
      <c r="FC36" s="22">
        <f t="shared" si="239"/>
        <v>19546.509999999998</v>
      </c>
      <c r="FD36" s="22">
        <f t="shared" si="239"/>
        <v>20169.22</v>
      </c>
      <c r="FE36" s="22">
        <f t="shared" si="239"/>
        <v>20875.261000000002</v>
      </c>
      <c r="FF36" s="22">
        <f t="shared" si="239"/>
        <v>21580.771000000001</v>
      </c>
      <c r="FG36" s="22">
        <f t="shared" si="239"/>
        <v>22286.281000000003</v>
      </c>
      <c r="FH36" s="22">
        <f t="shared" si="239"/>
        <v>22991.791000000001</v>
      </c>
      <c r="FI36" s="22">
        <f t="shared" si="239"/>
        <v>24473.362000000001</v>
      </c>
      <c r="FJ36" s="22">
        <f t="shared" si="239"/>
        <v>25178.871999999999</v>
      </c>
      <c r="FK36" s="22">
        <f t="shared" si="239"/>
        <v>25884.382000000001</v>
      </c>
      <c r="FM36" s="20"/>
      <c r="FN36" s="21" t="s">
        <v>31</v>
      </c>
      <c r="FO36" s="22">
        <f>SUM(FO33:FO34)</f>
        <v>19977.4784</v>
      </c>
      <c r="FP36" s="22">
        <f t="shared" ref="FP36:FY36" si="240">SUM(FP33:FP34)</f>
        <v>20118.321300000003</v>
      </c>
      <c r="FQ36" s="22">
        <f t="shared" si="240"/>
        <v>20706.43</v>
      </c>
      <c r="FR36" s="22">
        <f t="shared" si="240"/>
        <v>21369.073000000004</v>
      </c>
      <c r="FS36" s="22">
        <f t="shared" si="240"/>
        <v>22119.040299999997</v>
      </c>
      <c r="FT36" s="22">
        <f t="shared" si="240"/>
        <v>22864.4833</v>
      </c>
      <c r="FU36" s="22">
        <f t="shared" si="240"/>
        <v>23609.926300000003</v>
      </c>
      <c r="FV36" s="22">
        <f t="shared" si="240"/>
        <v>24355.369299999998</v>
      </c>
      <c r="FW36" s="22">
        <f t="shared" si="240"/>
        <v>25920.799600000002</v>
      </c>
      <c r="FX36" s="22">
        <f t="shared" si="240"/>
        <v>26666.242599999998</v>
      </c>
      <c r="FY36" s="22">
        <f t="shared" si="240"/>
        <v>27411.685600000001</v>
      </c>
      <c r="GA36" s="20"/>
      <c r="GB36" s="21" t="s">
        <v>31</v>
      </c>
      <c r="GC36" s="22">
        <f>SUM(GC33:GC34)</f>
        <v>21105.808400000002</v>
      </c>
      <c r="GD36" s="22">
        <f t="shared" ref="GD36:GM36" si="241">SUM(GD33:GD34)</f>
        <v>21258.801300000003</v>
      </c>
      <c r="GE36" s="22">
        <f t="shared" si="241"/>
        <v>21883.360000000001</v>
      </c>
      <c r="GF36" s="22">
        <f t="shared" si="241"/>
        <v>22586.503000000001</v>
      </c>
      <c r="GG36" s="22">
        <f t="shared" si="241"/>
        <v>23381.020299999996</v>
      </c>
      <c r="GH36" s="22">
        <f t="shared" si="241"/>
        <v>24166.963299999999</v>
      </c>
      <c r="GI36" s="22">
        <f t="shared" si="241"/>
        <v>24952.906300000002</v>
      </c>
      <c r="GJ36" s="22">
        <f t="shared" si="241"/>
        <v>25738.849299999998</v>
      </c>
      <c r="GK36" s="22">
        <f t="shared" si="241"/>
        <v>27389.329600000005</v>
      </c>
      <c r="GL36" s="22">
        <f t="shared" si="241"/>
        <v>28175.2726</v>
      </c>
      <c r="GM36" s="22">
        <f t="shared" si="241"/>
        <v>28961.215600000003</v>
      </c>
      <c r="GO36" s="20"/>
      <c r="GP36" s="21" t="s">
        <v>31</v>
      </c>
      <c r="GQ36" s="22">
        <f>SUM(GQ33:GQ34)</f>
        <v>23461.871600000002</v>
      </c>
      <c r="GR36" s="22">
        <f t="shared" ref="GR36:HA36" si="242">SUM(GR33:GR34)</f>
        <v>23640.233700000001</v>
      </c>
      <c r="GS36" s="22">
        <f t="shared" si="242"/>
        <v>24340.9</v>
      </c>
      <c r="GT36" s="22">
        <f t="shared" si="242"/>
        <v>25128.607</v>
      </c>
      <c r="GU36" s="22">
        <f t="shared" si="242"/>
        <v>26016.144700000001</v>
      </c>
      <c r="GV36" s="22">
        <f t="shared" si="242"/>
        <v>26886.651700000002</v>
      </c>
      <c r="GW36" s="22">
        <f t="shared" si="242"/>
        <v>27757.158699999996</v>
      </c>
      <c r="GX36" s="22">
        <f t="shared" si="242"/>
        <v>28627.665700000001</v>
      </c>
      <c r="GY36" s="22">
        <f t="shared" si="242"/>
        <v>30455.730399999997</v>
      </c>
      <c r="GZ36" s="22">
        <f t="shared" si="242"/>
        <v>31326.237400000002</v>
      </c>
      <c r="HA36" s="22">
        <f t="shared" si="242"/>
        <v>32196.7444</v>
      </c>
    </row>
    <row r="37" spans="1:209" ht="15" hidden="1" x14ac:dyDescent="0.25">
      <c r="A37" s="141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G37" s="129" t="s">
        <v>111</v>
      </c>
      <c r="CH37" s="129"/>
      <c r="CI37" s="129"/>
      <c r="CJ37" s="129"/>
      <c r="CK37" s="129"/>
      <c r="CL37" s="129"/>
      <c r="CM37" s="129"/>
      <c r="CN37" s="129"/>
      <c r="CO37" s="129"/>
      <c r="CP37" s="129"/>
      <c r="CQ37" s="129"/>
      <c r="CR37" s="129"/>
      <c r="CS37" s="129"/>
      <c r="CU37" s="129" t="s">
        <v>111</v>
      </c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I37" s="129" t="s">
        <v>111</v>
      </c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W37" s="129" t="s">
        <v>111</v>
      </c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K37" s="129" t="s">
        <v>111</v>
      </c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Y37" s="129" t="s">
        <v>111</v>
      </c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M37" s="129" t="s">
        <v>111</v>
      </c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GA37" s="129" t="s">
        <v>111</v>
      </c>
      <c r="GB37" s="129"/>
      <c r="GC37" s="129"/>
      <c r="GD37" s="129"/>
      <c r="GE37" s="129"/>
      <c r="GF37" s="129"/>
      <c r="GG37" s="129"/>
      <c r="GH37" s="129"/>
      <c r="GI37" s="129"/>
      <c r="GJ37" s="129"/>
      <c r="GK37" s="129"/>
      <c r="GL37" s="129"/>
      <c r="GM37" s="129"/>
      <c r="GO37" s="129" t="s">
        <v>111</v>
      </c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</row>
    <row r="38" spans="1:209" ht="13.9" x14ac:dyDescent="0.25">
      <c r="A38" s="23"/>
      <c r="B38" s="24"/>
      <c r="C38" s="106"/>
      <c r="D38" s="25"/>
      <c r="E38" s="25"/>
      <c r="F38" s="25"/>
      <c r="G38" s="25"/>
      <c r="H38" s="25"/>
      <c r="I38" s="25"/>
      <c r="J38" s="25"/>
      <c r="K38" s="25"/>
      <c r="L38" s="25"/>
      <c r="M38" s="25"/>
      <c r="O38" s="23"/>
      <c r="P38" s="24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C38" s="23"/>
      <c r="AD38" s="24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Q38" s="23"/>
      <c r="AR38" s="24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E38" s="23"/>
      <c r="BF38" s="24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23"/>
      <c r="BT38" s="24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G38" s="23"/>
      <c r="CH38" s="24"/>
      <c r="CI38" s="106"/>
      <c r="CJ38" s="106"/>
      <c r="CK38" s="106"/>
      <c r="CL38" s="106"/>
      <c r="CM38" s="106"/>
      <c r="CN38" s="106"/>
      <c r="CO38" s="106"/>
      <c r="CP38" s="106"/>
      <c r="CQ38" s="106"/>
      <c r="CR38" s="106"/>
      <c r="CS38" s="106"/>
      <c r="CU38" s="23"/>
      <c r="CV38" s="24"/>
      <c r="CW38" s="106"/>
      <c r="CX38" s="106"/>
      <c r="CY38" s="106"/>
      <c r="CZ38" s="106"/>
      <c r="DA38" s="106"/>
      <c r="DB38" s="106"/>
      <c r="DC38" s="106"/>
      <c r="DD38" s="106"/>
      <c r="DE38" s="106"/>
      <c r="DF38" s="106"/>
      <c r="DG38" s="106"/>
      <c r="DI38" s="23"/>
      <c r="DJ38" s="24"/>
      <c r="DK38" s="106"/>
      <c r="DL38" s="106"/>
      <c r="DM38" s="106"/>
      <c r="DN38" s="106"/>
      <c r="DO38" s="106"/>
      <c r="DP38" s="106"/>
      <c r="DQ38" s="106"/>
      <c r="DR38" s="106"/>
      <c r="DS38" s="106"/>
      <c r="DT38" s="106"/>
      <c r="DU38" s="106"/>
      <c r="DW38" s="23"/>
      <c r="DX38" s="24"/>
      <c r="DY38" s="106"/>
      <c r="DZ38" s="106"/>
      <c r="EA38" s="106"/>
      <c r="EB38" s="106"/>
      <c r="EC38" s="106"/>
      <c r="ED38" s="106"/>
      <c r="EE38" s="106"/>
      <c r="EF38" s="106"/>
      <c r="EG38" s="106"/>
      <c r="EH38" s="106"/>
      <c r="EI38" s="106"/>
      <c r="EK38" s="23"/>
      <c r="EL38" s="24"/>
      <c r="EM38" s="106"/>
      <c r="EN38" s="106"/>
      <c r="EO38" s="106"/>
      <c r="EP38" s="106"/>
      <c r="EQ38" s="106"/>
      <c r="ER38" s="106"/>
      <c r="ES38" s="106"/>
      <c r="ET38" s="106"/>
      <c r="EU38" s="106"/>
      <c r="EV38" s="106"/>
      <c r="EW38" s="106"/>
      <c r="EY38" s="23"/>
      <c r="EZ38" s="24"/>
      <c r="FA38" s="106"/>
      <c r="FB38" s="106"/>
      <c r="FC38" s="106"/>
      <c r="FD38" s="106"/>
      <c r="FE38" s="106"/>
      <c r="FF38" s="106"/>
      <c r="FG38" s="106"/>
      <c r="FH38" s="106"/>
      <c r="FI38" s="106"/>
      <c r="FJ38" s="106"/>
      <c r="FK38" s="106"/>
      <c r="FM38" s="23"/>
      <c r="FN38" s="24"/>
      <c r="FO38" s="106"/>
      <c r="FP38" s="106"/>
      <c r="FQ38" s="106"/>
      <c r="FR38" s="106"/>
      <c r="FS38" s="106"/>
      <c r="FT38" s="106"/>
      <c r="FU38" s="106"/>
      <c r="FV38" s="106"/>
      <c r="FW38" s="106"/>
      <c r="FX38" s="106"/>
      <c r="FY38" s="106"/>
      <c r="GA38" s="23"/>
      <c r="GB38" s="24"/>
      <c r="GC38" s="106"/>
      <c r="GD38" s="106"/>
      <c r="GE38" s="106"/>
      <c r="GF38" s="106"/>
      <c r="GG38" s="106"/>
      <c r="GH38" s="106"/>
      <c r="GI38" s="106"/>
      <c r="GJ38" s="106"/>
      <c r="GK38" s="106"/>
      <c r="GL38" s="106"/>
      <c r="GM38" s="106"/>
      <c r="GO38" s="23"/>
      <c r="GP38" s="24"/>
      <c r="GQ38" s="106"/>
      <c r="GR38" s="106"/>
      <c r="GS38" s="106"/>
      <c r="GT38" s="106"/>
      <c r="GU38" s="106"/>
      <c r="GV38" s="106"/>
      <c r="GW38" s="106"/>
      <c r="GX38" s="106"/>
      <c r="GY38" s="106"/>
      <c r="GZ38" s="106"/>
      <c r="HA38" s="106"/>
    </row>
    <row r="39" spans="1:209" ht="13.9" x14ac:dyDescent="0.25">
      <c r="A39" s="23"/>
      <c r="B39" s="24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O39" s="23"/>
      <c r="P39" s="24"/>
      <c r="Q39" s="25" t="e">
        <f>+#REF!/Q6</f>
        <v>#REF!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C39" s="23"/>
      <c r="AD39" s="24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Q39" s="23"/>
      <c r="AR39" s="24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E39" s="23"/>
      <c r="BF39" s="24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S39" s="23"/>
      <c r="BT39" s="24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G39" s="23"/>
      <c r="CH39" s="24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U39" s="23"/>
      <c r="CV39" s="24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I39" s="23"/>
      <c r="DJ39" s="24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W39" s="23"/>
      <c r="DX39" s="24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K39" s="23"/>
      <c r="EL39" s="24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Y39" s="23"/>
      <c r="EZ39" s="24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M39" s="23"/>
      <c r="FN39" s="24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GA39" s="23"/>
      <c r="GB39" s="24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O39" s="23"/>
      <c r="GP39" s="24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</row>
    <row r="40" spans="1:209" ht="15" x14ac:dyDescent="0.25">
      <c r="A40" s="138" t="s">
        <v>122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40"/>
      <c r="O40" s="138" t="s">
        <v>122</v>
      </c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40"/>
      <c r="AC40" s="138" t="s">
        <v>122</v>
      </c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40"/>
      <c r="AQ40" s="138" t="s">
        <v>122</v>
      </c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40"/>
      <c r="BE40" s="138" t="s">
        <v>122</v>
      </c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40"/>
      <c r="BS40" s="138" t="s">
        <v>122</v>
      </c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40"/>
      <c r="CG40" s="138" t="s">
        <v>122</v>
      </c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40"/>
      <c r="CU40" s="138" t="s">
        <v>122</v>
      </c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40"/>
      <c r="DI40" s="138" t="s">
        <v>122</v>
      </c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40"/>
      <c r="DW40" s="138" t="s">
        <v>122</v>
      </c>
      <c r="DX40" s="139"/>
      <c r="DY40" s="139"/>
      <c r="DZ40" s="139"/>
      <c r="EA40" s="139"/>
      <c r="EB40" s="139"/>
      <c r="EC40" s="139"/>
      <c r="ED40" s="139"/>
      <c r="EE40" s="139"/>
      <c r="EF40" s="139"/>
      <c r="EG40" s="139"/>
      <c r="EH40" s="139"/>
      <c r="EI40" s="140"/>
      <c r="EK40" s="138" t="s">
        <v>122</v>
      </c>
      <c r="EL40" s="139"/>
      <c r="EM40" s="139"/>
      <c r="EN40" s="139"/>
      <c r="EO40" s="139"/>
      <c r="EP40" s="139"/>
      <c r="EQ40" s="139"/>
      <c r="ER40" s="139"/>
      <c r="ES40" s="139"/>
      <c r="ET40" s="139"/>
      <c r="EU40" s="139"/>
      <c r="EV40" s="139"/>
      <c r="EW40" s="140"/>
      <c r="EY40" s="138" t="s">
        <v>122</v>
      </c>
      <c r="EZ40" s="139"/>
      <c r="FA40" s="139"/>
      <c r="FB40" s="139"/>
      <c r="FC40" s="139"/>
      <c r="FD40" s="139"/>
      <c r="FE40" s="139"/>
      <c r="FF40" s="139"/>
      <c r="FG40" s="139"/>
      <c r="FH40" s="139"/>
      <c r="FI40" s="139"/>
      <c r="FJ40" s="139"/>
      <c r="FK40" s="140"/>
      <c r="FM40" s="138" t="s">
        <v>122</v>
      </c>
      <c r="FN40" s="139"/>
      <c r="FO40" s="139"/>
      <c r="FP40" s="139"/>
      <c r="FQ40" s="139"/>
      <c r="FR40" s="139"/>
      <c r="FS40" s="139"/>
      <c r="FT40" s="139"/>
      <c r="FU40" s="139"/>
      <c r="FV40" s="139"/>
      <c r="FW40" s="139"/>
      <c r="FX40" s="139"/>
      <c r="FY40" s="140"/>
      <c r="GA40" s="138" t="s">
        <v>122</v>
      </c>
      <c r="GB40" s="139"/>
      <c r="GC40" s="139"/>
      <c r="GD40" s="139"/>
      <c r="GE40" s="139"/>
      <c r="GF40" s="139"/>
      <c r="GG40" s="139"/>
      <c r="GH40" s="139"/>
      <c r="GI40" s="139"/>
      <c r="GJ40" s="139"/>
      <c r="GK40" s="139"/>
      <c r="GL40" s="139"/>
      <c r="GM40" s="140"/>
      <c r="GO40" s="138" t="s">
        <v>122</v>
      </c>
      <c r="GP40" s="139"/>
      <c r="GQ40" s="139"/>
      <c r="GR40" s="139"/>
      <c r="GS40" s="139"/>
      <c r="GT40" s="139"/>
      <c r="GU40" s="139"/>
      <c r="GV40" s="139"/>
      <c r="GW40" s="139"/>
      <c r="GX40" s="139"/>
      <c r="GY40" s="139"/>
      <c r="GZ40" s="139"/>
      <c r="HA40" s="140"/>
    </row>
    <row r="41" spans="1:209" x14ac:dyDescent="0.2">
      <c r="A41" s="33"/>
      <c r="B41" s="34"/>
      <c r="C41" s="35" t="s">
        <v>2</v>
      </c>
      <c r="D41" s="34" t="s">
        <v>3</v>
      </c>
      <c r="E41" s="34" t="s">
        <v>4</v>
      </c>
      <c r="F41" s="35" t="s">
        <v>5</v>
      </c>
      <c r="G41" s="34" t="s">
        <v>6</v>
      </c>
      <c r="H41" s="35" t="s">
        <v>7</v>
      </c>
      <c r="I41" s="34" t="s">
        <v>8</v>
      </c>
      <c r="J41" s="35" t="s">
        <v>9</v>
      </c>
      <c r="K41" s="34" t="s">
        <v>10</v>
      </c>
      <c r="L41" s="35" t="s">
        <v>11</v>
      </c>
      <c r="M41" s="34" t="s">
        <v>12</v>
      </c>
      <c r="O41" s="33"/>
      <c r="P41" s="34"/>
      <c r="Q41" s="35" t="s">
        <v>2</v>
      </c>
      <c r="R41" s="34" t="s">
        <v>3</v>
      </c>
      <c r="S41" s="34" t="s">
        <v>4</v>
      </c>
      <c r="T41" s="35" t="s">
        <v>5</v>
      </c>
      <c r="U41" s="34" t="s">
        <v>6</v>
      </c>
      <c r="V41" s="35" t="s">
        <v>7</v>
      </c>
      <c r="W41" s="34" t="s">
        <v>8</v>
      </c>
      <c r="X41" s="35" t="s">
        <v>9</v>
      </c>
      <c r="Y41" s="34" t="s">
        <v>10</v>
      </c>
      <c r="Z41" s="35" t="s">
        <v>11</v>
      </c>
      <c r="AA41" s="34" t="s">
        <v>12</v>
      </c>
      <c r="AC41" s="33"/>
      <c r="AD41" s="34"/>
      <c r="AE41" s="35" t="s">
        <v>2</v>
      </c>
      <c r="AF41" s="34" t="s">
        <v>3</v>
      </c>
      <c r="AG41" s="34" t="s">
        <v>4</v>
      </c>
      <c r="AH41" s="35" t="s">
        <v>5</v>
      </c>
      <c r="AI41" s="34" t="s">
        <v>6</v>
      </c>
      <c r="AJ41" s="35" t="s">
        <v>7</v>
      </c>
      <c r="AK41" s="34" t="s">
        <v>8</v>
      </c>
      <c r="AL41" s="35" t="s">
        <v>9</v>
      </c>
      <c r="AM41" s="34" t="s">
        <v>10</v>
      </c>
      <c r="AN41" s="35" t="s">
        <v>11</v>
      </c>
      <c r="AO41" s="34" t="s">
        <v>12</v>
      </c>
      <c r="AQ41" s="33"/>
      <c r="AR41" s="34"/>
      <c r="AS41" s="35" t="s">
        <v>2</v>
      </c>
      <c r="AT41" s="34" t="s">
        <v>3</v>
      </c>
      <c r="AU41" s="34" t="s">
        <v>4</v>
      </c>
      <c r="AV41" s="35" t="s">
        <v>5</v>
      </c>
      <c r="AW41" s="34" t="s">
        <v>6</v>
      </c>
      <c r="AX41" s="35" t="s">
        <v>7</v>
      </c>
      <c r="AY41" s="34" t="s">
        <v>8</v>
      </c>
      <c r="AZ41" s="35" t="s">
        <v>9</v>
      </c>
      <c r="BA41" s="34" t="s">
        <v>10</v>
      </c>
      <c r="BB41" s="35" t="s">
        <v>11</v>
      </c>
      <c r="BC41" s="34" t="s">
        <v>12</v>
      </c>
      <c r="BE41" s="33"/>
      <c r="BF41" s="34"/>
      <c r="BG41" s="35" t="s">
        <v>2</v>
      </c>
      <c r="BH41" s="34" t="s">
        <v>3</v>
      </c>
      <c r="BI41" s="34" t="s">
        <v>4</v>
      </c>
      <c r="BJ41" s="35" t="s">
        <v>5</v>
      </c>
      <c r="BK41" s="34" t="s">
        <v>6</v>
      </c>
      <c r="BL41" s="35" t="s">
        <v>7</v>
      </c>
      <c r="BM41" s="34" t="s">
        <v>8</v>
      </c>
      <c r="BN41" s="35" t="s">
        <v>9</v>
      </c>
      <c r="BO41" s="34" t="s">
        <v>10</v>
      </c>
      <c r="BP41" s="35" t="s">
        <v>11</v>
      </c>
      <c r="BQ41" s="34" t="s">
        <v>12</v>
      </c>
      <c r="BS41" s="33"/>
      <c r="BT41" s="34"/>
      <c r="BU41" s="35" t="s">
        <v>2</v>
      </c>
      <c r="BV41" s="34" t="s">
        <v>3</v>
      </c>
      <c r="BW41" s="34" t="s">
        <v>4</v>
      </c>
      <c r="BX41" s="35" t="s">
        <v>5</v>
      </c>
      <c r="BY41" s="34" t="s">
        <v>6</v>
      </c>
      <c r="BZ41" s="35" t="s">
        <v>7</v>
      </c>
      <c r="CA41" s="34" t="s">
        <v>8</v>
      </c>
      <c r="CB41" s="35" t="s">
        <v>9</v>
      </c>
      <c r="CC41" s="34" t="s">
        <v>10</v>
      </c>
      <c r="CD41" s="35" t="s">
        <v>11</v>
      </c>
      <c r="CE41" s="34" t="s">
        <v>12</v>
      </c>
      <c r="CG41" s="33"/>
      <c r="CH41" s="34"/>
      <c r="CI41" s="35" t="s">
        <v>2</v>
      </c>
      <c r="CJ41" s="34" t="s">
        <v>3</v>
      </c>
      <c r="CK41" s="34" t="s">
        <v>4</v>
      </c>
      <c r="CL41" s="35" t="s">
        <v>5</v>
      </c>
      <c r="CM41" s="34" t="s">
        <v>6</v>
      </c>
      <c r="CN41" s="35" t="s">
        <v>7</v>
      </c>
      <c r="CO41" s="34" t="s">
        <v>8</v>
      </c>
      <c r="CP41" s="35" t="s">
        <v>9</v>
      </c>
      <c r="CQ41" s="34" t="s">
        <v>10</v>
      </c>
      <c r="CR41" s="35" t="s">
        <v>11</v>
      </c>
      <c r="CS41" s="34" t="s">
        <v>12</v>
      </c>
      <c r="CU41" s="33"/>
      <c r="CV41" s="34"/>
      <c r="CW41" s="35" t="s">
        <v>2</v>
      </c>
      <c r="CX41" s="34" t="s">
        <v>3</v>
      </c>
      <c r="CY41" s="34" t="s">
        <v>4</v>
      </c>
      <c r="CZ41" s="35" t="s">
        <v>5</v>
      </c>
      <c r="DA41" s="34" t="s">
        <v>6</v>
      </c>
      <c r="DB41" s="35" t="s">
        <v>7</v>
      </c>
      <c r="DC41" s="34" t="s">
        <v>8</v>
      </c>
      <c r="DD41" s="35" t="s">
        <v>9</v>
      </c>
      <c r="DE41" s="34" t="s">
        <v>10</v>
      </c>
      <c r="DF41" s="35" t="s">
        <v>11</v>
      </c>
      <c r="DG41" s="34" t="s">
        <v>12</v>
      </c>
      <c r="DI41" s="33"/>
      <c r="DJ41" s="34"/>
      <c r="DK41" s="35" t="s">
        <v>2</v>
      </c>
      <c r="DL41" s="34" t="s">
        <v>3</v>
      </c>
      <c r="DM41" s="34" t="s">
        <v>4</v>
      </c>
      <c r="DN41" s="35" t="s">
        <v>5</v>
      </c>
      <c r="DO41" s="34" t="s">
        <v>6</v>
      </c>
      <c r="DP41" s="35" t="s">
        <v>7</v>
      </c>
      <c r="DQ41" s="34" t="s">
        <v>8</v>
      </c>
      <c r="DR41" s="35" t="s">
        <v>9</v>
      </c>
      <c r="DS41" s="34" t="s">
        <v>10</v>
      </c>
      <c r="DT41" s="35" t="s">
        <v>11</v>
      </c>
      <c r="DU41" s="34" t="s">
        <v>12</v>
      </c>
      <c r="DW41" s="33"/>
      <c r="DX41" s="34"/>
      <c r="DY41" s="35" t="s">
        <v>2</v>
      </c>
      <c r="DZ41" s="34" t="s">
        <v>3</v>
      </c>
      <c r="EA41" s="34" t="s">
        <v>4</v>
      </c>
      <c r="EB41" s="35" t="s">
        <v>5</v>
      </c>
      <c r="EC41" s="34" t="s">
        <v>6</v>
      </c>
      <c r="ED41" s="35" t="s">
        <v>7</v>
      </c>
      <c r="EE41" s="34" t="s">
        <v>8</v>
      </c>
      <c r="EF41" s="35" t="s">
        <v>9</v>
      </c>
      <c r="EG41" s="34" t="s">
        <v>10</v>
      </c>
      <c r="EH41" s="35" t="s">
        <v>11</v>
      </c>
      <c r="EI41" s="34" t="s">
        <v>12</v>
      </c>
      <c r="EK41" s="33"/>
      <c r="EL41" s="34"/>
      <c r="EM41" s="35" t="s">
        <v>2</v>
      </c>
      <c r="EN41" s="34" t="s">
        <v>3</v>
      </c>
      <c r="EO41" s="34" t="s">
        <v>4</v>
      </c>
      <c r="EP41" s="35" t="s">
        <v>5</v>
      </c>
      <c r="EQ41" s="34" t="s">
        <v>6</v>
      </c>
      <c r="ER41" s="35" t="s">
        <v>7</v>
      </c>
      <c r="ES41" s="34" t="s">
        <v>8</v>
      </c>
      <c r="ET41" s="35" t="s">
        <v>9</v>
      </c>
      <c r="EU41" s="34" t="s">
        <v>10</v>
      </c>
      <c r="EV41" s="35" t="s">
        <v>11</v>
      </c>
      <c r="EW41" s="34" t="s">
        <v>12</v>
      </c>
      <c r="EY41" s="33"/>
      <c r="EZ41" s="34"/>
      <c r="FA41" s="35" t="s">
        <v>2</v>
      </c>
      <c r="FB41" s="34" t="s">
        <v>3</v>
      </c>
      <c r="FC41" s="34" t="s">
        <v>4</v>
      </c>
      <c r="FD41" s="35" t="s">
        <v>5</v>
      </c>
      <c r="FE41" s="34" t="s">
        <v>6</v>
      </c>
      <c r="FF41" s="35" t="s">
        <v>7</v>
      </c>
      <c r="FG41" s="34" t="s">
        <v>8</v>
      </c>
      <c r="FH41" s="35" t="s">
        <v>9</v>
      </c>
      <c r="FI41" s="34" t="s">
        <v>10</v>
      </c>
      <c r="FJ41" s="35" t="s">
        <v>11</v>
      </c>
      <c r="FK41" s="34" t="s">
        <v>12</v>
      </c>
      <c r="FM41" s="33"/>
      <c r="FN41" s="34"/>
      <c r="FO41" s="35" t="s">
        <v>2</v>
      </c>
      <c r="FP41" s="34" t="s">
        <v>3</v>
      </c>
      <c r="FQ41" s="34" t="s">
        <v>4</v>
      </c>
      <c r="FR41" s="35" t="s">
        <v>5</v>
      </c>
      <c r="FS41" s="34" t="s">
        <v>6</v>
      </c>
      <c r="FT41" s="35" t="s">
        <v>7</v>
      </c>
      <c r="FU41" s="34" t="s">
        <v>8</v>
      </c>
      <c r="FV41" s="35" t="s">
        <v>9</v>
      </c>
      <c r="FW41" s="34" t="s">
        <v>10</v>
      </c>
      <c r="FX41" s="35" t="s">
        <v>11</v>
      </c>
      <c r="FY41" s="34" t="s">
        <v>12</v>
      </c>
      <c r="GA41" s="33"/>
      <c r="GB41" s="34"/>
      <c r="GC41" s="35" t="s">
        <v>2</v>
      </c>
      <c r="GD41" s="34" t="s">
        <v>3</v>
      </c>
      <c r="GE41" s="34" t="s">
        <v>4</v>
      </c>
      <c r="GF41" s="35" t="s">
        <v>5</v>
      </c>
      <c r="GG41" s="34" t="s">
        <v>6</v>
      </c>
      <c r="GH41" s="35" t="s">
        <v>7</v>
      </c>
      <c r="GI41" s="34" t="s">
        <v>8</v>
      </c>
      <c r="GJ41" s="35" t="s">
        <v>9</v>
      </c>
      <c r="GK41" s="34" t="s">
        <v>10</v>
      </c>
      <c r="GL41" s="35" t="s">
        <v>11</v>
      </c>
      <c r="GM41" s="34" t="s">
        <v>12</v>
      </c>
      <c r="GO41" s="33"/>
      <c r="GP41" s="34"/>
      <c r="GQ41" s="35" t="s">
        <v>2</v>
      </c>
      <c r="GR41" s="34" t="s">
        <v>3</v>
      </c>
      <c r="GS41" s="34" t="s">
        <v>4</v>
      </c>
      <c r="GT41" s="35" t="s">
        <v>5</v>
      </c>
      <c r="GU41" s="34" t="s">
        <v>6</v>
      </c>
      <c r="GV41" s="35" t="s">
        <v>7</v>
      </c>
      <c r="GW41" s="34" t="s">
        <v>8</v>
      </c>
      <c r="GX41" s="35" t="s">
        <v>9</v>
      </c>
      <c r="GY41" s="34" t="s">
        <v>10</v>
      </c>
      <c r="GZ41" s="35" t="s">
        <v>11</v>
      </c>
      <c r="HA41" s="34" t="s">
        <v>12</v>
      </c>
    </row>
    <row r="42" spans="1:209" ht="13.9" x14ac:dyDescent="0.25">
      <c r="A42" s="33" t="s">
        <v>13</v>
      </c>
      <c r="B42" s="34" t="s">
        <v>14</v>
      </c>
      <c r="C42" s="36">
        <v>0.21</v>
      </c>
      <c r="D42" s="37">
        <v>0.24</v>
      </c>
      <c r="E42" s="37">
        <v>0.33</v>
      </c>
      <c r="F42" s="36">
        <v>0.43</v>
      </c>
      <c r="G42" s="37">
        <v>0.54</v>
      </c>
      <c r="H42" s="36">
        <v>0.64</v>
      </c>
      <c r="I42" s="37">
        <v>0.74</v>
      </c>
      <c r="J42" s="36">
        <v>0.84</v>
      </c>
      <c r="K42" s="37">
        <v>1.05</v>
      </c>
      <c r="L42" s="36">
        <v>1.1499999999999999</v>
      </c>
      <c r="M42" s="37">
        <v>1.25</v>
      </c>
      <c r="O42" s="33" t="s">
        <v>13</v>
      </c>
      <c r="P42" s="34" t="s">
        <v>14</v>
      </c>
      <c r="Q42" s="36">
        <v>0.21</v>
      </c>
      <c r="R42" s="37">
        <v>0.24</v>
      </c>
      <c r="S42" s="37">
        <v>0.33</v>
      </c>
      <c r="T42" s="36">
        <v>0.43</v>
      </c>
      <c r="U42" s="37">
        <v>0.54</v>
      </c>
      <c r="V42" s="36">
        <v>0.64</v>
      </c>
      <c r="W42" s="37">
        <v>0.74</v>
      </c>
      <c r="X42" s="36">
        <v>0.84</v>
      </c>
      <c r="Y42" s="37">
        <v>1.05</v>
      </c>
      <c r="Z42" s="36">
        <v>1.1499999999999999</v>
      </c>
      <c r="AA42" s="37">
        <v>1.25</v>
      </c>
      <c r="AC42" s="33" t="s">
        <v>13</v>
      </c>
      <c r="AD42" s="34" t="s">
        <v>14</v>
      </c>
      <c r="AE42" s="36">
        <v>0.21</v>
      </c>
      <c r="AF42" s="37">
        <v>0.24</v>
      </c>
      <c r="AG42" s="37">
        <v>0.33</v>
      </c>
      <c r="AH42" s="36">
        <v>0.43</v>
      </c>
      <c r="AI42" s="37">
        <v>0.54</v>
      </c>
      <c r="AJ42" s="36">
        <v>0.64</v>
      </c>
      <c r="AK42" s="37">
        <v>0.74</v>
      </c>
      <c r="AL42" s="36">
        <v>0.84</v>
      </c>
      <c r="AM42" s="37">
        <v>1.05</v>
      </c>
      <c r="AN42" s="36">
        <v>1.1499999999999999</v>
      </c>
      <c r="AO42" s="37">
        <v>1.25</v>
      </c>
      <c r="AQ42" s="33" t="s">
        <v>13</v>
      </c>
      <c r="AR42" s="34" t="s">
        <v>14</v>
      </c>
      <c r="AS42" s="36">
        <v>0.21</v>
      </c>
      <c r="AT42" s="37">
        <v>0.24</v>
      </c>
      <c r="AU42" s="37">
        <v>0.33</v>
      </c>
      <c r="AV42" s="36">
        <v>0.43</v>
      </c>
      <c r="AW42" s="37">
        <v>0.54</v>
      </c>
      <c r="AX42" s="36">
        <v>0.64</v>
      </c>
      <c r="AY42" s="37">
        <v>0.74</v>
      </c>
      <c r="AZ42" s="36">
        <v>0.84</v>
      </c>
      <c r="BA42" s="37">
        <v>1.05</v>
      </c>
      <c r="BB42" s="36">
        <v>1.1499999999999999</v>
      </c>
      <c r="BC42" s="37">
        <v>1.25</v>
      </c>
      <c r="BE42" s="33" t="s">
        <v>13</v>
      </c>
      <c r="BF42" s="34" t="s">
        <v>14</v>
      </c>
      <c r="BG42" s="36">
        <v>0.21</v>
      </c>
      <c r="BH42" s="37">
        <v>0.24</v>
      </c>
      <c r="BI42" s="37">
        <v>0.33</v>
      </c>
      <c r="BJ42" s="36">
        <v>0.43</v>
      </c>
      <c r="BK42" s="37">
        <v>0.54</v>
      </c>
      <c r="BL42" s="36">
        <v>0.64</v>
      </c>
      <c r="BM42" s="37">
        <v>0.74</v>
      </c>
      <c r="BN42" s="36">
        <v>0.84</v>
      </c>
      <c r="BO42" s="37">
        <v>1.05</v>
      </c>
      <c r="BP42" s="36">
        <v>1.1499999999999999</v>
      </c>
      <c r="BQ42" s="37">
        <v>1.25</v>
      </c>
      <c r="BS42" s="33" t="s">
        <v>13</v>
      </c>
      <c r="BT42" s="34" t="s">
        <v>14</v>
      </c>
      <c r="BU42" s="36">
        <v>0.21</v>
      </c>
      <c r="BV42" s="37">
        <v>0.24</v>
      </c>
      <c r="BW42" s="37">
        <v>0.33</v>
      </c>
      <c r="BX42" s="36">
        <v>0.43</v>
      </c>
      <c r="BY42" s="37">
        <v>0.54</v>
      </c>
      <c r="BZ42" s="36">
        <v>0.64</v>
      </c>
      <c r="CA42" s="37">
        <v>0.74</v>
      </c>
      <c r="CB42" s="36">
        <v>0.84</v>
      </c>
      <c r="CC42" s="37">
        <v>1.05</v>
      </c>
      <c r="CD42" s="36">
        <v>1.1499999999999999</v>
      </c>
      <c r="CE42" s="37">
        <v>1.25</v>
      </c>
      <c r="CG42" s="33" t="s">
        <v>13</v>
      </c>
      <c r="CH42" s="34" t="s">
        <v>14</v>
      </c>
      <c r="CI42" s="36">
        <v>0.21</v>
      </c>
      <c r="CJ42" s="37">
        <v>0.24</v>
      </c>
      <c r="CK42" s="37">
        <v>0.33</v>
      </c>
      <c r="CL42" s="36">
        <v>0.43</v>
      </c>
      <c r="CM42" s="37">
        <v>0.54</v>
      </c>
      <c r="CN42" s="36">
        <v>0.64</v>
      </c>
      <c r="CO42" s="37">
        <v>0.74</v>
      </c>
      <c r="CP42" s="36">
        <v>0.84</v>
      </c>
      <c r="CQ42" s="37">
        <v>1.05</v>
      </c>
      <c r="CR42" s="36">
        <v>1.1499999999999999</v>
      </c>
      <c r="CS42" s="37">
        <v>1.25</v>
      </c>
      <c r="CU42" s="33" t="s">
        <v>13</v>
      </c>
      <c r="CV42" s="34" t="s">
        <v>14</v>
      </c>
      <c r="CW42" s="36">
        <v>0.21</v>
      </c>
      <c r="CX42" s="37">
        <v>0.24</v>
      </c>
      <c r="CY42" s="37">
        <v>0.33</v>
      </c>
      <c r="CZ42" s="36">
        <v>0.43</v>
      </c>
      <c r="DA42" s="37">
        <v>0.54</v>
      </c>
      <c r="DB42" s="36">
        <v>0.64</v>
      </c>
      <c r="DC42" s="37">
        <v>0.74</v>
      </c>
      <c r="DD42" s="36">
        <v>0.84</v>
      </c>
      <c r="DE42" s="37">
        <v>1.05</v>
      </c>
      <c r="DF42" s="36">
        <v>1.1499999999999999</v>
      </c>
      <c r="DG42" s="37">
        <v>1.25</v>
      </c>
      <c r="DI42" s="33" t="s">
        <v>13</v>
      </c>
      <c r="DJ42" s="34" t="s">
        <v>14</v>
      </c>
      <c r="DK42" s="36">
        <v>0.21</v>
      </c>
      <c r="DL42" s="37">
        <v>0.24</v>
      </c>
      <c r="DM42" s="37">
        <v>0.33</v>
      </c>
      <c r="DN42" s="36">
        <v>0.43</v>
      </c>
      <c r="DO42" s="37">
        <v>0.54</v>
      </c>
      <c r="DP42" s="36">
        <v>0.64</v>
      </c>
      <c r="DQ42" s="37">
        <v>0.74</v>
      </c>
      <c r="DR42" s="36">
        <v>0.84</v>
      </c>
      <c r="DS42" s="37">
        <v>1.05</v>
      </c>
      <c r="DT42" s="36">
        <v>1.1499999999999999</v>
      </c>
      <c r="DU42" s="37">
        <v>1.25</v>
      </c>
      <c r="DW42" s="33" t="s">
        <v>13</v>
      </c>
      <c r="DX42" s="34" t="s">
        <v>14</v>
      </c>
      <c r="DY42" s="36">
        <v>0.21</v>
      </c>
      <c r="DZ42" s="37">
        <v>0.24</v>
      </c>
      <c r="EA42" s="37">
        <v>0.33</v>
      </c>
      <c r="EB42" s="36">
        <v>0.43</v>
      </c>
      <c r="EC42" s="37">
        <v>0.54</v>
      </c>
      <c r="ED42" s="36">
        <v>0.64</v>
      </c>
      <c r="EE42" s="37">
        <v>0.74</v>
      </c>
      <c r="EF42" s="36">
        <v>0.84</v>
      </c>
      <c r="EG42" s="37">
        <v>1.05</v>
      </c>
      <c r="EH42" s="36">
        <v>1.1499999999999999</v>
      </c>
      <c r="EI42" s="37">
        <v>1.25</v>
      </c>
      <c r="EK42" s="33" t="s">
        <v>13</v>
      </c>
      <c r="EL42" s="34" t="s">
        <v>14</v>
      </c>
      <c r="EM42" s="36">
        <v>0.21</v>
      </c>
      <c r="EN42" s="37">
        <v>0.24</v>
      </c>
      <c r="EO42" s="37">
        <v>0.33</v>
      </c>
      <c r="EP42" s="36">
        <v>0.43</v>
      </c>
      <c r="EQ42" s="37">
        <v>0.54</v>
      </c>
      <c r="ER42" s="36">
        <v>0.64</v>
      </c>
      <c r="ES42" s="37">
        <v>0.74</v>
      </c>
      <c r="ET42" s="36">
        <v>0.84</v>
      </c>
      <c r="EU42" s="37">
        <v>1.05</v>
      </c>
      <c r="EV42" s="36">
        <v>1.1499999999999999</v>
      </c>
      <c r="EW42" s="37">
        <v>1.25</v>
      </c>
      <c r="EY42" s="33" t="s">
        <v>13</v>
      </c>
      <c r="EZ42" s="34" t="s">
        <v>14</v>
      </c>
      <c r="FA42" s="36">
        <v>0.21</v>
      </c>
      <c r="FB42" s="37">
        <v>0.24</v>
      </c>
      <c r="FC42" s="37">
        <v>0.33</v>
      </c>
      <c r="FD42" s="36">
        <v>0.43</v>
      </c>
      <c r="FE42" s="37">
        <v>0.54</v>
      </c>
      <c r="FF42" s="36">
        <v>0.64</v>
      </c>
      <c r="FG42" s="37">
        <v>0.74</v>
      </c>
      <c r="FH42" s="36">
        <v>0.84</v>
      </c>
      <c r="FI42" s="37">
        <v>1.05</v>
      </c>
      <c r="FJ42" s="36">
        <v>1.1499999999999999</v>
      </c>
      <c r="FK42" s="37">
        <v>1.25</v>
      </c>
      <c r="FM42" s="33" t="s">
        <v>13</v>
      </c>
      <c r="FN42" s="34" t="s">
        <v>14</v>
      </c>
      <c r="FO42" s="36">
        <v>0.21</v>
      </c>
      <c r="FP42" s="37">
        <v>0.24</v>
      </c>
      <c r="FQ42" s="37">
        <v>0.33</v>
      </c>
      <c r="FR42" s="36">
        <v>0.43</v>
      </c>
      <c r="FS42" s="37">
        <v>0.54</v>
      </c>
      <c r="FT42" s="36">
        <v>0.64</v>
      </c>
      <c r="FU42" s="37">
        <v>0.74</v>
      </c>
      <c r="FV42" s="36">
        <v>0.84</v>
      </c>
      <c r="FW42" s="37">
        <v>1.05</v>
      </c>
      <c r="FX42" s="36">
        <v>1.1499999999999999</v>
      </c>
      <c r="FY42" s="37">
        <v>1.25</v>
      </c>
      <c r="GA42" s="33" t="s">
        <v>13</v>
      </c>
      <c r="GB42" s="34" t="s">
        <v>14</v>
      </c>
      <c r="GC42" s="36">
        <v>0.21</v>
      </c>
      <c r="GD42" s="37">
        <v>0.24</v>
      </c>
      <c r="GE42" s="37">
        <v>0.33</v>
      </c>
      <c r="GF42" s="36">
        <v>0.43</v>
      </c>
      <c r="GG42" s="37">
        <v>0.54</v>
      </c>
      <c r="GH42" s="36">
        <v>0.64</v>
      </c>
      <c r="GI42" s="37">
        <v>0.74</v>
      </c>
      <c r="GJ42" s="36">
        <v>0.84</v>
      </c>
      <c r="GK42" s="37">
        <v>1.05</v>
      </c>
      <c r="GL42" s="36">
        <v>1.1499999999999999</v>
      </c>
      <c r="GM42" s="37">
        <v>1.25</v>
      </c>
      <c r="GO42" s="33" t="s">
        <v>13</v>
      </c>
      <c r="GP42" s="34" t="s">
        <v>14</v>
      </c>
      <c r="GQ42" s="36">
        <v>0.21</v>
      </c>
      <c r="GR42" s="37">
        <v>0.24</v>
      </c>
      <c r="GS42" s="37">
        <v>0.33</v>
      </c>
      <c r="GT42" s="36">
        <v>0.43</v>
      </c>
      <c r="GU42" s="37">
        <v>0.54</v>
      </c>
      <c r="GV42" s="36">
        <v>0.64</v>
      </c>
      <c r="GW42" s="37">
        <v>0.74</v>
      </c>
      <c r="GX42" s="36">
        <v>0.84</v>
      </c>
      <c r="GY42" s="37">
        <v>1.05</v>
      </c>
      <c r="GZ42" s="36">
        <v>1.1499999999999999</v>
      </c>
      <c r="HA42" s="37">
        <v>1.25</v>
      </c>
    </row>
    <row r="43" spans="1:209" ht="13.9" x14ac:dyDescent="0.25">
      <c r="A43" s="16" t="s">
        <v>15</v>
      </c>
      <c r="B43" s="38" t="s">
        <v>16</v>
      </c>
      <c r="C43" s="18">
        <f>+C6*1.1</f>
        <v>5407.6</v>
      </c>
      <c r="D43" s="18">
        <f t="shared" ref="D43:M43" si="243">+D6*1.1</f>
        <v>5407.6</v>
      </c>
      <c r="E43" s="18">
        <f t="shared" si="243"/>
        <v>5407.6</v>
      </c>
      <c r="F43" s="18">
        <f t="shared" si="243"/>
        <v>5407.6</v>
      </c>
      <c r="G43" s="18">
        <f t="shared" si="243"/>
        <v>5407.6</v>
      </c>
      <c r="H43" s="18">
        <f t="shared" si="243"/>
        <v>5407.6</v>
      </c>
      <c r="I43" s="18">
        <f t="shared" si="243"/>
        <v>5407.6</v>
      </c>
      <c r="J43" s="18">
        <f t="shared" si="243"/>
        <v>5407.6</v>
      </c>
      <c r="K43" s="18">
        <f t="shared" si="243"/>
        <v>5407.6</v>
      </c>
      <c r="L43" s="18">
        <f t="shared" si="243"/>
        <v>5407.6</v>
      </c>
      <c r="M43" s="18">
        <f t="shared" si="243"/>
        <v>5407.6</v>
      </c>
      <c r="O43" s="16" t="s">
        <v>15</v>
      </c>
      <c r="P43" s="38" t="s">
        <v>16</v>
      </c>
      <c r="Q43" s="18">
        <f>+Q6*1.1</f>
        <v>5678.2000000000007</v>
      </c>
      <c r="R43" s="18">
        <f t="shared" ref="R43:AA43" si="244">+R6*1.1</f>
        <v>5678.2000000000007</v>
      </c>
      <c r="S43" s="18">
        <f t="shared" si="244"/>
        <v>5678.2000000000007</v>
      </c>
      <c r="T43" s="18">
        <f t="shared" si="244"/>
        <v>5678.2000000000007</v>
      </c>
      <c r="U43" s="18">
        <f t="shared" si="244"/>
        <v>5678.2000000000007</v>
      </c>
      <c r="V43" s="18">
        <f t="shared" si="244"/>
        <v>5678.2000000000007</v>
      </c>
      <c r="W43" s="18">
        <f t="shared" si="244"/>
        <v>5678.2000000000007</v>
      </c>
      <c r="X43" s="18">
        <f t="shared" si="244"/>
        <v>5678.2000000000007</v>
      </c>
      <c r="Y43" s="18">
        <f t="shared" si="244"/>
        <v>5678.2000000000007</v>
      </c>
      <c r="Z43" s="18">
        <f t="shared" si="244"/>
        <v>5678.2000000000007</v>
      </c>
      <c r="AA43" s="18">
        <f t="shared" si="244"/>
        <v>5678.2000000000007</v>
      </c>
      <c r="AC43" s="16" t="s">
        <v>15</v>
      </c>
      <c r="AD43" s="38" t="s">
        <v>16</v>
      </c>
      <c r="AE43" s="18">
        <f>+AE6*1.1</f>
        <v>5839.9000000000005</v>
      </c>
      <c r="AF43" s="18">
        <f t="shared" ref="AF43:AO43" si="245">+AF6*1.1</f>
        <v>5839.9000000000005</v>
      </c>
      <c r="AG43" s="18">
        <f t="shared" si="245"/>
        <v>5839.9000000000005</v>
      </c>
      <c r="AH43" s="18">
        <f t="shared" si="245"/>
        <v>5839.9000000000005</v>
      </c>
      <c r="AI43" s="18">
        <f t="shared" si="245"/>
        <v>5839.9000000000005</v>
      </c>
      <c r="AJ43" s="18">
        <f t="shared" si="245"/>
        <v>5839.9000000000005</v>
      </c>
      <c r="AK43" s="18">
        <f t="shared" si="245"/>
        <v>5839.9000000000005</v>
      </c>
      <c r="AL43" s="18">
        <f t="shared" si="245"/>
        <v>5839.9000000000005</v>
      </c>
      <c r="AM43" s="18">
        <f t="shared" si="245"/>
        <v>5839.9000000000005</v>
      </c>
      <c r="AN43" s="18">
        <f t="shared" si="245"/>
        <v>5839.9000000000005</v>
      </c>
      <c r="AO43" s="18">
        <f t="shared" si="245"/>
        <v>5839.9000000000005</v>
      </c>
      <c r="AQ43" s="16" t="s">
        <v>15</v>
      </c>
      <c r="AR43" s="38" t="s">
        <v>16</v>
      </c>
      <c r="AS43" s="18">
        <f>+AS6*1.1</f>
        <v>5948.8</v>
      </c>
      <c r="AT43" s="18">
        <f t="shared" ref="AT43:BC43" si="246">+AT6*1.1</f>
        <v>5948.8</v>
      </c>
      <c r="AU43" s="18">
        <f t="shared" si="246"/>
        <v>5948.8</v>
      </c>
      <c r="AV43" s="18">
        <f t="shared" si="246"/>
        <v>5948.8</v>
      </c>
      <c r="AW43" s="18">
        <f t="shared" si="246"/>
        <v>5948.8</v>
      </c>
      <c r="AX43" s="18">
        <f t="shared" si="246"/>
        <v>5948.8</v>
      </c>
      <c r="AY43" s="18">
        <f t="shared" si="246"/>
        <v>5948.8</v>
      </c>
      <c r="AZ43" s="18">
        <f t="shared" si="246"/>
        <v>5948.8</v>
      </c>
      <c r="BA43" s="18">
        <f t="shared" si="246"/>
        <v>5948.8</v>
      </c>
      <c r="BB43" s="18">
        <f t="shared" si="246"/>
        <v>5948.8</v>
      </c>
      <c r="BC43" s="18">
        <f t="shared" si="246"/>
        <v>5948.8</v>
      </c>
      <c r="BE43" s="16" t="s">
        <v>15</v>
      </c>
      <c r="BF43" s="38" t="s">
        <v>16</v>
      </c>
      <c r="BG43" s="18">
        <f>+BG6*1.1</f>
        <v>6110.5000000000009</v>
      </c>
      <c r="BH43" s="18">
        <f t="shared" ref="BH43:BQ43" si="247">+BH6*1.1</f>
        <v>6110.5000000000009</v>
      </c>
      <c r="BI43" s="18">
        <f t="shared" si="247"/>
        <v>6110.5000000000009</v>
      </c>
      <c r="BJ43" s="18">
        <f t="shared" si="247"/>
        <v>6110.5000000000009</v>
      </c>
      <c r="BK43" s="18">
        <f t="shared" si="247"/>
        <v>6110.5000000000009</v>
      </c>
      <c r="BL43" s="18">
        <f t="shared" si="247"/>
        <v>6110.5000000000009</v>
      </c>
      <c r="BM43" s="18">
        <f t="shared" si="247"/>
        <v>6110.5000000000009</v>
      </c>
      <c r="BN43" s="18">
        <f t="shared" si="247"/>
        <v>6110.5000000000009</v>
      </c>
      <c r="BO43" s="18">
        <f t="shared" si="247"/>
        <v>6110.5000000000009</v>
      </c>
      <c r="BP43" s="18">
        <f t="shared" si="247"/>
        <v>6110.5000000000009</v>
      </c>
      <c r="BQ43" s="18">
        <f t="shared" si="247"/>
        <v>6110.5000000000009</v>
      </c>
      <c r="BS43" s="16" t="s">
        <v>15</v>
      </c>
      <c r="BT43" s="38" t="s">
        <v>16</v>
      </c>
      <c r="BU43" s="18">
        <f>+BU6*1.1</f>
        <v>6218.3</v>
      </c>
      <c r="BV43" s="18">
        <f t="shared" ref="BV43:CE43" si="248">+BV6*1.1</f>
        <v>6218.3</v>
      </c>
      <c r="BW43" s="18">
        <f t="shared" si="248"/>
        <v>6218.3</v>
      </c>
      <c r="BX43" s="18">
        <f t="shared" si="248"/>
        <v>6218.3</v>
      </c>
      <c r="BY43" s="18">
        <f t="shared" si="248"/>
        <v>6218.3</v>
      </c>
      <c r="BZ43" s="18">
        <f t="shared" si="248"/>
        <v>6218.3</v>
      </c>
      <c r="CA43" s="18">
        <f t="shared" si="248"/>
        <v>6218.3</v>
      </c>
      <c r="CB43" s="18">
        <f t="shared" si="248"/>
        <v>6218.3</v>
      </c>
      <c r="CC43" s="18">
        <f t="shared" si="248"/>
        <v>6218.3</v>
      </c>
      <c r="CD43" s="18">
        <f t="shared" si="248"/>
        <v>6218.3</v>
      </c>
      <c r="CE43" s="18">
        <f t="shared" si="248"/>
        <v>6218.3</v>
      </c>
      <c r="CG43" s="16" t="s">
        <v>15</v>
      </c>
      <c r="CH43" s="38" t="s">
        <v>16</v>
      </c>
      <c r="CI43" s="18">
        <f>+CI6*1.1</f>
        <v>6435.0000000000009</v>
      </c>
      <c r="CJ43" s="18">
        <f t="shared" ref="CJ43:CS43" si="249">+CJ6*1.1</f>
        <v>6435.0000000000009</v>
      </c>
      <c r="CK43" s="18">
        <f t="shared" si="249"/>
        <v>6435.0000000000009</v>
      </c>
      <c r="CL43" s="18">
        <f t="shared" si="249"/>
        <v>6435.0000000000009</v>
      </c>
      <c r="CM43" s="18">
        <f t="shared" si="249"/>
        <v>6435.0000000000009</v>
      </c>
      <c r="CN43" s="18">
        <f t="shared" si="249"/>
        <v>6435.0000000000009</v>
      </c>
      <c r="CO43" s="18">
        <f t="shared" si="249"/>
        <v>6435.0000000000009</v>
      </c>
      <c r="CP43" s="18">
        <f t="shared" si="249"/>
        <v>6435.0000000000009</v>
      </c>
      <c r="CQ43" s="18">
        <f t="shared" si="249"/>
        <v>6435.0000000000009</v>
      </c>
      <c r="CR43" s="18">
        <f t="shared" si="249"/>
        <v>6435.0000000000009</v>
      </c>
      <c r="CS43" s="18">
        <f t="shared" si="249"/>
        <v>6435.0000000000009</v>
      </c>
      <c r="CU43" s="16" t="s">
        <v>15</v>
      </c>
      <c r="CV43" s="38" t="s">
        <v>16</v>
      </c>
      <c r="CW43" s="18">
        <f>+CW6*1.1</f>
        <v>7030.1</v>
      </c>
      <c r="CX43" s="18">
        <f t="shared" ref="CX43:DG43" si="250">+CX6*1.1</f>
        <v>7030.1</v>
      </c>
      <c r="CY43" s="18">
        <f t="shared" si="250"/>
        <v>7030.1</v>
      </c>
      <c r="CZ43" s="18">
        <f t="shared" si="250"/>
        <v>7030.1</v>
      </c>
      <c r="DA43" s="18">
        <f t="shared" si="250"/>
        <v>7030.1</v>
      </c>
      <c r="DB43" s="18">
        <f t="shared" si="250"/>
        <v>7030.1</v>
      </c>
      <c r="DC43" s="18">
        <f t="shared" si="250"/>
        <v>7030.1</v>
      </c>
      <c r="DD43" s="18">
        <f t="shared" si="250"/>
        <v>7030.1</v>
      </c>
      <c r="DE43" s="18">
        <f t="shared" si="250"/>
        <v>7030.1</v>
      </c>
      <c r="DF43" s="18">
        <f t="shared" si="250"/>
        <v>7030.1</v>
      </c>
      <c r="DG43" s="18">
        <f t="shared" si="250"/>
        <v>7030.1</v>
      </c>
      <c r="DI43" s="16" t="s">
        <v>15</v>
      </c>
      <c r="DJ43" s="38" t="s">
        <v>16</v>
      </c>
      <c r="DK43" s="18">
        <v>7137.9000000000005</v>
      </c>
      <c r="DL43" s="18">
        <v>7137.9000000000005</v>
      </c>
      <c r="DM43" s="18">
        <v>7137.9000000000005</v>
      </c>
      <c r="DN43" s="18">
        <v>7137.9000000000005</v>
      </c>
      <c r="DO43" s="18">
        <v>7137.9000000000005</v>
      </c>
      <c r="DP43" s="18">
        <v>7137.9000000000005</v>
      </c>
      <c r="DQ43" s="18">
        <v>7137.9000000000005</v>
      </c>
      <c r="DR43" s="18">
        <v>7137.9000000000005</v>
      </c>
      <c r="DS43" s="18">
        <v>7137.9000000000005</v>
      </c>
      <c r="DT43" s="18">
        <v>7137.9000000000005</v>
      </c>
      <c r="DU43" s="18">
        <v>7137.9000000000005</v>
      </c>
      <c r="DW43" s="16" t="s">
        <v>15</v>
      </c>
      <c r="DX43" s="38" t="s">
        <v>16</v>
      </c>
      <c r="DY43" s="18">
        <f>+DY6*1.1</f>
        <v>8251.1</v>
      </c>
      <c r="DZ43" s="18">
        <f t="shared" ref="DZ43:EI43" si="251">+DZ6*1.1</f>
        <v>8251.1</v>
      </c>
      <c r="EA43" s="18">
        <f t="shared" si="251"/>
        <v>8251.1</v>
      </c>
      <c r="EB43" s="18">
        <f t="shared" si="251"/>
        <v>8251.1</v>
      </c>
      <c r="EC43" s="18">
        <f t="shared" si="251"/>
        <v>8251.1</v>
      </c>
      <c r="ED43" s="18">
        <f t="shared" si="251"/>
        <v>8251.1</v>
      </c>
      <c r="EE43" s="18">
        <f t="shared" si="251"/>
        <v>8251.1</v>
      </c>
      <c r="EF43" s="18">
        <f t="shared" si="251"/>
        <v>8251.1</v>
      </c>
      <c r="EG43" s="18">
        <f t="shared" si="251"/>
        <v>8251.1</v>
      </c>
      <c r="EH43" s="18">
        <f t="shared" si="251"/>
        <v>8251.1</v>
      </c>
      <c r="EI43" s="18">
        <f t="shared" si="251"/>
        <v>8251.1</v>
      </c>
      <c r="EK43" s="16" t="s">
        <v>15</v>
      </c>
      <c r="EL43" s="38" t="s">
        <v>16</v>
      </c>
      <c r="EM43" s="18">
        <f>+EM6*1.1</f>
        <v>9007.9000000000015</v>
      </c>
      <c r="EN43" s="18">
        <f t="shared" ref="EN43:EW43" si="252">+EN6*1.1</f>
        <v>9007.9000000000015</v>
      </c>
      <c r="EO43" s="18">
        <f t="shared" si="252"/>
        <v>9007.9000000000015</v>
      </c>
      <c r="EP43" s="18">
        <f t="shared" si="252"/>
        <v>9007.9000000000015</v>
      </c>
      <c r="EQ43" s="18">
        <f t="shared" si="252"/>
        <v>9007.9000000000015</v>
      </c>
      <c r="ER43" s="18">
        <f t="shared" si="252"/>
        <v>9007.9000000000015</v>
      </c>
      <c r="ES43" s="18">
        <f t="shared" si="252"/>
        <v>9007.9000000000015</v>
      </c>
      <c r="ET43" s="18">
        <f t="shared" si="252"/>
        <v>9007.9000000000015</v>
      </c>
      <c r="EU43" s="18">
        <f t="shared" si="252"/>
        <v>9007.9000000000015</v>
      </c>
      <c r="EV43" s="18">
        <f t="shared" si="252"/>
        <v>9007.9000000000015</v>
      </c>
      <c r="EW43" s="18">
        <f t="shared" si="252"/>
        <v>9007.9000000000015</v>
      </c>
      <c r="EY43" s="16" t="s">
        <v>15</v>
      </c>
      <c r="EZ43" s="38" t="s">
        <v>16</v>
      </c>
      <c r="FA43" s="18">
        <f>+FA6*1.1</f>
        <v>9581</v>
      </c>
      <c r="FB43" s="18">
        <f t="shared" ref="FB43:FK43" si="253">+FB6*1.1</f>
        <v>9581</v>
      </c>
      <c r="FC43" s="18">
        <f t="shared" si="253"/>
        <v>9581</v>
      </c>
      <c r="FD43" s="18">
        <f t="shared" si="253"/>
        <v>9581</v>
      </c>
      <c r="FE43" s="18">
        <f t="shared" si="253"/>
        <v>9581</v>
      </c>
      <c r="FF43" s="18">
        <f t="shared" si="253"/>
        <v>9581</v>
      </c>
      <c r="FG43" s="18">
        <f t="shared" si="253"/>
        <v>9581</v>
      </c>
      <c r="FH43" s="18">
        <f t="shared" si="253"/>
        <v>9581</v>
      </c>
      <c r="FI43" s="18">
        <f t="shared" si="253"/>
        <v>9581</v>
      </c>
      <c r="FJ43" s="18">
        <f t="shared" si="253"/>
        <v>9581</v>
      </c>
      <c r="FK43" s="18">
        <f t="shared" si="253"/>
        <v>9581</v>
      </c>
      <c r="FM43" s="16" t="s">
        <v>15</v>
      </c>
      <c r="FN43" s="38" t="s">
        <v>16</v>
      </c>
      <c r="FO43" s="18">
        <f>+FO6*1.1</f>
        <v>10123.300000000001</v>
      </c>
      <c r="FP43" s="18">
        <f t="shared" ref="FP43:FY43" si="254">+FP6*1.1</f>
        <v>10123.300000000001</v>
      </c>
      <c r="FQ43" s="18">
        <f t="shared" si="254"/>
        <v>10123.300000000001</v>
      </c>
      <c r="FR43" s="18">
        <f t="shared" si="254"/>
        <v>10123.300000000001</v>
      </c>
      <c r="FS43" s="18">
        <f t="shared" si="254"/>
        <v>10123.300000000001</v>
      </c>
      <c r="FT43" s="18">
        <f t="shared" si="254"/>
        <v>10123.300000000001</v>
      </c>
      <c r="FU43" s="18">
        <f t="shared" si="254"/>
        <v>10123.300000000001</v>
      </c>
      <c r="FV43" s="18">
        <f t="shared" si="254"/>
        <v>10123.300000000001</v>
      </c>
      <c r="FW43" s="18">
        <f t="shared" si="254"/>
        <v>10123.300000000001</v>
      </c>
      <c r="FX43" s="18">
        <f t="shared" si="254"/>
        <v>10123.300000000001</v>
      </c>
      <c r="FY43" s="18">
        <f t="shared" si="254"/>
        <v>10123.300000000001</v>
      </c>
      <c r="GA43" s="16" t="s">
        <v>15</v>
      </c>
      <c r="GB43" s="38" t="s">
        <v>16</v>
      </c>
      <c r="GC43" s="18">
        <f>+GC6*1.1</f>
        <v>10673.300000000001</v>
      </c>
      <c r="GD43" s="18">
        <f t="shared" ref="GD43:GM43" si="255">+GD6*1.1</f>
        <v>10673.300000000001</v>
      </c>
      <c r="GE43" s="18">
        <f t="shared" si="255"/>
        <v>10673.300000000001</v>
      </c>
      <c r="GF43" s="18">
        <f t="shared" si="255"/>
        <v>10673.300000000001</v>
      </c>
      <c r="GG43" s="18">
        <f t="shared" si="255"/>
        <v>10673.300000000001</v>
      </c>
      <c r="GH43" s="18">
        <f t="shared" si="255"/>
        <v>10673.300000000001</v>
      </c>
      <c r="GI43" s="18">
        <f t="shared" si="255"/>
        <v>10673.300000000001</v>
      </c>
      <c r="GJ43" s="18">
        <f t="shared" si="255"/>
        <v>10673.300000000001</v>
      </c>
      <c r="GK43" s="18">
        <f t="shared" si="255"/>
        <v>10673.300000000001</v>
      </c>
      <c r="GL43" s="18">
        <f t="shared" si="255"/>
        <v>10673.300000000001</v>
      </c>
      <c r="GM43" s="18">
        <f t="shared" si="255"/>
        <v>10673.300000000001</v>
      </c>
      <c r="GO43" s="16" t="s">
        <v>15</v>
      </c>
      <c r="GP43" s="38" t="s">
        <v>16</v>
      </c>
      <c r="GQ43" s="18">
        <f>+GQ6*1.1</f>
        <v>11821.7</v>
      </c>
      <c r="GR43" s="18">
        <f t="shared" ref="GR43:HA43" si="256">+GR6*1.1</f>
        <v>11821.7</v>
      </c>
      <c r="GS43" s="18">
        <f t="shared" si="256"/>
        <v>11821.7</v>
      </c>
      <c r="GT43" s="18">
        <f t="shared" si="256"/>
        <v>11821.7</v>
      </c>
      <c r="GU43" s="18">
        <f t="shared" si="256"/>
        <v>11821.7</v>
      </c>
      <c r="GV43" s="18">
        <f t="shared" si="256"/>
        <v>11821.7</v>
      </c>
      <c r="GW43" s="18">
        <f t="shared" si="256"/>
        <v>11821.7</v>
      </c>
      <c r="GX43" s="18">
        <f t="shared" si="256"/>
        <v>11821.7</v>
      </c>
      <c r="GY43" s="18">
        <f t="shared" si="256"/>
        <v>11821.7</v>
      </c>
      <c r="GZ43" s="18">
        <f t="shared" si="256"/>
        <v>11821.7</v>
      </c>
      <c r="HA43" s="18">
        <f t="shared" si="256"/>
        <v>11821.7</v>
      </c>
    </row>
    <row r="44" spans="1:209" x14ac:dyDescent="0.2">
      <c r="A44" s="16" t="s">
        <v>17</v>
      </c>
      <c r="B44" s="13" t="s">
        <v>18</v>
      </c>
      <c r="C44" s="18">
        <f>+C43*C42</f>
        <v>1135.596</v>
      </c>
      <c r="D44" s="11">
        <f t="shared" ref="D44:M44" si="257">+D43*D42</f>
        <v>1297.8240000000001</v>
      </c>
      <c r="E44" s="11">
        <f t="shared" si="257"/>
        <v>1784.5080000000003</v>
      </c>
      <c r="F44" s="11">
        <f t="shared" si="257"/>
        <v>2325.268</v>
      </c>
      <c r="G44" s="11">
        <f t="shared" si="257"/>
        <v>2920.1040000000003</v>
      </c>
      <c r="H44" s="11">
        <f t="shared" si="257"/>
        <v>3460.8640000000005</v>
      </c>
      <c r="I44" s="11">
        <f t="shared" si="257"/>
        <v>4001.6240000000003</v>
      </c>
      <c r="J44" s="11">
        <f t="shared" si="257"/>
        <v>4542.384</v>
      </c>
      <c r="K44" s="11">
        <f t="shared" si="257"/>
        <v>5677.9800000000005</v>
      </c>
      <c r="L44" s="11">
        <f t="shared" si="257"/>
        <v>6218.74</v>
      </c>
      <c r="M44" s="11">
        <f t="shared" si="257"/>
        <v>6759.5</v>
      </c>
      <c r="O44" s="16" t="s">
        <v>17</v>
      </c>
      <c r="P44" s="13" t="s">
        <v>18</v>
      </c>
      <c r="Q44" s="18">
        <f>+Q43*Q42</f>
        <v>1192.422</v>
      </c>
      <c r="R44" s="11">
        <f t="shared" ref="R44:AA44" si="258">+R43*R42</f>
        <v>1362.768</v>
      </c>
      <c r="S44" s="11">
        <f t="shared" si="258"/>
        <v>1873.8060000000003</v>
      </c>
      <c r="T44" s="11">
        <f t="shared" si="258"/>
        <v>2441.6260000000002</v>
      </c>
      <c r="U44" s="11">
        <f t="shared" si="258"/>
        <v>3066.2280000000005</v>
      </c>
      <c r="V44" s="11">
        <f t="shared" si="258"/>
        <v>3634.0480000000007</v>
      </c>
      <c r="W44" s="11">
        <f t="shared" si="258"/>
        <v>4201.8680000000004</v>
      </c>
      <c r="X44" s="11">
        <f t="shared" si="258"/>
        <v>4769.6880000000001</v>
      </c>
      <c r="Y44" s="11">
        <f t="shared" si="258"/>
        <v>5962.1100000000006</v>
      </c>
      <c r="Z44" s="11">
        <f t="shared" si="258"/>
        <v>6529.93</v>
      </c>
      <c r="AA44" s="11">
        <f t="shared" si="258"/>
        <v>7097.7500000000009</v>
      </c>
      <c r="AC44" s="16" t="s">
        <v>17</v>
      </c>
      <c r="AD44" s="13" t="s">
        <v>18</v>
      </c>
      <c r="AE44" s="18">
        <f>+AE43*AE42</f>
        <v>1226.3790000000001</v>
      </c>
      <c r="AF44" s="11">
        <f t="shared" ref="AF44:AO44" si="259">+AF43*AF42</f>
        <v>1401.576</v>
      </c>
      <c r="AG44" s="11">
        <f t="shared" si="259"/>
        <v>1927.1670000000004</v>
      </c>
      <c r="AH44" s="11">
        <f t="shared" si="259"/>
        <v>2511.1570000000002</v>
      </c>
      <c r="AI44" s="11">
        <f t="shared" si="259"/>
        <v>3153.5460000000003</v>
      </c>
      <c r="AJ44" s="11">
        <f t="shared" si="259"/>
        <v>3737.5360000000005</v>
      </c>
      <c r="AK44" s="11">
        <f t="shared" si="259"/>
        <v>4321.5260000000007</v>
      </c>
      <c r="AL44" s="11">
        <f t="shared" si="259"/>
        <v>4905.5160000000005</v>
      </c>
      <c r="AM44" s="11">
        <f t="shared" si="259"/>
        <v>6131.8950000000004</v>
      </c>
      <c r="AN44" s="11">
        <f t="shared" si="259"/>
        <v>6715.8850000000002</v>
      </c>
      <c r="AO44" s="11">
        <f t="shared" si="259"/>
        <v>7299.8750000000009</v>
      </c>
      <c r="AQ44" s="16" t="s">
        <v>17</v>
      </c>
      <c r="AR44" s="13" t="s">
        <v>18</v>
      </c>
      <c r="AS44" s="18">
        <f>+AS43*AS42</f>
        <v>1249.248</v>
      </c>
      <c r="AT44" s="11">
        <f t="shared" ref="AT44:BC44" si="260">+AT43*AT42</f>
        <v>1427.712</v>
      </c>
      <c r="AU44" s="11">
        <f t="shared" si="260"/>
        <v>1963.104</v>
      </c>
      <c r="AV44" s="11">
        <f t="shared" si="260"/>
        <v>2557.9839999999999</v>
      </c>
      <c r="AW44" s="11">
        <f t="shared" si="260"/>
        <v>3212.3520000000003</v>
      </c>
      <c r="AX44" s="11">
        <f t="shared" si="260"/>
        <v>3807.232</v>
      </c>
      <c r="AY44" s="11">
        <f t="shared" si="260"/>
        <v>4402.1120000000001</v>
      </c>
      <c r="AZ44" s="11">
        <f t="shared" si="260"/>
        <v>4996.9920000000002</v>
      </c>
      <c r="BA44" s="11">
        <f t="shared" si="260"/>
        <v>6246.2400000000007</v>
      </c>
      <c r="BB44" s="11">
        <f t="shared" si="260"/>
        <v>6841.12</v>
      </c>
      <c r="BC44" s="11">
        <f t="shared" si="260"/>
        <v>7436</v>
      </c>
      <c r="BE44" s="16" t="s">
        <v>17</v>
      </c>
      <c r="BF44" s="13" t="s">
        <v>18</v>
      </c>
      <c r="BG44" s="18">
        <f>+BG43*BG42</f>
        <v>1283.2050000000002</v>
      </c>
      <c r="BH44" s="11">
        <f t="shared" ref="BH44:BQ44" si="261">+BH43*BH42</f>
        <v>1466.5200000000002</v>
      </c>
      <c r="BI44" s="11">
        <f t="shared" si="261"/>
        <v>2016.4650000000004</v>
      </c>
      <c r="BJ44" s="11">
        <f t="shared" si="261"/>
        <v>2627.5150000000003</v>
      </c>
      <c r="BK44" s="11">
        <f t="shared" si="261"/>
        <v>3299.6700000000005</v>
      </c>
      <c r="BL44" s="11">
        <f t="shared" si="261"/>
        <v>3910.7200000000007</v>
      </c>
      <c r="BM44" s="11">
        <f t="shared" si="261"/>
        <v>4521.7700000000004</v>
      </c>
      <c r="BN44" s="11">
        <f t="shared" si="261"/>
        <v>5132.8200000000006</v>
      </c>
      <c r="BO44" s="11">
        <f t="shared" si="261"/>
        <v>6416.0250000000015</v>
      </c>
      <c r="BP44" s="11">
        <f t="shared" si="261"/>
        <v>7027.0750000000007</v>
      </c>
      <c r="BQ44" s="11">
        <f t="shared" si="261"/>
        <v>7638.1250000000009</v>
      </c>
      <c r="BS44" s="16" t="s">
        <v>17</v>
      </c>
      <c r="BT44" s="13" t="s">
        <v>18</v>
      </c>
      <c r="BU44" s="18">
        <f>+BU43*BU42</f>
        <v>1305.8430000000001</v>
      </c>
      <c r="BV44" s="11">
        <f t="shared" ref="BV44:CE44" si="262">+BV43*BV42</f>
        <v>1492.3920000000001</v>
      </c>
      <c r="BW44" s="11">
        <f t="shared" si="262"/>
        <v>2052.0390000000002</v>
      </c>
      <c r="BX44" s="11">
        <f t="shared" si="262"/>
        <v>2673.8690000000001</v>
      </c>
      <c r="BY44" s="11">
        <f t="shared" si="262"/>
        <v>3357.8820000000005</v>
      </c>
      <c r="BZ44" s="11">
        <f t="shared" si="262"/>
        <v>3979.712</v>
      </c>
      <c r="CA44" s="11">
        <f t="shared" si="262"/>
        <v>4601.5420000000004</v>
      </c>
      <c r="CB44" s="11">
        <f t="shared" si="262"/>
        <v>5223.3720000000003</v>
      </c>
      <c r="CC44" s="11">
        <f t="shared" si="262"/>
        <v>6529.2150000000001</v>
      </c>
      <c r="CD44" s="11">
        <f t="shared" si="262"/>
        <v>7151.0450000000001</v>
      </c>
      <c r="CE44" s="11">
        <f t="shared" si="262"/>
        <v>7772.875</v>
      </c>
      <c r="CG44" s="16" t="s">
        <v>17</v>
      </c>
      <c r="CH44" s="13" t="s">
        <v>18</v>
      </c>
      <c r="CI44" s="18">
        <f>+CI43*CI42</f>
        <v>1351.3500000000001</v>
      </c>
      <c r="CJ44" s="11">
        <f t="shared" ref="CJ44:CS44" si="263">+CJ43*CJ42</f>
        <v>1544.4</v>
      </c>
      <c r="CK44" s="11">
        <f t="shared" si="263"/>
        <v>2123.5500000000002</v>
      </c>
      <c r="CL44" s="11">
        <f t="shared" si="263"/>
        <v>2767.05</v>
      </c>
      <c r="CM44" s="11">
        <f t="shared" si="263"/>
        <v>3474.9000000000005</v>
      </c>
      <c r="CN44" s="11">
        <f t="shared" si="263"/>
        <v>4118.4000000000005</v>
      </c>
      <c r="CO44" s="11">
        <f t="shared" si="263"/>
        <v>4761.9000000000005</v>
      </c>
      <c r="CP44" s="11">
        <f t="shared" si="263"/>
        <v>5405.4000000000005</v>
      </c>
      <c r="CQ44" s="11">
        <f t="shared" si="263"/>
        <v>6756.7500000000009</v>
      </c>
      <c r="CR44" s="11">
        <f t="shared" si="263"/>
        <v>7400.2500000000009</v>
      </c>
      <c r="CS44" s="11">
        <f t="shared" si="263"/>
        <v>8043.7500000000009</v>
      </c>
      <c r="CU44" s="16" t="s">
        <v>17</v>
      </c>
      <c r="CV44" s="13" t="s">
        <v>18</v>
      </c>
      <c r="CW44" s="18">
        <f>+CW43*CW42</f>
        <v>1476.3209999999999</v>
      </c>
      <c r="CX44" s="11">
        <f t="shared" ref="CX44:DG44" si="264">+CX43*CX42</f>
        <v>1687.2239999999999</v>
      </c>
      <c r="CY44" s="11">
        <f t="shared" si="264"/>
        <v>2319.9330000000004</v>
      </c>
      <c r="CZ44" s="11">
        <f t="shared" si="264"/>
        <v>3022.9430000000002</v>
      </c>
      <c r="DA44" s="11">
        <f t="shared" si="264"/>
        <v>3796.2540000000004</v>
      </c>
      <c r="DB44" s="11">
        <f t="shared" si="264"/>
        <v>4499.2640000000001</v>
      </c>
      <c r="DC44" s="11">
        <f t="shared" si="264"/>
        <v>5202.2740000000003</v>
      </c>
      <c r="DD44" s="11">
        <f t="shared" si="264"/>
        <v>5905.2839999999997</v>
      </c>
      <c r="DE44" s="11">
        <f t="shared" si="264"/>
        <v>7381.6050000000005</v>
      </c>
      <c r="DF44" s="11">
        <f t="shared" si="264"/>
        <v>8084.6149999999998</v>
      </c>
      <c r="DG44" s="11">
        <f t="shared" si="264"/>
        <v>8787.625</v>
      </c>
      <c r="DI44" s="16" t="s">
        <v>17</v>
      </c>
      <c r="DJ44" s="13" t="s">
        <v>18</v>
      </c>
      <c r="DK44" s="18">
        <v>1498.9590000000001</v>
      </c>
      <c r="DL44" s="11">
        <v>1713.096</v>
      </c>
      <c r="DM44" s="11">
        <v>2355.5070000000005</v>
      </c>
      <c r="DN44" s="11">
        <v>3069.297</v>
      </c>
      <c r="DO44" s="11">
        <v>3854.4660000000003</v>
      </c>
      <c r="DP44" s="11">
        <v>4568.2560000000003</v>
      </c>
      <c r="DQ44" s="11">
        <v>5282.0460000000003</v>
      </c>
      <c r="DR44" s="11">
        <v>5995.8360000000002</v>
      </c>
      <c r="DS44" s="11">
        <v>7494.795000000001</v>
      </c>
      <c r="DT44" s="11">
        <v>8208.5849999999991</v>
      </c>
      <c r="DU44" s="11">
        <v>8922.375</v>
      </c>
      <c r="DW44" s="16" t="s">
        <v>17</v>
      </c>
      <c r="DX44" s="13" t="s">
        <v>18</v>
      </c>
      <c r="DY44" s="18">
        <f>+DY43*DY42</f>
        <v>1732.731</v>
      </c>
      <c r="DZ44" s="18">
        <f t="shared" ref="DZ44:EI44" si="265">+DZ43*DZ42</f>
        <v>1980.2640000000001</v>
      </c>
      <c r="EA44" s="18">
        <f t="shared" si="265"/>
        <v>2722.8630000000003</v>
      </c>
      <c r="EB44" s="18">
        <f t="shared" si="265"/>
        <v>3547.973</v>
      </c>
      <c r="EC44" s="18">
        <f t="shared" si="265"/>
        <v>4455.5940000000001</v>
      </c>
      <c r="ED44" s="18">
        <f t="shared" si="265"/>
        <v>5280.7040000000006</v>
      </c>
      <c r="EE44" s="18">
        <f t="shared" si="265"/>
        <v>6105.8140000000003</v>
      </c>
      <c r="EF44" s="18">
        <f t="shared" si="265"/>
        <v>6930.924</v>
      </c>
      <c r="EG44" s="18">
        <f t="shared" si="265"/>
        <v>8663.6550000000007</v>
      </c>
      <c r="EH44" s="18">
        <f t="shared" si="265"/>
        <v>9488.7649999999994</v>
      </c>
      <c r="EI44" s="18">
        <f t="shared" si="265"/>
        <v>10313.875</v>
      </c>
      <c r="EK44" s="16" t="s">
        <v>17</v>
      </c>
      <c r="EL44" s="13" t="s">
        <v>18</v>
      </c>
      <c r="EM44" s="18">
        <f>+EM43*EM42</f>
        <v>1891.6590000000003</v>
      </c>
      <c r="EN44" s="18">
        <f t="shared" ref="EN44:EW44" si="266">+EN43*EN42</f>
        <v>2161.8960000000002</v>
      </c>
      <c r="EO44" s="18">
        <f t="shared" si="266"/>
        <v>2972.6070000000004</v>
      </c>
      <c r="EP44" s="18">
        <f t="shared" si="266"/>
        <v>3873.3970000000004</v>
      </c>
      <c r="EQ44" s="18">
        <f t="shared" si="266"/>
        <v>4864.2660000000014</v>
      </c>
      <c r="ER44" s="18">
        <f t="shared" si="266"/>
        <v>5765.0560000000014</v>
      </c>
      <c r="ES44" s="18">
        <f t="shared" si="266"/>
        <v>6665.8460000000014</v>
      </c>
      <c r="ET44" s="18">
        <f t="shared" si="266"/>
        <v>7566.6360000000013</v>
      </c>
      <c r="EU44" s="18">
        <f t="shared" si="266"/>
        <v>9458.2950000000019</v>
      </c>
      <c r="EV44" s="18">
        <f t="shared" si="266"/>
        <v>10359.085000000001</v>
      </c>
      <c r="EW44" s="18">
        <f t="shared" si="266"/>
        <v>11259.875000000002</v>
      </c>
      <c r="EY44" s="16" t="s">
        <v>17</v>
      </c>
      <c r="EZ44" s="13" t="s">
        <v>18</v>
      </c>
      <c r="FA44" s="18">
        <f>+FA43*FA42</f>
        <v>2012.01</v>
      </c>
      <c r="FB44" s="18">
        <f t="shared" ref="FB44:FK44" si="267">+FB43*FB42</f>
        <v>2299.44</v>
      </c>
      <c r="FC44" s="18">
        <f t="shared" si="267"/>
        <v>3161.73</v>
      </c>
      <c r="FD44" s="18">
        <f t="shared" si="267"/>
        <v>4119.83</v>
      </c>
      <c r="FE44" s="18">
        <f t="shared" si="267"/>
        <v>5173.7400000000007</v>
      </c>
      <c r="FF44" s="18">
        <f t="shared" si="267"/>
        <v>6131.84</v>
      </c>
      <c r="FG44" s="18">
        <f t="shared" si="267"/>
        <v>7089.94</v>
      </c>
      <c r="FH44" s="18">
        <f t="shared" si="267"/>
        <v>8048.04</v>
      </c>
      <c r="FI44" s="18">
        <f t="shared" si="267"/>
        <v>10060.050000000001</v>
      </c>
      <c r="FJ44" s="18">
        <f t="shared" si="267"/>
        <v>11018.15</v>
      </c>
      <c r="FK44" s="18">
        <f t="shared" si="267"/>
        <v>11976.25</v>
      </c>
      <c r="FM44" s="16" t="s">
        <v>17</v>
      </c>
      <c r="FN44" s="13" t="s">
        <v>18</v>
      </c>
      <c r="FO44" s="18">
        <f>+FO43*FO42</f>
        <v>2125.893</v>
      </c>
      <c r="FP44" s="18">
        <f t="shared" ref="FP44:FY44" si="268">+FP43*FP42</f>
        <v>2429.5920000000001</v>
      </c>
      <c r="FQ44" s="18">
        <f t="shared" si="268"/>
        <v>3340.6890000000003</v>
      </c>
      <c r="FR44" s="18">
        <f t="shared" si="268"/>
        <v>4353.0190000000002</v>
      </c>
      <c r="FS44" s="18">
        <f t="shared" si="268"/>
        <v>5466.5820000000012</v>
      </c>
      <c r="FT44" s="18">
        <f t="shared" si="268"/>
        <v>6478.9120000000012</v>
      </c>
      <c r="FU44" s="18">
        <f t="shared" si="268"/>
        <v>7491.2420000000011</v>
      </c>
      <c r="FV44" s="18">
        <f t="shared" si="268"/>
        <v>8503.5720000000001</v>
      </c>
      <c r="FW44" s="18">
        <f t="shared" si="268"/>
        <v>10629.465000000002</v>
      </c>
      <c r="FX44" s="18">
        <f t="shared" si="268"/>
        <v>11641.795</v>
      </c>
      <c r="FY44" s="18">
        <f t="shared" si="268"/>
        <v>12654.125000000002</v>
      </c>
      <c r="GA44" s="16" t="s">
        <v>17</v>
      </c>
      <c r="GB44" s="13" t="s">
        <v>18</v>
      </c>
      <c r="GC44" s="18">
        <f>+GC43*GC42</f>
        <v>2241.393</v>
      </c>
      <c r="GD44" s="18">
        <f t="shared" ref="GD44:GM44" si="269">+GD43*GD42</f>
        <v>2561.5920000000001</v>
      </c>
      <c r="GE44" s="18">
        <f t="shared" si="269"/>
        <v>3522.1890000000003</v>
      </c>
      <c r="GF44" s="18">
        <f t="shared" si="269"/>
        <v>4589.5190000000002</v>
      </c>
      <c r="GG44" s="18">
        <f t="shared" si="269"/>
        <v>5763.5820000000012</v>
      </c>
      <c r="GH44" s="18">
        <f t="shared" si="269"/>
        <v>6830.9120000000012</v>
      </c>
      <c r="GI44" s="18">
        <f t="shared" si="269"/>
        <v>7898.2420000000011</v>
      </c>
      <c r="GJ44" s="18">
        <f t="shared" si="269"/>
        <v>8965.5720000000001</v>
      </c>
      <c r="GK44" s="18">
        <f t="shared" si="269"/>
        <v>11206.965000000002</v>
      </c>
      <c r="GL44" s="18">
        <f t="shared" si="269"/>
        <v>12274.295</v>
      </c>
      <c r="GM44" s="18">
        <f t="shared" si="269"/>
        <v>13341.625000000002</v>
      </c>
      <c r="GO44" s="16" t="s">
        <v>17</v>
      </c>
      <c r="GP44" s="13" t="s">
        <v>18</v>
      </c>
      <c r="GQ44" s="18">
        <f>+GQ43*GQ42</f>
        <v>2482.5570000000002</v>
      </c>
      <c r="GR44" s="18">
        <f>+GR43*GR42</f>
        <v>2837.2080000000001</v>
      </c>
      <c r="GS44" s="18">
        <f t="shared" ref="GS44:HA44" si="270">+GS43*GS42</f>
        <v>3901.1610000000005</v>
      </c>
      <c r="GT44" s="18">
        <f t="shared" si="270"/>
        <v>5083.3310000000001</v>
      </c>
      <c r="GU44" s="18">
        <f t="shared" si="270"/>
        <v>6383.7180000000008</v>
      </c>
      <c r="GV44" s="18">
        <f t="shared" si="270"/>
        <v>7565.8880000000008</v>
      </c>
      <c r="GW44" s="18">
        <f t="shared" si="270"/>
        <v>8748.0580000000009</v>
      </c>
      <c r="GX44" s="18">
        <f t="shared" si="270"/>
        <v>9930.228000000001</v>
      </c>
      <c r="GY44" s="18">
        <f t="shared" si="270"/>
        <v>12412.785000000002</v>
      </c>
      <c r="GZ44" s="18">
        <f t="shared" si="270"/>
        <v>13594.955</v>
      </c>
      <c r="HA44" s="18">
        <f t="shared" si="270"/>
        <v>14777.125</v>
      </c>
    </row>
    <row r="45" spans="1:209" ht="13.9" x14ac:dyDescent="0.25">
      <c r="A45" s="16" t="s">
        <v>19</v>
      </c>
      <c r="B45" s="13" t="s">
        <v>20</v>
      </c>
      <c r="C45" s="18">
        <f>+C8</f>
        <v>2722</v>
      </c>
      <c r="D45" s="18">
        <f t="shared" ref="D45:M45" si="271">+D8</f>
        <v>2722</v>
      </c>
      <c r="E45" s="18">
        <f t="shared" si="271"/>
        <v>2722</v>
      </c>
      <c r="F45" s="18">
        <f t="shared" si="271"/>
        <v>2722</v>
      </c>
      <c r="G45" s="18">
        <f t="shared" si="271"/>
        <v>2722</v>
      </c>
      <c r="H45" s="18">
        <f t="shared" si="271"/>
        <v>2722</v>
      </c>
      <c r="I45" s="18">
        <f t="shared" si="271"/>
        <v>2722</v>
      </c>
      <c r="J45" s="18">
        <f t="shared" si="271"/>
        <v>2722</v>
      </c>
      <c r="K45" s="18">
        <f t="shared" si="271"/>
        <v>2722</v>
      </c>
      <c r="L45" s="18">
        <f t="shared" si="271"/>
        <v>2722</v>
      </c>
      <c r="M45" s="18">
        <f t="shared" si="271"/>
        <v>2722</v>
      </c>
      <c r="O45" s="16" t="s">
        <v>19</v>
      </c>
      <c r="P45" s="13" t="s">
        <v>20</v>
      </c>
      <c r="Q45" s="18">
        <f>+Q8</f>
        <v>2934</v>
      </c>
      <c r="R45" s="18">
        <f t="shared" ref="R45:AA45" si="272">+R8</f>
        <v>2934</v>
      </c>
      <c r="S45" s="18">
        <f t="shared" si="272"/>
        <v>2934</v>
      </c>
      <c r="T45" s="18">
        <f t="shared" si="272"/>
        <v>2934</v>
      </c>
      <c r="U45" s="18">
        <f t="shared" si="272"/>
        <v>2934</v>
      </c>
      <c r="V45" s="18">
        <f t="shared" si="272"/>
        <v>2934</v>
      </c>
      <c r="W45" s="18">
        <f t="shared" si="272"/>
        <v>2934</v>
      </c>
      <c r="X45" s="18">
        <f t="shared" si="272"/>
        <v>2934</v>
      </c>
      <c r="Y45" s="18">
        <f t="shared" si="272"/>
        <v>2934</v>
      </c>
      <c r="Z45" s="18">
        <f t="shared" si="272"/>
        <v>2934</v>
      </c>
      <c r="AA45" s="18">
        <f t="shared" si="272"/>
        <v>2934</v>
      </c>
      <c r="AC45" s="16" t="s">
        <v>19</v>
      </c>
      <c r="AD45" s="13" t="s">
        <v>20</v>
      </c>
      <c r="AE45" s="18">
        <f>+AE8</f>
        <v>3062</v>
      </c>
      <c r="AF45" s="18">
        <f t="shared" ref="AF45:AO45" si="273">+AF8</f>
        <v>3062</v>
      </c>
      <c r="AG45" s="18">
        <f t="shared" si="273"/>
        <v>3062</v>
      </c>
      <c r="AH45" s="18">
        <f t="shared" si="273"/>
        <v>3062</v>
      </c>
      <c r="AI45" s="18">
        <f t="shared" si="273"/>
        <v>3062</v>
      </c>
      <c r="AJ45" s="18">
        <f t="shared" si="273"/>
        <v>3062</v>
      </c>
      <c r="AK45" s="18">
        <f t="shared" si="273"/>
        <v>3062</v>
      </c>
      <c r="AL45" s="18">
        <f t="shared" si="273"/>
        <v>3062</v>
      </c>
      <c r="AM45" s="18">
        <f t="shared" si="273"/>
        <v>3062</v>
      </c>
      <c r="AN45" s="18">
        <f t="shared" si="273"/>
        <v>3062</v>
      </c>
      <c r="AO45" s="18">
        <f t="shared" si="273"/>
        <v>3062</v>
      </c>
      <c r="AQ45" s="16" t="s">
        <v>19</v>
      </c>
      <c r="AR45" s="13" t="s">
        <v>20</v>
      </c>
      <c r="AS45" s="18">
        <f>+AS8</f>
        <v>3147</v>
      </c>
      <c r="AT45" s="18">
        <f t="shared" ref="AT45:BC45" si="274">+AT8</f>
        <v>3147</v>
      </c>
      <c r="AU45" s="18">
        <f t="shared" si="274"/>
        <v>3147</v>
      </c>
      <c r="AV45" s="18">
        <f t="shared" si="274"/>
        <v>3147</v>
      </c>
      <c r="AW45" s="18">
        <f t="shared" si="274"/>
        <v>3147</v>
      </c>
      <c r="AX45" s="18">
        <f t="shared" si="274"/>
        <v>3147</v>
      </c>
      <c r="AY45" s="18">
        <f t="shared" si="274"/>
        <v>3147</v>
      </c>
      <c r="AZ45" s="18">
        <f t="shared" si="274"/>
        <v>3147</v>
      </c>
      <c r="BA45" s="18">
        <f t="shared" si="274"/>
        <v>3147</v>
      </c>
      <c r="BB45" s="18">
        <f t="shared" si="274"/>
        <v>3147</v>
      </c>
      <c r="BC45" s="18">
        <f t="shared" si="274"/>
        <v>3147</v>
      </c>
      <c r="BE45" s="16" t="s">
        <v>19</v>
      </c>
      <c r="BF45" s="13" t="s">
        <v>20</v>
      </c>
      <c r="BG45" s="18">
        <f>+BG8</f>
        <v>3274</v>
      </c>
      <c r="BH45" s="18">
        <f t="shared" ref="BH45:BQ45" si="275">+BH8</f>
        <v>3274</v>
      </c>
      <c r="BI45" s="18">
        <f t="shared" si="275"/>
        <v>3274</v>
      </c>
      <c r="BJ45" s="18">
        <f t="shared" si="275"/>
        <v>3274</v>
      </c>
      <c r="BK45" s="18">
        <f t="shared" si="275"/>
        <v>3274</v>
      </c>
      <c r="BL45" s="18">
        <f t="shared" si="275"/>
        <v>3274</v>
      </c>
      <c r="BM45" s="18">
        <f t="shared" si="275"/>
        <v>3274</v>
      </c>
      <c r="BN45" s="18">
        <f t="shared" si="275"/>
        <v>3274</v>
      </c>
      <c r="BO45" s="18">
        <f t="shared" si="275"/>
        <v>3274</v>
      </c>
      <c r="BP45" s="18">
        <f t="shared" si="275"/>
        <v>3274</v>
      </c>
      <c r="BQ45" s="18">
        <f t="shared" si="275"/>
        <v>3274</v>
      </c>
      <c r="BS45" s="16" t="s">
        <v>19</v>
      </c>
      <c r="BT45" s="13" t="s">
        <v>20</v>
      </c>
      <c r="BU45" s="18">
        <f>+BU8</f>
        <v>3359</v>
      </c>
      <c r="BV45" s="18">
        <f t="shared" ref="BV45:CE45" si="276">+BV8</f>
        <v>3359</v>
      </c>
      <c r="BW45" s="18">
        <f t="shared" si="276"/>
        <v>3359</v>
      </c>
      <c r="BX45" s="18">
        <f t="shared" si="276"/>
        <v>3359</v>
      </c>
      <c r="BY45" s="18">
        <f t="shared" si="276"/>
        <v>3359</v>
      </c>
      <c r="BZ45" s="18">
        <f t="shared" si="276"/>
        <v>3359</v>
      </c>
      <c r="CA45" s="18">
        <f t="shared" si="276"/>
        <v>3359</v>
      </c>
      <c r="CB45" s="18">
        <f t="shared" si="276"/>
        <v>3359</v>
      </c>
      <c r="CC45" s="18">
        <f t="shared" si="276"/>
        <v>3359</v>
      </c>
      <c r="CD45" s="18">
        <f t="shared" si="276"/>
        <v>3359</v>
      </c>
      <c r="CE45" s="18">
        <f t="shared" si="276"/>
        <v>3359</v>
      </c>
      <c r="CG45" s="16" t="s">
        <v>19</v>
      </c>
      <c r="CH45" s="13" t="s">
        <v>20</v>
      </c>
      <c r="CI45" s="18">
        <f>+CI8</f>
        <v>3529</v>
      </c>
      <c r="CJ45" s="18">
        <f t="shared" ref="CJ45:CS45" si="277">+CJ8</f>
        <v>3529</v>
      </c>
      <c r="CK45" s="18">
        <f t="shared" si="277"/>
        <v>3529</v>
      </c>
      <c r="CL45" s="18">
        <f t="shared" si="277"/>
        <v>3529</v>
      </c>
      <c r="CM45" s="18">
        <f t="shared" si="277"/>
        <v>3529</v>
      </c>
      <c r="CN45" s="18">
        <f t="shared" si="277"/>
        <v>3529</v>
      </c>
      <c r="CO45" s="18">
        <f t="shared" si="277"/>
        <v>3529</v>
      </c>
      <c r="CP45" s="18">
        <f t="shared" si="277"/>
        <v>3529</v>
      </c>
      <c r="CQ45" s="18">
        <f t="shared" si="277"/>
        <v>3529</v>
      </c>
      <c r="CR45" s="18">
        <f t="shared" si="277"/>
        <v>3529</v>
      </c>
      <c r="CS45" s="18">
        <f t="shared" si="277"/>
        <v>3529</v>
      </c>
      <c r="CU45" s="16" t="s">
        <v>19</v>
      </c>
      <c r="CV45" s="13" t="s">
        <v>20</v>
      </c>
      <c r="CW45" s="18">
        <f>+CW8</f>
        <v>3997</v>
      </c>
      <c r="CX45" s="18">
        <f t="shared" ref="CX45:DG45" si="278">+CX8</f>
        <v>3997</v>
      </c>
      <c r="CY45" s="18">
        <f t="shared" si="278"/>
        <v>3997</v>
      </c>
      <c r="CZ45" s="18">
        <f t="shared" si="278"/>
        <v>3997</v>
      </c>
      <c r="DA45" s="18">
        <f t="shared" si="278"/>
        <v>3997</v>
      </c>
      <c r="DB45" s="18">
        <f t="shared" si="278"/>
        <v>3997</v>
      </c>
      <c r="DC45" s="18">
        <f t="shared" si="278"/>
        <v>3997</v>
      </c>
      <c r="DD45" s="18">
        <f t="shared" si="278"/>
        <v>3997</v>
      </c>
      <c r="DE45" s="18">
        <f t="shared" si="278"/>
        <v>3997</v>
      </c>
      <c r="DF45" s="18">
        <f t="shared" si="278"/>
        <v>3997</v>
      </c>
      <c r="DG45" s="18">
        <f t="shared" si="278"/>
        <v>3997</v>
      </c>
      <c r="DI45" s="16" t="s">
        <v>19</v>
      </c>
      <c r="DJ45" s="13" t="s">
        <v>20</v>
      </c>
      <c r="DK45" s="18">
        <v>4082</v>
      </c>
      <c r="DL45" s="18">
        <v>4082</v>
      </c>
      <c r="DM45" s="18">
        <v>4082</v>
      </c>
      <c r="DN45" s="18">
        <v>4082</v>
      </c>
      <c r="DO45" s="18">
        <v>4082</v>
      </c>
      <c r="DP45" s="18">
        <v>4082</v>
      </c>
      <c r="DQ45" s="18">
        <v>4082</v>
      </c>
      <c r="DR45" s="18">
        <v>4082</v>
      </c>
      <c r="DS45" s="18">
        <v>4082</v>
      </c>
      <c r="DT45" s="18">
        <v>4082</v>
      </c>
      <c r="DU45" s="18">
        <v>4082</v>
      </c>
      <c r="DW45" s="16" t="s">
        <v>19</v>
      </c>
      <c r="DX45" s="13" t="s">
        <v>20</v>
      </c>
      <c r="DY45" s="18">
        <v>4529</v>
      </c>
      <c r="DZ45" s="18">
        <v>4529</v>
      </c>
      <c r="EA45" s="18">
        <v>4529</v>
      </c>
      <c r="EB45" s="18">
        <v>4529</v>
      </c>
      <c r="EC45" s="18">
        <v>4529</v>
      </c>
      <c r="ED45" s="18">
        <v>4529</v>
      </c>
      <c r="EE45" s="18">
        <v>4529</v>
      </c>
      <c r="EF45" s="18">
        <v>4529</v>
      </c>
      <c r="EG45" s="18">
        <v>4529</v>
      </c>
      <c r="EH45" s="18">
        <v>4529</v>
      </c>
      <c r="EI45" s="18">
        <v>4529</v>
      </c>
      <c r="EK45" s="16" t="s">
        <v>19</v>
      </c>
      <c r="EL45" s="13" t="s">
        <v>20</v>
      </c>
      <c r="EM45" s="18">
        <v>5152</v>
      </c>
      <c r="EN45" s="18">
        <v>5152</v>
      </c>
      <c r="EO45" s="18">
        <v>5152</v>
      </c>
      <c r="EP45" s="18">
        <v>5152</v>
      </c>
      <c r="EQ45" s="18">
        <v>5152</v>
      </c>
      <c r="ER45" s="18">
        <v>5152</v>
      </c>
      <c r="ES45" s="18">
        <v>5152</v>
      </c>
      <c r="ET45" s="18">
        <v>5152</v>
      </c>
      <c r="EU45" s="18">
        <v>5152</v>
      </c>
      <c r="EV45" s="18">
        <v>5152</v>
      </c>
      <c r="EW45" s="18">
        <v>5152</v>
      </c>
      <c r="EY45" s="16" t="s">
        <v>19</v>
      </c>
      <c r="EZ45" s="13" t="s">
        <v>20</v>
      </c>
      <c r="FA45" s="18">
        <v>5029</v>
      </c>
      <c r="FB45" s="18">
        <v>5029</v>
      </c>
      <c r="FC45" s="18">
        <v>5029</v>
      </c>
      <c r="FD45" s="18">
        <v>5029</v>
      </c>
      <c r="FE45" s="18">
        <v>5029</v>
      </c>
      <c r="FF45" s="18">
        <v>5029</v>
      </c>
      <c r="FG45" s="18">
        <v>5029</v>
      </c>
      <c r="FH45" s="18">
        <v>5029</v>
      </c>
      <c r="FI45" s="18">
        <v>5029</v>
      </c>
      <c r="FJ45" s="18">
        <v>5029</v>
      </c>
      <c r="FK45" s="18">
        <v>5029</v>
      </c>
      <c r="FM45" s="16" t="s">
        <v>19</v>
      </c>
      <c r="FN45" s="13" t="s">
        <v>20</v>
      </c>
      <c r="FO45" s="11">
        <v>5475</v>
      </c>
      <c r="FP45" s="11">
        <v>5475</v>
      </c>
      <c r="FQ45" s="11">
        <v>5475</v>
      </c>
      <c r="FR45" s="11">
        <v>5475</v>
      </c>
      <c r="FS45" s="11">
        <v>5475</v>
      </c>
      <c r="FT45" s="11">
        <v>5475</v>
      </c>
      <c r="FU45" s="11">
        <v>5475</v>
      </c>
      <c r="FV45" s="11">
        <v>5475</v>
      </c>
      <c r="FW45" s="11">
        <v>5475</v>
      </c>
      <c r="FX45" s="11">
        <v>5475</v>
      </c>
      <c r="FY45" s="11">
        <v>5475</v>
      </c>
      <c r="GA45" s="16" t="s">
        <v>19</v>
      </c>
      <c r="GB45" s="13" t="s">
        <v>20</v>
      </c>
      <c r="GC45" s="11">
        <f>+GC8</f>
        <v>5928</v>
      </c>
      <c r="GD45" s="11">
        <f t="shared" ref="GD45:GM45" si="279">+GD8</f>
        <v>5928</v>
      </c>
      <c r="GE45" s="11">
        <f t="shared" si="279"/>
        <v>5928</v>
      </c>
      <c r="GF45" s="11">
        <f t="shared" si="279"/>
        <v>5928</v>
      </c>
      <c r="GG45" s="11">
        <f t="shared" si="279"/>
        <v>5928</v>
      </c>
      <c r="GH45" s="11">
        <f t="shared" si="279"/>
        <v>5928</v>
      </c>
      <c r="GI45" s="11">
        <f t="shared" si="279"/>
        <v>5928</v>
      </c>
      <c r="GJ45" s="11">
        <f t="shared" si="279"/>
        <v>5928</v>
      </c>
      <c r="GK45" s="11">
        <f t="shared" si="279"/>
        <v>5928</v>
      </c>
      <c r="GL45" s="11">
        <f t="shared" si="279"/>
        <v>5928</v>
      </c>
      <c r="GM45" s="11">
        <f t="shared" si="279"/>
        <v>5928</v>
      </c>
      <c r="GO45" s="16" t="s">
        <v>19</v>
      </c>
      <c r="GP45" s="13" t="s">
        <v>20</v>
      </c>
      <c r="GQ45" s="11">
        <f>+GQ8</f>
        <v>6874</v>
      </c>
      <c r="GR45" s="11">
        <f t="shared" ref="GR45:HA45" si="280">+GR8</f>
        <v>6874</v>
      </c>
      <c r="GS45" s="11">
        <f t="shared" si="280"/>
        <v>6874</v>
      </c>
      <c r="GT45" s="11">
        <f t="shared" si="280"/>
        <v>6874</v>
      </c>
      <c r="GU45" s="11">
        <f t="shared" si="280"/>
        <v>6874</v>
      </c>
      <c r="GV45" s="11">
        <f t="shared" si="280"/>
        <v>6874</v>
      </c>
      <c r="GW45" s="11">
        <f t="shared" si="280"/>
        <v>6874</v>
      </c>
      <c r="GX45" s="11">
        <f t="shared" si="280"/>
        <v>6874</v>
      </c>
      <c r="GY45" s="11">
        <f t="shared" si="280"/>
        <v>6874</v>
      </c>
      <c r="GZ45" s="11">
        <f t="shared" si="280"/>
        <v>6874</v>
      </c>
      <c r="HA45" s="11">
        <f t="shared" si="280"/>
        <v>6874</v>
      </c>
    </row>
    <row r="46" spans="1:209" ht="13.9" x14ac:dyDescent="0.25">
      <c r="A46" s="9" t="s">
        <v>38</v>
      </c>
      <c r="B46" s="12" t="s">
        <v>39</v>
      </c>
      <c r="C46" s="11">
        <v>1448</v>
      </c>
      <c r="D46" s="11">
        <v>1448</v>
      </c>
      <c r="E46" s="11">
        <v>1448</v>
      </c>
      <c r="F46" s="11">
        <v>1448</v>
      </c>
      <c r="G46" s="11">
        <v>1448</v>
      </c>
      <c r="H46" s="11">
        <v>1448</v>
      </c>
      <c r="I46" s="11">
        <v>1448</v>
      </c>
      <c r="J46" s="11">
        <v>1448</v>
      </c>
      <c r="K46" s="11">
        <v>1448</v>
      </c>
      <c r="L46" s="11">
        <v>1448</v>
      </c>
      <c r="M46" s="11">
        <v>1448</v>
      </c>
      <c r="O46" s="9" t="s">
        <v>38</v>
      </c>
      <c r="P46" s="12" t="s">
        <v>39</v>
      </c>
      <c r="Q46" s="11">
        <v>1520</v>
      </c>
      <c r="R46" s="11">
        <v>1520</v>
      </c>
      <c r="S46" s="11">
        <v>1520</v>
      </c>
      <c r="T46" s="11">
        <v>1520</v>
      </c>
      <c r="U46" s="11">
        <v>1520</v>
      </c>
      <c r="V46" s="11">
        <v>1520</v>
      </c>
      <c r="W46" s="11">
        <v>1520</v>
      </c>
      <c r="X46" s="11">
        <v>1520</v>
      </c>
      <c r="Y46" s="11">
        <v>1520</v>
      </c>
      <c r="Z46" s="11">
        <v>1520</v>
      </c>
      <c r="AA46" s="11">
        <v>1520</v>
      </c>
      <c r="AC46" s="9" t="s">
        <v>38</v>
      </c>
      <c r="AD46" s="12" t="s">
        <v>39</v>
      </c>
      <c r="AE46" s="11">
        <v>1564</v>
      </c>
      <c r="AF46" s="11">
        <v>1564</v>
      </c>
      <c r="AG46" s="11">
        <v>1564</v>
      </c>
      <c r="AH46" s="11">
        <v>1564</v>
      </c>
      <c r="AI46" s="11">
        <v>1564</v>
      </c>
      <c r="AJ46" s="11">
        <v>1564</v>
      </c>
      <c r="AK46" s="11">
        <v>1564</v>
      </c>
      <c r="AL46" s="11">
        <v>1564</v>
      </c>
      <c r="AM46" s="11">
        <v>1564</v>
      </c>
      <c r="AN46" s="11">
        <v>1564</v>
      </c>
      <c r="AO46" s="11">
        <v>1564</v>
      </c>
      <c r="AQ46" s="9" t="s">
        <v>38</v>
      </c>
      <c r="AR46" s="12" t="s">
        <v>39</v>
      </c>
      <c r="AS46" s="11">
        <v>1593</v>
      </c>
      <c r="AT46" s="11">
        <v>1593</v>
      </c>
      <c r="AU46" s="11">
        <v>1593</v>
      </c>
      <c r="AV46" s="11">
        <v>1593</v>
      </c>
      <c r="AW46" s="11">
        <v>1593</v>
      </c>
      <c r="AX46" s="11">
        <v>1593</v>
      </c>
      <c r="AY46" s="11">
        <v>1593</v>
      </c>
      <c r="AZ46" s="11">
        <v>1593</v>
      </c>
      <c r="BA46" s="11">
        <v>1593</v>
      </c>
      <c r="BB46" s="11">
        <v>1593</v>
      </c>
      <c r="BC46" s="11">
        <v>1593</v>
      </c>
      <c r="BE46" s="9" t="s">
        <v>38</v>
      </c>
      <c r="BF46" s="12" t="s">
        <v>39</v>
      </c>
      <c r="BG46" s="11">
        <v>1636</v>
      </c>
      <c r="BH46" s="11">
        <v>1636</v>
      </c>
      <c r="BI46" s="11">
        <v>1636</v>
      </c>
      <c r="BJ46" s="11">
        <v>1636</v>
      </c>
      <c r="BK46" s="11">
        <v>1636</v>
      </c>
      <c r="BL46" s="11">
        <v>1636</v>
      </c>
      <c r="BM46" s="11">
        <v>1636</v>
      </c>
      <c r="BN46" s="11">
        <v>1636</v>
      </c>
      <c r="BO46" s="11">
        <v>1636</v>
      </c>
      <c r="BP46" s="11">
        <v>1636</v>
      </c>
      <c r="BQ46" s="11">
        <v>1636</v>
      </c>
      <c r="BS46" s="9" t="s">
        <v>38</v>
      </c>
      <c r="BT46" s="12" t="s">
        <v>39</v>
      </c>
      <c r="BU46" s="11">
        <v>1665</v>
      </c>
      <c r="BV46" s="11">
        <v>1665</v>
      </c>
      <c r="BW46" s="11">
        <v>1665</v>
      </c>
      <c r="BX46" s="11">
        <v>1665</v>
      </c>
      <c r="BY46" s="11">
        <v>1665</v>
      </c>
      <c r="BZ46" s="11">
        <v>1665</v>
      </c>
      <c r="CA46" s="11">
        <v>1665</v>
      </c>
      <c r="CB46" s="11">
        <v>1665</v>
      </c>
      <c r="CC46" s="11">
        <v>1665</v>
      </c>
      <c r="CD46" s="11">
        <v>1665</v>
      </c>
      <c r="CE46" s="11">
        <v>1665</v>
      </c>
      <c r="CG46" s="9" t="s">
        <v>38</v>
      </c>
      <c r="CH46" s="12" t="s">
        <v>39</v>
      </c>
      <c r="CI46" s="11">
        <v>1723</v>
      </c>
      <c r="CJ46" s="11">
        <v>1723</v>
      </c>
      <c r="CK46" s="11">
        <v>1723</v>
      </c>
      <c r="CL46" s="11">
        <v>1723</v>
      </c>
      <c r="CM46" s="11">
        <v>1723</v>
      </c>
      <c r="CN46" s="11">
        <v>1723</v>
      </c>
      <c r="CO46" s="11">
        <v>1723</v>
      </c>
      <c r="CP46" s="11">
        <v>1723</v>
      </c>
      <c r="CQ46" s="11">
        <v>1723</v>
      </c>
      <c r="CR46" s="11">
        <v>1723</v>
      </c>
      <c r="CS46" s="11">
        <v>1723</v>
      </c>
      <c r="CU46" s="9" t="s">
        <v>38</v>
      </c>
      <c r="CV46" s="12" t="s">
        <v>39</v>
      </c>
      <c r="CW46" s="11">
        <v>1882</v>
      </c>
      <c r="CX46" s="11">
        <v>1882</v>
      </c>
      <c r="CY46" s="11">
        <v>1882</v>
      </c>
      <c r="CZ46" s="11">
        <v>1882</v>
      </c>
      <c r="DA46" s="11">
        <v>1882</v>
      </c>
      <c r="DB46" s="11">
        <v>1882</v>
      </c>
      <c r="DC46" s="11">
        <v>1882</v>
      </c>
      <c r="DD46" s="11">
        <v>1882</v>
      </c>
      <c r="DE46" s="11">
        <v>1882</v>
      </c>
      <c r="DF46" s="11">
        <v>1882</v>
      </c>
      <c r="DG46" s="11">
        <v>1882</v>
      </c>
      <c r="DI46" s="9" t="s">
        <v>38</v>
      </c>
      <c r="DJ46" s="12" t="s">
        <v>39</v>
      </c>
      <c r="DK46" s="11">
        <v>1911</v>
      </c>
      <c r="DL46" s="11">
        <v>1911</v>
      </c>
      <c r="DM46" s="11">
        <v>1911</v>
      </c>
      <c r="DN46" s="11">
        <v>1911</v>
      </c>
      <c r="DO46" s="11">
        <v>1911</v>
      </c>
      <c r="DP46" s="11">
        <v>1911</v>
      </c>
      <c r="DQ46" s="11">
        <v>1911</v>
      </c>
      <c r="DR46" s="11">
        <v>1911</v>
      </c>
      <c r="DS46" s="11">
        <v>1911</v>
      </c>
      <c r="DT46" s="11">
        <v>1911</v>
      </c>
      <c r="DU46" s="11">
        <v>1911</v>
      </c>
      <c r="DV46" s="1">
        <f>+DU46/DU6</f>
        <v>0.29449838187702265</v>
      </c>
      <c r="DW46" s="9" t="s">
        <v>38</v>
      </c>
      <c r="DX46" s="12" t="s">
        <v>39</v>
      </c>
      <c r="DY46" s="11">
        <v>2136</v>
      </c>
      <c r="DZ46" s="11">
        <v>2136</v>
      </c>
      <c r="EA46" s="11">
        <v>2136</v>
      </c>
      <c r="EB46" s="11">
        <v>2136</v>
      </c>
      <c r="EC46" s="11">
        <v>2136</v>
      </c>
      <c r="ED46" s="11">
        <v>2136</v>
      </c>
      <c r="EE46" s="11">
        <v>2136</v>
      </c>
      <c r="EF46" s="11">
        <v>2136</v>
      </c>
      <c r="EG46" s="11">
        <v>2136</v>
      </c>
      <c r="EH46" s="11">
        <v>2136</v>
      </c>
      <c r="EI46" s="11">
        <v>2136</v>
      </c>
      <c r="EJ46" s="1">
        <f>+EI46/EI6</f>
        <v>0.2847620317291028</v>
      </c>
      <c r="EK46" s="9" t="s">
        <v>38</v>
      </c>
      <c r="EL46" s="12" t="s">
        <v>39</v>
      </c>
      <c r="EM46" s="11">
        <v>2339</v>
      </c>
      <c r="EN46" s="11">
        <v>2339</v>
      </c>
      <c r="EO46" s="11">
        <v>2339</v>
      </c>
      <c r="EP46" s="11">
        <v>2339</v>
      </c>
      <c r="EQ46" s="11">
        <v>2339</v>
      </c>
      <c r="ER46" s="11">
        <v>2339</v>
      </c>
      <c r="ES46" s="11">
        <v>2339</v>
      </c>
      <c r="ET46" s="11">
        <v>2339</v>
      </c>
      <c r="EU46" s="11">
        <v>2339</v>
      </c>
      <c r="EV46" s="11">
        <v>2339</v>
      </c>
      <c r="EW46" s="11">
        <v>2339</v>
      </c>
      <c r="EY46" s="9" t="s">
        <v>38</v>
      </c>
      <c r="EZ46" s="12" t="s">
        <v>39</v>
      </c>
      <c r="FA46" s="11">
        <v>2339</v>
      </c>
      <c r="FB46" s="11">
        <v>2339</v>
      </c>
      <c r="FC46" s="11">
        <v>2339</v>
      </c>
      <c r="FD46" s="11">
        <v>2339</v>
      </c>
      <c r="FE46" s="11">
        <v>2339</v>
      </c>
      <c r="FF46" s="11">
        <v>2339</v>
      </c>
      <c r="FG46" s="11">
        <v>2339</v>
      </c>
      <c r="FH46" s="11">
        <v>2339</v>
      </c>
      <c r="FI46" s="11">
        <v>2339</v>
      </c>
      <c r="FJ46" s="11">
        <v>2339</v>
      </c>
      <c r="FK46" s="11">
        <v>2339</v>
      </c>
      <c r="FM46" s="9" t="s">
        <v>38</v>
      </c>
      <c r="FN46" s="12" t="s">
        <v>39</v>
      </c>
      <c r="FO46" s="11">
        <v>2484</v>
      </c>
      <c r="FP46" s="11">
        <v>2484</v>
      </c>
      <c r="FQ46" s="11">
        <v>2484</v>
      </c>
      <c r="FR46" s="11">
        <v>2484</v>
      </c>
      <c r="FS46" s="11">
        <v>2484</v>
      </c>
      <c r="FT46" s="11">
        <v>2484</v>
      </c>
      <c r="FU46" s="11">
        <v>2484</v>
      </c>
      <c r="FV46" s="11">
        <v>2484</v>
      </c>
      <c r="FW46" s="11">
        <v>2484</v>
      </c>
      <c r="FX46" s="11">
        <v>2484</v>
      </c>
      <c r="FY46" s="11">
        <v>2484</v>
      </c>
      <c r="GA46" s="9" t="s">
        <v>38</v>
      </c>
      <c r="GB46" s="12" t="s">
        <v>39</v>
      </c>
      <c r="GC46" s="11">
        <v>2631</v>
      </c>
      <c r="GD46" s="11">
        <v>2631</v>
      </c>
      <c r="GE46" s="11">
        <v>2631</v>
      </c>
      <c r="GF46" s="11">
        <v>2631</v>
      </c>
      <c r="GG46" s="11">
        <v>2631</v>
      </c>
      <c r="GH46" s="11">
        <v>2631</v>
      </c>
      <c r="GI46" s="11">
        <v>2631</v>
      </c>
      <c r="GJ46" s="11">
        <v>2631</v>
      </c>
      <c r="GK46" s="11">
        <v>2631</v>
      </c>
      <c r="GL46" s="11">
        <v>2631</v>
      </c>
      <c r="GM46" s="11">
        <v>2631</v>
      </c>
      <c r="GO46" s="9" t="s">
        <v>38</v>
      </c>
      <c r="GP46" s="12" t="s">
        <v>39</v>
      </c>
      <c r="GQ46" s="11">
        <v>2939</v>
      </c>
      <c r="GR46" s="11">
        <v>2939</v>
      </c>
      <c r="GS46" s="11">
        <v>2939</v>
      </c>
      <c r="GT46" s="11">
        <v>2939</v>
      </c>
      <c r="GU46" s="11">
        <v>2939</v>
      </c>
      <c r="GV46" s="11">
        <v>2939</v>
      </c>
      <c r="GW46" s="11">
        <v>2939</v>
      </c>
      <c r="GX46" s="11">
        <v>2939</v>
      </c>
      <c r="GY46" s="11">
        <v>2939</v>
      </c>
      <c r="GZ46" s="11">
        <v>2939</v>
      </c>
      <c r="HA46" s="11">
        <v>2939</v>
      </c>
    </row>
    <row r="47" spans="1:209" x14ac:dyDescent="0.2">
      <c r="A47" s="9" t="s">
        <v>33</v>
      </c>
      <c r="B47" s="12" t="s">
        <v>119</v>
      </c>
      <c r="C47" s="11">
        <f>+C6*0.78</f>
        <v>3834.48</v>
      </c>
      <c r="D47" s="11">
        <f t="shared" ref="D47:M47" si="281">+D6*0.78</f>
        <v>3834.48</v>
      </c>
      <c r="E47" s="11">
        <f t="shared" si="281"/>
        <v>3834.48</v>
      </c>
      <c r="F47" s="11">
        <f t="shared" si="281"/>
        <v>3834.48</v>
      </c>
      <c r="G47" s="11">
        <f t="shared" si="281"/>
        <v>3834.48</v>
      </c>
      <c r="H47" s="11">
        <f t="shared" si="281"/>
        <v>3834.48</v>
      </c>
      <c r="I47" s="11">
        <f t="shared" si="281"/>
        <v>3834.48</v>
      </c>
      <c r="J47" s="11">
        <f t="shared" si="281"/>
        <v>3834.48</v>
      </c>
      <c r="K47" s="11">
        <f t="shared" si="281"/>
        <v>3834.48</v>
      </c>
      <c r="L47" s="11">
        <f t="shared" si="281"/>
        <v>3834.48</v>
      </c>
      <c r="M47" s="11">
        <f t="shared" si="281"/>
        <v>3834.48</v>
      </c>
      <c r="O47" s="9" t="s">
        <v>33</v>
      </c>
      <c r="P47" s="12" t="s">
        <v>119</v>
      </c>
      <c r="Q47" s="11">
        <f>+Q6*0.78</f>
        <v>4026.36</v>
      </c>
      <c r="R47" s="11">
        <f t="shared" ref="R47:AA47" si="282">+R6*0.78</f>
        <v>4026.36</v>
      </c>
      <c r="S47" s="11">
        <f t="shared" si="282"/>
        <v>4026.36</v>
      </c>
      <c r="T47" s="11">
        <f t="shared" si="282"/>
        <v>4026.36</v>
      </c>
      <c r="U47" s="11">
        <f t="shared" si="282"/>
        <v>4026.36</v>
      </c>
      <c r="V47" s="11">
        <f t="shared" si="282"/>
        <v>4026.36</v>
      </c>
      <c r="W47" s="11">
        <f t="shared" si="282"/>
        <v>4026.36</v>
      </c>
      <c r="X47" s="11">
        <f t="shared" si="282"/>
        <v>4026.36</v>
      </c>
      <c r="Y47" s="11">
        <f t="shared" si="282"/>
        <v>4026.36</v>
      </c>
      <c r="Z47" s="11">
        <f t="shared" si="282"/>
        <v>4026.36</v>
      </c>
      <c r="AA47" s="11">
        <f t="shared" si="282"/>
        <v>4026.36</v>
      </c>
      <c r="AC47" s="9" t="s">
        <v>33</v>
      </c>
      <c r="AD47" s="12" t="s">
        <v>119</v>
      </c>
      <c r="AE47" s="11">
        <f>+AE6*0.78</f>
        <v>4141.0200000000004</v>
      </c>
      <c r="AF47" s="11">
        <f t="shared" ref="AF47:AO47" si="283">+AF6*0.78</f>
        <v>4141.0200000000004</v>
      </c>
      <c r="AG47" s="11">
        <f t="shared" si="283"/>
        <v>4141.0200000000004</v>
      </c>
      <c r="AH47" s="11">
        <f t="shared" si="283"/>
        <v>4141.0200000000004</v>
      </c>
      <c r="AI47" s="11">
        <f t="shared" si="283"/>
        <v>4141.0200000000004</v>
      </c>
      <c r="AJ47" s="11">
        <f t="shared" si="283"/>
        <v>4141.0200000000004</v>
      </c>
      <c r="AK47" s="11">
        <f t="shared" si="283"/>
        <v>4141.0200000000004</v>
      </c>
      <c r="AL47" s="11">
        <f t="shared" si="283"/>
        <v>4141.0200000000004</v>
      </c>
      <c r="AM47" s="11">
        <f t="shared" si="283"/>
        <v>4141.0200000000004</v>
      </c>
      <c r="AN47" s="11">
        <f t="shared" si="283"/>
        <v>4141.0200000000004</v>
      </c>
      <c r="AO47" s="11">
        <f t="shared" si="283"/>
        <v>4141.0200000000004</v>
      </c>
      <c r="AQ47" s="9" t="s">
        <v>33</v>
      </c>
      <c r="AR47" s="12" t="s">
        <v>119</v>
      </c>
      <c r="AS47" s="11">
        <f>+AS6*0.78</f>
        <v>4218.24</v>
      </c>
      <c r="AT47" s="11">
        <f t="shared" ref="AT47:BC47" si="284">+AT6*0.78</f>
        <v>4218.24</v>
      </c>
      <c r="AU47" s="11">
        <f t="shared" si="284"/>
        <v>4218.24</v>
      </c>
      <c r="AV47" s="11">
        <f t="shared" si="284"/>
        <v>4218.24</v>
      </c>
      <c r="AW47" s="11">
        <f t="shared" si="284"/>
        <v>4218.24</v>
      </c>
      <c r="AX47" s="11">
        <f t="shared" si="284"/>
        <v>4218.24</v>
      </c>
      <c r="AY47" s="11">
        <f t="shared" si="284"/>
        <v>4218.24</v>
      </c>
      <c r="AZ47" s="11">
        <f t="shared" si="284"/>
        <v>4218.24</v>
      </c>
      <c r="BA47" s="11">
        <f t="shared" si="284"/>
        <v>4218.24</v>
      </c>
      <c r="BB47" s="11">
        <f t="shared" si="284"/>
        <v>4218.24</v>
      </c>
      <c r="BC47" s="11">
        <f t="shared" si="284"/>
        <v>4218.24</v>
      </c>
      <c r="BE47" s="9" t="s">
        <v>33</v>
      </c>
      <c r="BF47" s="12" t="s">
        <v>119</v>
      </c>
      <c r="BG47" s="11">
        <f>+BG6*0.78</f>
        <v>4332.9000000000005</v>
      </c>
      <c r="BH47" s="11">
        <f t="shared" ref="BH47:BQ47" si="285">+BH6*0.78</f>
        <v>4332.9000000000005</v>
      </c>
      <c r="BI47" s="11">
        <f t="shared" si="285"/>
        <v>4332.9000000000005</v>
      </c>
      <c r="BJ47" s="11">
        <f t="shared" si="285"/>
        <v>4332.9000000000005</v>
      </c>
      <c r="BK47" s="11">
        <f t="shared" si="285"/>
        <v>4332.9000000000005</v>
      </c>
      <c r="BL47" s="11">
        <f t="shared" si="285"/>
        <v>4332.9000000000005</v>
      </c>
      <c r="BM47" s="11">
        <f t="shared" si="285"/>
        <v>4332.9000000000005</v>
      </c>
      <c r="BN47" s="11">
        <f t="shared" si="285"/>
        <v>4332.9000000000005</v>
      </c>
      <c r="BO47" s="11">
        <f t="shared" si="285"/>
        <v>4332.9000000000005</v>
      </c>
      <c r="BP47" s="11">
        <f t="shared" si="285"/>
        <v>4332.9000000000005</v>
      </c>
      <c r="BQ47" s="11">
        <f t="shared" si="285"/>
        <v>4332.9000000000005</v>
      </c>
      <c r="BS47" s="9" t="s">
        <v>33</v>
      </c>
      <c r="BT47" s="12" t="s">
        <v>119</v>
      </c>
      <c r="BU47" s="11">
        <f>+BU6*0.78</f>
        <v>4409.34</v>
      </c>
      <c r="BV47" s="11">
        <f t="shared" ref="BV47:CE47" si="286">+BV6*0.78</f>
        <v>4409.34</v>
      </c>
      <c r="BW47" s="11">
        <f t="shared" si="286"/>
        <v>4409.34</v>
      </c>
      <c r="BX47" s="11">
        <f t="shared" si="286"/>
        <v>4409.34</v>
      </c>
      <c r="BY47" s="11">
        <f t="shared" si="286"/>
        <v>4409.34</v>
      </c>
      <c r="BZ47" s="11">
        <f t="shared" si="286"/>
        <v>4409.34</v>
      </c>
      <c r="CA47" s="11">
        <f t="shared" si="286"/>
        <v>4409.34</v>
      </c>
      <c r="CB47" s="11">
        <f t="shared" si="286"/>
        <v>4409.34</v>
      </c>
      <c r="CC47" s="11">
        <f t="shared" si="286"/>
        <v>4409.34</v>
      </c>
      <c r="CD47" s="11">
        <f t="shared" si="286"/>
        <v>4409.34</v>
      </c>
      <c r="CE47" s="11">
        <f t="shared" si="286"/>
        <v>4409.34</v>
      </c>
      <c r="CG47" s="9" t="s">
        <v>33</v>
      </c>
      <c r="CH47" s="12" t="s">
        <v>119</v>
      </c>
      <c r="CI47" s="11">
        <f>+CI6*0.78</f>
        <v>4563</v>
      </c>
      <c r="CJ47" s="11">
        <f t="shared" ref="CJ47:CS47" si="287">+CJ6*0.78</f>
        <v>4563</v>
      </c>
      <c r="CK47" s="11">
        <f t="shared" si="287"/>
        <v>4563</v>
      </c>
      <c r="CL47" s="11">
        <f t="shared" si="287"/>
        <v>4563</v>
      </c>
      <c r="CM47" s="11">
        <f t="shared" si="287"/>
        <v>4563</v>
      </c>
      <c r="CN47" s="11">
        <f t="shared" si="287"/>
        <v>4563</v>
      </c>
      <c r="CO47" s="11">
        <f t="shared" si="287"/>
        <v>4563</v>
      </c>
      <c r="CP47" s="11">
        <f t="shared" si="287"/>
        <v>4563</v>
      </c>
      <c r="CQ47" s="11">
        <f t="shared" si="287"/>
        <v>4563</v>
      </c>
      <c r="CR47" s="11">
        <f t="shared" si="287"/>
        <v>4563</v>
      </c>
      <c r="CS47" s="11">
        <f t="shared" si="287"/>
        <v>4563</v>
      </c>
      <c r="CU47" s="9" t="s">
        <v>33</v>
      </c>
      <c r="CV47" s="12" t="s">
        <v>119</v>
      </c>
      <c r="CW47" s="11">
        <f>+CW6*0.78</f>
        <v>4984.9800000000005</v>
      </c>
      <c r="CX47" s="11">
        <f t="shared" ref="CX47:DG47" si="288">+CX6*0.78</f>
        <v>4984.9800000000005</v>
      </c>
      <c r="CY47" s="11">
        <f t="shared" si="288"/>
        <v>4984.9800000000005</v>
      </c>
      <c r="CZ47" s="11">
        <f t="shared" si="288"/>
        <v>4984.9800000000005</v>
      </c>
      <c r="DA47" s="11">
        <f t="shared" si="288"/>
        <v>4984.9800000000005</v>
      </c>
      <c r="DB47" s="11">
        <f t="shared" si="288"/>
        <v>4984.9800000000005</v>
      </c>
      <c r="DC47" s="11">
        <f t="shared" si="288"/>
        <v>4984.9800000000005</v>
      </c>
      <c r="DD47" s="11">
        <f t="shared" si="288"/>
        <v>4984.9800000000005</v>
      </c>
      <c r="DE47" s="11">
        <f t="shared" si="288"/>
        <v>4984.9800000000005</v>
      </c>
      <c r="DF47" s="11">
        <f t="shared" si="288"/>
        <v>4984.9800000000005</v>
      </c>
      <c r="DG47" s="11">
        <f t="shared" si="288"/>
        <v>4984.9800000000005</v>
      </c>
      <c r="DI47" s="9" t="s">
        <v>33</v>
      </c>
      <c r="DJ47" s="12" t="s">
        <v>119</v>
      </c>
      <c r="DK47" s="11">
        <v>5061.42</v>
      </c>
      <c r="DL47" s="11">
        <v>5061.42</v>
      </c>
      <c r="DM47" s="11">
        <v>5061.42</v>
      </c>
      <c r="DN47" s="11">
        <v>5061.42</v>
      </c>
      <c r="DO47" s="11">
        <v>5061.42</v>
      </c>
      <c r="DP47" s="11">
        <v>5061.42</v>
      </c>
      <c r="DQ47" s="11">
        <v>5061.42</v>
      </c>
      <c r="DR47" s="11">
        <v>5061.42</v>
      </c>
      <c r="DS47" s="11">
        <v>5061.42</v>
      </c>
      <c r="DT47" s="11">
        <v>5061.42</v>
      </c>
      <c r="DU47" s="11">
        <v>5061.42</v>
      </c>
      <c r="DW47" s="9" t="s">
        <v>33</v>
      </c>
      <c r="DX47" s="12" t="s">
        <v>119</v>
      </c>
      <c r="DY47" s="11">
        <f>+DY6*0.78</f>
        <v>5850.7800000000007</v>
      </c>
      <c r="DZ47" s="11">
        <f t="shared" ref="DZ47:EI47" si="289">+DZ6*0.78</f>
        <v>5850.7800000000007</v>
      </c>
      <c r="EA47" s="11">
        <f t="shared" si="289"/>
        <v>5850.7800000000007</v>
      </c>
      <c r="EB47" s="11">
        <f t="shared" si="289"/>
        <v>5850.7800000000007</v>
      </c>
      <c r="EC47" s="11">
        <f t="shared" si="289"/>
        <v>5850.7800000000007</v>
      </c>
      <c r="ED47" s="11">
        <f t="shared" si="289"/>
        <v>5850.7800000000007</v>
      </c>
      <c r="EE47" s="11">
        <f t="shared" si="289"/>
        <v>5850.7800000000007</v>
      </c>
      <c r="EF47" s="11">
        <f t="shared" si="289"/>
        <v>5850.7800000000007</v>
      </c>
      <c r="EG47" s="11">
        <f t="shared" si="289"/>
        <v>5850.7800000000007</v>
      </c>
      <c r="EH47" s="11">
        <f t="shared" si="289"/>
        <v>5850.7800000000007</v>
      </c>
      <c r="EI47" s="11">
        <f t="shared" si="289"/>
        <v>5850.7800000000007</v>
      </c>
      <c r="EK47" s="9" t="s">
        <v>33</v>
      </c>
      <c r="EL47" s="12" t="s">
        <v>119</v>
      </c>
      <c r="EM47" s="11">
        <f>+EM6*0.78</f>
        <v>6387.42</v>
      </c>
      <c r="EN47" s="11">
        <f t="shared" ref="EN47:EW47" si="290">+EN6*0.78</f>
        <v>6387.42</v>
      </c>
      <c r="EO47" s="11">
        <f t="shared" si="290"/>
        <v>6387.42</v>
      </c>
      <c r="EP47" s="11">
        <f t="shared" si="290"/>
        <v>6387.42</v>
      </c>
      <c r="EQ47" s="11">
        <f t="shared" si="290"/>
        <v>6387.42</v>
      </c>
      <c r="ER47" s="11">
        <f t="shared" si="290"/>
        <v>6387.42</v>
      </c>
      <c r="ES47" s="11">
        <f t="shared" si="290"/>
        <v>6387.42</v>
      </c>
      <c r="ET47" s="11">
        <f t="shared" si="290"/>
        <v>6387.42</v>
      </c>
      <c r="EU47" s="11">
        <f t="shared" si="290"/>
        <v>6387.42</v>
      </c>
      <c r="EV47" s="11">
        <f t="shared" si="290"/>
        <v>6387.42</v>
      </c>
      <c r="EW47" s="11">
        <f t="shared" si="290"/>
        <v>6387.42</v>
      </c>
      <c r="EY47" s="9" t="s">
        <v>33</v>
      </c>
      <c r="EZ47" s="12" t="s">
        <v>119</v>
      </c>
      <c r="FA47" s="11">
        <f>+FA6*0.78</f>
        <v>6793.8</v>
      </c>
      <c r="FB47" s="11">
        <f t="shared" ref="FB47:FK47" si="291">+FB6*0.78</f>
        <v>6793.8</v>
      </c>
      <c r="FC47" s="11">
        <f t="shared" si="291"/>
        <v>6793.8</v>
      </c>
      <c r="FD47" s="11">
        <f t="shared" si="291"/>
        <v>6793.8</v>
      </c>
      <c r="FE47" s="11">
        <f t="shared" si="291"/>
        <v>6793.8</v>
      </c>
      <c r="FF47" s="11">
        <f t="shared" si="291"/>
        <v>6793.8</v>
      </c>
      <c r="FG47" s="11">
        <f t="shared" si="291"/>
        <v>6793.8</v>
      </c>
      <c r="FH47" s="11">
        <f t="shared" si="291"/>
        <v>6793.8</v>
      </c>
      <c r="FI47" s="11">
        <f t="shared" si="291"/>
        <v>6793.8</v>
      </c>
      <c r="FJ47" s="11">
        <f t="shared" si="291"/>
        <v>6793.8</v>
      </c>
      <c r="FK47" s="11">
        <f t="shared" si="291"/>
        <v>6793.8</v>
      </c>
      <c r="FM47" s="9" t="s">
        <v>33</v>
      </c>
      <c r="FN47" s="12" t="s">
        <v>119</v>
      </c>
      <c r="FO47" s="11">
        <f>+FO6*0.78</f>
        <v>7178.34</v>
      </c>
      <c r="FP47" s="11">
        <f t="shared" ref="FP47:FY47" si="292">+FP6*0.78</f>
        <v>7178.34</v>
      </c>
      <c r="FQ47" s="11">
        <f t="shared" si="292"/>
        <v>7178.34</v>
      </c>
      <c r="FR47" s="11">
        <f t="shared" si="292"/>
        <v>7178.34</v>
      </c>
      <c r="FS47" s="11">
        <f t="shared" si="292"/>
        <v>7178.34</v>
      </c>
      <c r="FT47" s="11">
        <f t="shared" si="292"/>
        <v>7178.34</v>
      </c>
      <c r="FU47" s="11">
        <f t="shared" si="292"/>
        <v>7178.34</v>
      </c>
      <c r="FV47" s="11">
        <f t="shared" si="292"/>
        <v>7178.34</v>
      </c>
      <c r="FW47" s="11">
        <f t="shared" si="292"/>
        <v>7178.34</v>
      </c>
      <c r="FX47" s="11">
        <f t="shared" si="292"/>
        <v>7178.34</v>
      </c>
      <c r="FY47" s="11">
        <f t="shared" si="292"/>
        <v>7178.34</v>
      </c>
      <c r="GA47" s="9" t="s">
        <v>33</v>
      </c>
      <c r="GB47" s="12" t="s">
        <v>119</v>
      </c>
      <c r="GC47" s="11">
        <f>+GC6*0.78</f>
        <v>7568.34</v>
      </c>
      <c r="GD47" s="11">
        <f t="shared" ref="GD47:GM47" si="293">+GD6*0.78</f>
        <v>7568.34</v>
      </c>
      <c r="GE47" s="11">
        <f t="shared" si="293"/>
        <v>7568.34</v>
      </c>
      <c r="GF47" s="11">
        <f t="shared" si="293"/>
        <v>7568.34</v>
      </c>
      <c r="GG47" s="11">
        <f t="shared" si="293"/>
        <v>7568.34</v>
      </c>
      <c r="GH47" s="11">
        <f t="shared" si="293"/>
        <v>7568.34</v>
      </c>
      <c r="GI47" s="11">
        <f t="shared" si="293"/>
        <v>7568.34</v>
      </c>
      <c r="GJ47" s="11">
        <f t="shared" si="293"/>
        <v>7568.34</v>
      </c>
      <c r="GK47" s="11">
        <f t="shared" si="293"/>
        <v>7568.34</v>
      </c>
      <c r="GL47" s="11">
        <f t="shared" si="293"/>
        <v>7568.34</v>
      </c>
      <c r="GM47" s="11">
        <f t="shared" si="293"/>
        <v>7568.34</v>
      </c>
      <c r="GO47" s="9" t="s">
        <v>33</v>
      </c>
      <c r="GP47" s="12" t="s">
        <v>119</v>
      </c>
      <c r="GQ47" s="11">
        <f>+GQ6*0.78</f>
        <v>8382.66</v>
      </c>
      <c r="GR47" s="11">
        <f t="shared" ref="GR47:HA47" si="294">+GR6*0.78</f>
        <v>8382.66</v>
      </c>
      <c r="GS47" s="11">
        <f t="shared" si="294"/>
        <v>8382.66</v>
      </c>
      <c r="GT47" s="11">
        <f t="shared" si="294"/>
        <v>8382.66</v>
      </c>
      <c r="GU47" s="11">
        <f t="shared" si="294"/>
        <v>8382.66</v>
      </c>
      <c r="GV47" s="11">
        <f t="shared" si="294"/>
        <v>8382.66</v>
      </c>
      <c r="GW47" s="11">
        <f t="shared" si="294"/>
        <v>8382.66</v>
      </c>
      <c r="GX47" s="11">
        <f t="shared" si="294"/>
        <v>8382.66</v>
      </c>
      <c r="GY47" s="11">
        <f t="shared" si="294"/>
        <v>8382.66</v>
      </c>
      <c r="GZ47" s="11">
        <f t="shared" si="294"/>
        <v>8382.66</v>
      </c>
      <c r="HA47" s="11">
        <f t="shared" si="294"/>
        <v>8382.66</v>
      </c>
    </row>
    <row r="48" spans="1:209" ht="13.9" x14ac:dyDescent="0.25">
      <c r="A48" s="9" t="s">
        <v>120</v>
      </c>
      <c r="B48" s="12" t="s">
        <v>121</v>
      </c>
      <c r="C48" s="11">
        <f>+C6*0.2</f>
        <v>983.2</v>
      </c>
      <c r="D48" s="11">
        <f t="shared" ref="D48:M48" si="295">+D6*0.2</f>
        <v>983.2</v>
      </c>
      <c r="E48" s="11">
        <f t="shared" si="295"/>
        <v>983.2</v>
      </c>
      <c r="F48" s="11">
        <f t="shared" si="295"/>
        <v>983.2</v>
      </c>
      <c r="G48" s="11">
        <f t="shared" si="295"/>
        <v>983.2</v>
      </c>
      <c r="H48" s="11">
        <f t="shared" si="295"/>
        <v>983.2</v>
      </c>
      <c r="I48" s="11">
        <f t="shared" si="295"/>
        <v>983.2</v>
      </c>
      <c r="J48" s="11">
        <f t="shared" si="295"/>
        <v>983.2</v>
      </c>
      <c r="K48" s="11">
        <f t="shared" si="295"/>
        <v>983.2</v>
      </c>
      <c r="L48" s="11">
        <f t="shared" si="295"/>
        <v>983.2</v>
      </c>
      <c r="M48" s="11">
        <f t="shared" si="295"/>
        <v>983.2</v>
      </c>
      <c r="O48" s="9" t="s">
        <v>120</v>
      </c>
      <c r="P48" s="12" t="s">
        <v>121</v>
      </c>
      <c r="Q48" s="11">
        <f>+Q6*0.2</f>
        <v>1032.4000000000001</v>
      </c>
      <c r="R48" s="11">
        <f t="shared" ref="R48:AA48" si="296">+R6*0.2</f>
        <v>1032.4000000000001</v>
      </c>
      <c r="S48" s="11">
        <f t="shared" si="296"/>
        <v>1032.4000000000001</v>
      </c>
      <c r="T48" s="11">
        <f t="shared" si="296"/>
        <v>1032.4000000000001</v>
      </c>
      <c r="U48" s="11">
        <f t="shared" si="296"/>
        <v>1032.4000000000001</v>
      </c>
      <c r="V48" s="11">
        <f t="shared" si="296"/>
        <v>1032.4000000000001</v>
      </c>
      <c r="W48" s="11">
        <f t="shared" si="296"/>
        <v>1032.4000000000001</v>
      </c>
      <c r="X48" s="11">
        <f t="shared" si="296"/>
        <v>1032.4000000000001</v>
      </c>
      <c r="Y48" s="11">
        <f t="shared" si="296"/>
        <v>1032.4000000000001</v>
      </c>
      <c r="Z48" s="11">
        <f t="shared" si="296"/>
        <v>1032.4000000000001</v>
      </c>
      <c r="AA48" s="11">
        <f t="shared" si="296"/>
        <v>1032.4000000000001</v>
      </c>
      <c r="AC48" s="9" t="s">
        <v>120</v>
      </c>
      <c r="AD48" s="12" t="s">
        <v>121</v>
      </c>
      <c r="AE48" s="11">
        <f>+AE6*0.2</f>
        <v>1061.8</v>
      </c>
      <c r="AF48" s="11">
        <f t="shared" ref="AF48:AO48" si="297">+AF6*0.2</f>
        <v>1061.8</v>
      </c>
      <c r="AG48" s="11">
        <f t="shared" si="297"/>
        <v>1061.8</v>
      </c>
      <c r="AH48" s="11">
        <f t="shared" si="297"/>
        <v>1061.8</v>
      </c>
      <c r="AI48" s="11">
        <f t="shared" si="297"/>
        <v>1061.8</v>
      </c>
      <c r="AJ48" s="11">
        <f t="shared" si="297"/>
        <v>1061.8</v>
      </c>
      <c r="AK48" s="11">
        <f t="shared" si="297"/>
        <v>1061.8</v>
      </c>
      <c r="AL48" s="11">
        <f t="shared" si="297"/>
        <v>1061.8</v>
      </c>
      <c r="AM48" s="11">
        <f t="shared" si="297"/>
        <v>1061.8</v>
      </c>
      <c r="AN48" s="11">
        <f t="shared" si="297"/>
        <v>1061.8</v>
      </c>
      <c r="AO48" s="11">
        <f t="shared" si="297"/>
        <v>1061.8</v>
      </c>
      <c r="AQ48" s="9" t="s">
        <v>120</v>
      </c>
      <c r="AR48" s="12" t="s">
        <v>121</v>
      </c>
      <c r="AS48" s="11">
        <f>+AS6*0.2</f>
        <v>1081.6000000000001</v>
      </c>
      <c r="AT48" s="11">
        <f t="shared" ref="AT48:BC48" si="298">+AT6*0.2</f>
        <v>1081.6000000000001</v>
      </c>
      <c r="AU48" s="11">
        <f t="shared" si="298"/>
        <v>1081.6000000000001</v>
      </c>
      <c r="AV48" s="11">
        <f t="shared" si="298"/>
        <v>1081.6000000000001</v>
      </c>
      <c r="AW48" s="11">
        <f t="shared" si="298"/>
        <v>1081.6000000000001</v>
      </c>
      <c r="AX48" s="11">
        <f t="shared" si="298"/>
        <v>1081.6000000000001</v>
      </c>
      <c r="AY48" s="11">
        <f t="shared" si="298"/>
        <v>1081.6000000000001</v>
      </c>
      <c r="AZ48" s="11">
        <f t="shared" si="298"/>
        <v>1081.6000000000001</v>
      </c>
      <c r="BA48" s="11">
        <f t="shared" si="298"/>
        <v>1081.6000000000001</v>
      </c>
      <c r="BB48" s="11">
        <f t="shared" si="298"/>
        <v>1081.6000000000001</v>
      </c>
      <c r="BC48" s="11">
        <f t="shared" si="298"/>
        <v>1081.6000000000001</v>
      </c>
      <c r="BE48" s="9" t="s">
        <v>120</v>
      </c>
      <c r="BF48" s="12" t="s">
        <v>121</v>
      </c>
      <c r="BG48" s="11">
        <f>+BG6*0.2</f>
        <v>1111</v>
      </c>
      <c r="BH48" s="11">
        <f t="shared" ref="BH48:BQ48" si="299">+BH6*0.2</f>
        <v>1111</v>
      </c>
      <c r="BI48" s="11">
        <f t="shared" si="299"/>
        <v>1111</v>
      </c>
      <c r="BJ48" s="11">
        <f t="shared" si="299"/>
        <v>1111</v>
      </c>
      <c r="BK48" s="11">
        <f t="shared" si="299"/>
        <v>1111</v>
      </c>
      <c r="BL48" s="11">
        <f t="shared" si="299"/>
        <v>1111</v>
      </c>
      <c r="BM48" s="11">
        <f t="shared" si="299"/>
        <v>1111</v>
      </c>
      <c r="BN48" s="11">
        <f t="shared" si="299"/>
        <v>1111</v>
      </c>
      <c r="BO48" s="11">
        <f t="shared" si="299"/>
        <v>1111</v>
      </c>
      <c r="BP48" s="11">
        <f t="shared" si="299"/>
        <v>1111</v>
      </c>
      <c r="BQ48" s="11">
        <f t="shared" si="299"/>
        <v>1111</v>
      </c>
      <c r="BS48" s="9" t="s">
        <v>120</v>
      </c>
      <c r="BT48" s="12" t="s">
        <v>121</v>
      </c>
      <c r="BU48" s="11">
        <f>+BU6*0.2</f>
        <v>1130.6000000000001</v>
      </c>
      <c r="BV48" s="11">
        <f t="shared" ref="BV48:CE48" si="300">+BV6*0.2</f>
        <v>1130.6000000000001</v>
      </c>
      <c r="BW48" s="11">
        <f t="shared" si="300"/>
        <v>1130.6000000000001</v>
      </c>
      <c r="BX48" s="11">
        <f t="shared" si="300"/>
        <v>1130.6000000000001</v>
      </c>
      <c r="BY48" s="11">
        <f t="shared" si="300"/>
        <v>1130.6000000000001</v>
      </c>
      <c r="BZ48" s="11">
        <f t="shared" si="300"/>
        <v>1130.6000000000001</v>
      </c>
      <c r="CA48" s="11">
        <f t="shared" si="300"/>
        <v>1130.6000000000001</v>
      </c>
      <c r="CB48" s="11">
        <f t="shared" si="300"/>
        <v>1130.6000000000001</v>
      </c>
      <c r="CC48" s="11">
        <f t="shared" si="300"/>
        <v>1130.6000000000001</v>
      </c>
      <c r="CD48" s="11">
        <f t="shared" si="300"/>
        <v>1130.6000000000001</v>
      </c>
      <c r="CE48" s="11">
        <f t="shared" si="300"/>
        <v>1130.6000000000001</v>
      </c>
      <c r="CG48" s="9" t="s">
        <v>120</v>
      </c>
      <c r="CH48" s="12" t="s">
        <v>121</v>
      </c>
      <c r="CI48" s="11">
        <f>+CI6*0.2</f>
        <v>1170</v>
      </c>
      <c r="CJ48" s="11">
        <f t="shared" ref="CJ48:CS48" si="301">+CJ6*0.2</f>
        <v>1170</v>
      </c>
      <c r="CK48" s="11">
        <f t="shared" si="301"/>
        <v>1170</v>
      </c>
      <c r="CL48" s="11">
        <f t="shared" si="301"/>
        <v>1170</v>
      </c>
      <c r="CM48" s="11">
        <f t="shared" si="301"/>
        <v>1170</v>
      </c>
      <c r="CN48" s="11">
        <f t="shared" si="301"/>
        <v>1170</v>
      </c>
      <c r="CO48" s="11">
        <f t="shared" si="301"/>
        <v>1170</v>
      </c>
      <c r="CP48" s="11">
        <f t="shared" si="301"/>
        <v>1170</v>
      </c>
      <c r="CQ48" s="11">
        <f t="shared" si="301"/>
        <v>1170</v>
      </c>
      <c r="CR48" s="11">
        <f t="shared" si="301"/>
        <v>1170</v>
      </c>
      <c r="CS48" s="11">
        <f t="shared" si="301"/>
        <v>1170</v>
      </c>
      <c r="CU48" s="9" t="s">
        <v>120</v>
      </c>
      <c r="CV48" s="12" t="s">
        <v>121</v>
      </c>
      <c r="CW48" s="11">
        <f>+CW6*0.2</f>
        <v>1278.2</v>
      </c>
      <c r="CX48" s="11">
        <f t="shared" ref="CX48:DG48" si="302">+CX6*0.2</f>
        <v>1278.2</v>
      </c>
      <c r="CY48" s="11">
        <f t="shared" si="302"/>
        <v>1278.2</v>
      </c>
      <c r="CZ48" s="11">
        <f t="shared" si="302"/>
        <v>1278.2</v>
      </c>
      <c r="DA48" s="11">
        <f t="shared" si="302"/>
        <v>1278.2</v>
      </c>
      <c r="DB48" s="11">
        <f t="shared" si="302"/>
        <v>1278.2</v>
      </c>
      <c r="DC48" s="11">
        <f t="shared" si="302"/>
        <v>1278.2</v>
      </c>
      <c r="DD48" s="11">
        <f t="shared" si="302"/>
        <v>1278.2</v>
      </c>
      <c r="DE48" s="11">
        <f t="shared" si="302"/>
        <v>1278.2</v>
      </c>
      <c r="DF48" s="11">
        <f t="shared" si="302"/>
        <v>1278.2</v>
      </c>
      <c r="DG48" s="11">
        <f t="shared" si="302"/>
        <v>1278.2</v>
      </c>
      <c r="DI48" s="9" t="s">
        <v>120</v>
      </c>
      <c r="DJ48" s="12" t="s">
        <v>125</v>
      </c>
      <c r="DK48" s="11">
        <v>1297.8000000000002</v>
      </c>
      <c r="DL48" s="11">
        <v>1297.8000000000002</v>
      </c>
      <c r="DM48" s="11">
        <v>1297.8000000000002</v>
      </c>
      <c r="DN48" s="11">
        <v>1297.8000000000002</v>
      </c>
      <c r="DO48" s="11">
        <v>1297.8000000000002</v>
      </c>
      <c r="DP48" s="11">
        <v>1297.8000000000002</v>
      </c>
      <c r="DQ48" s="11">
        <v>1297.8000000000002</v>
      </c>
      <c r="DR48" s="11">
        <v>1297.8000000000002</v>
      </c>
      <c r="DS48" s="11">
        <v>1297.8000000000002</v>
      </c>
      <c r="DT48" s="11">
        <v>1297.8000000000002</v>
      </c>
      <c r="DU48" s="11">
        <v>1297.8000000000002</v>
      </c>
      <c r="DW48" s="9" t="s">
        <v>120</v>
      </c>
      <c r="DX48" s="12" t="s">
        <v>125</v>
      </c>
      <c r="DY48" s="11">
        <f>+DY6*0.2</f>
        <v>1500.2</v>
      </c>
      <c r="DZ48" s="11">
        <f t="shared" ref="DZ48:EI48" si="303">+DZ6*0.2</f>
        <v>1500.2</v>
      </c>
      <c r="EA48" s="11">
        <f t="shared" si="303"/>
        <v>1500.2</v>
      </c>
      <c r="EB48" s="11">
        <f t="shared" si="303"/>
        <v>1500.2</v>
      </c>
      <c r="EC48" s="11">
        <f t="shared" si="303"/>
        <v>1500.2</v>
      </c>
      <c r="ED48" s="11">
        <f t="shared" si="303"/>
        <v>1500.2</v>
      </c>
      <c r="EE48" s="11">
        <f t="shared" si="303"/>
        <v>1500.2</v>
      </c>
      <c r="EF48" s="11">
        <f t="shared" si="303"/>
        <v>1500.2</v>
      </c>
      <c r="EG48" s="11">
        <f t="shared" si="303"/>
        <v>1500.2</v>
      </c>
      <c r="EH48" s="11">
        <f t="shared" si="303"/>
        <v>1500.2</v>
      </c>
      <c r="EI48" s="11">
        <f t="shared" si="303"/>
        <v>1500.2</v>
      </c>
      <c r="EK48" s="9" t="s">
        <v>120</v>
      </c>
      <c r="EL48" s="12" t="s">
        <v>125</v>
      </c>
      <c r="EM48" s="11">
        <f>+EM6*0.2</f>
        <v>1637.8000000000002</v>
      </c>
      <c r="EN48" s="11">
        <f t="shared" ref="EN48:EW48" si="304">+EN6*0.2</f>
        <v>1637.8000000000002</v>
      </c>
      <c r="EO48" s="11">
        <f t="shared" si="304"/>
        <v>1637.8000000000002</v>
      </c>
      <c r="EP48" s="11">
        <f t="shared" si="304"/>
        <v>1637.8000000000002</v>
      </c>
      <c r="EQ48" s="11">
        <f t="shared" si="304"/>
        <v>1637.8000000000002</v>
      </c>
      <c r="ER48" s="11">
        <f t="shared" si="304"/>
        <v>1637.8000000000002</v>
      </c>
      <c r="ES48" s="11">
        <f t="shared" si="304"/>
        <v>1637.8000000000002</v>
      </c>
      <c r="ET48" s="11">
        <f t="shared" si="304"/>
        <v>1637.8000000000002</v>
      </c>
      <c r="EU48" s="11">
        <f t="shared" si="304"/>
        <v>1637.8000000000002</v>
      </c>
      <c r="EV48" s="11">
        <f t="shared" si="304"/>
        <v>1637.8000000000002</v>
      </c>
      <c r="EW48" s="11">
        <f t="shared" si="304"/>
        <v>1637.8000000000002</v>
      </c>
      <c r="EY48" s="9" t="s">
        <v>120</v>
      </c>
      <c r="EZ48" s="12" t="s">
        <v>125</v>
      </c>
      <c r="FA48" s="11">
        <f>+FA6*0.2</f>
        <v>1742</v>
      </c>
      <c r="FB48" s="11">
        <f t="shared" ref="FB48:FK48" si="305">+FB6*0.2</f>
        <v>1742</v>
      </c>
      <c r="FC48" s="11">
        <f t="shared" si="305"/>
        <v>1742</v>
      </c>
      <c r="FD48" s="11">
        <f t="shared" si="305"/>
        <v>1742</v>
      </c>
      <c r="FE48" s="11">
        <f t="shared" si="305"/>
        <v>1742</v>
      </c>
      <c r="FF48" s="11">
        <f t="shared" si="305"/>
        <v>1742</v>
      </c>
      <c r="FG48" s="11">
        <f t="shared" si="305"/>
        <v>1742</v>
      </c>
      <c r="FH48" s="11">
        <f t="shared" si="305"/>
        <v>1742</v>
      </c>
      <c r="FI48" s="11">
        <f t="shared" si="305"/>
        <v>1742</v>
      </c>
      <c r="FJ48" s="11">
        <f t="shared" si="305"/>
        <v>1742</v>
      </c>
      <c r="FK48" s="11">
        <f t="shared" si="305"/>
        <v>1742</v>
      </c>
      <c r="FM48" s="9" t="s">
        <v>120</v>
      </c>
      <c r="FN48" s="12" t="s">
        <v>125</v>
      </c>
      <c r="FO48" s="11">
        <f>+FO6*0.2</f>
        <v>1840.6000000000001</v>
      </c>
      <c r="FP48" s="11">
        <f t="shared" ref="FP48:FY48" si="306">+FP6*0.2</f>
        <v>1840.6000000000001</v>
      </c>
      <c r="FQ48" s="11">
        <f t="shared" si="306"/>
        <v>1840.6000000000001</v>
      </c>
      <c r="FR48" s="11">
        <f t="shared" si="306"/>
        <v>1840.6000000000001</v>
      </c>
      <c r="FS48" s="11">
        <f t="shared" si="306"/>
        <v>1840.6000000000001</v>
      </c>
      <c r="FT48" s="11">
        <f t="shared" si="306"/>
        <v>1840.6000000000001</v>
      </c>
      <c r="FU48" s="11">
        <f t="shared" si="306"/>
        <v>1840.6000000000001</v>
      </c>
      <c r="FV48" s="11">
        <f t="shared" si="306"/>
        <v>1840.6000000000001</v>
      </c>
      <c r="FW48" s="11">
        <f t="shared" si="306"/>
        <v>1840.6000000000001</v>
      </c>
      <c r="FX48" s="11">
        <f t="shared" si="306"/>
        <v>1840.6000000000001</v>
      </c>
      <c r="FY48" s="11">
        <f t="shared" si="306"/>
        <v>1840.6000000000001</v>
      </c>
      <c r="GA48" s="9" t="s">
        <v>120</v>
      </c>
      <c r="GB48" s="12" t="s">
        <v>125</v>
      </c>
      <c r="GC48" s="11">
        <f>+GC6*0.2</f>
        <v>1940.6000000000001</v>
      </c>
      <c r="GD48" s="11">
        <f t="shared" ref="GD48:GM48" si="307">+GD6*0.2</f>
        <v>1940.6000000000001</v>
      </c>
      <c r="GE48" s="11">
        <f t="shared" si="307"/>
        <v>1940.6000000000001</v>
      </c>
      <c r="GF48" s="11">
        <f t="shared" si="307"/>
        <v>1940.6000000000001</v>
      </c>
      <c r="GG48" s="11">
        <f t="shared" si="307"/>
        <v>1940.6000000000001</v>
      </c>
      <c r="GH48" s="11">
        <f t="shared" si="307"/>
        <v>1940.6000000000001</v>
      </c>
      <c r="GI48" s="11">
        <f t="shared" si="307"/>
        <v>1940.6000000000001</v>
      </c>
      <c r="GJ48" s="11">
        <f t="shared" si="307"/>
        <v>1940.6000000000001</v>
      </c>
      <c r="GK48" s="11">
        <f t="shared" si="307"/>
        <v>1940.6000000000001</v>
      </c>
      <c r="GL48" s="11">
        <f t="shared" si="307"/>
        <v>1940.6000000000001</v>
      </c>
      <c r="GM48" s="11">
        <f t="shared" si="307"/>
        <v>1940.6000000000001</v>
      </c>
      <c r="GO48" s="9" t="s">
        <v>120</v>
      </c>
      <c r="GP48" s="12" t="s">
        <v>125</v>
      </c>
      <c r="GQ48" s="11">
        <f>+GQ6*0.2</f>
        <v>2149.4</v>
      </c>
      <c r="GR48" s="11">
        <f t="shared" ref="GR48:HA48" si="308">+GR6*0.2</f>
        <v>2149.4</v>
      </c>
      <c r="GS48" s="11">
        <f t="shared" si="308"/>
        <v>2149.4</v>
      </c>
      <c r="GT48" s="11">
        <f t="shared" si="308"/>
        <v>2149.4</v>
      </c>
      <c r="GU48" s="11">
        <f t="shared" si="308"/>
        <v>2149.4</v>
      </c>
      <c r="GV48" s="11">
        <f t="shared" si="308"/>
        <v>2149.4</v>
      </c>
      <c r="GW48" s="11">
        <f t="shared" si="308"/>
        <v>2149.4</v>
      </c>
      <c r="GX48" s="11">
        <f t="shared" si="308"/>
        <v>2149.4</v>
      </c>
      <c r="GY48" s="11">
        <f t="shared" si="308"/>
        <v>2149.4</v>
      </c>
      <c r="GZ48" s="11">
        <f t="shared" si="308"/>
        <v>2149.4</v>
      </c>
      <c r="HA48" s="11">
        <f t="shared" si="308"/>
        <v>2149.4</v>
      </c>
    </row>
    <row r="49" spans="1:209" ht="13.9" x14ac:dyDescent="0.25">
      <c r="A49" s="9"/>
      <c r="B49" s="14" t="s">
        <v>24</v>
      </c>
      <c r="C49" s="15">
        <f>SUM(C43:C48)</f>
        <v>15530.876</v>
      </c>
      <c r="D49" s="15">
        <f t="shared" ref="D49:M49" si="309">SUM(D43:D48)</f>
        <v>15693.104000000001</v>
      </c>
      <c r="E49" s="15">
        <f t="shared" si="309"/>
        <v>16179.788</v>
      </c>
      <c r="F49" s="15">
        <f t="shared" si="309"/>
        <v>16720.547999999999</v>
      </c>
      <c r="G49" s="15">
        <f t="shared" si="309"/>
        <v>17315.384000000002</v>
      </c>
      <c r="H49" s="15">
        <f t="shared" si="309"/>
        <v>17856.144</v>
      </c>
      <c r="I49" s="15">
        <f t="shared" si="309"/>
        <v>18396.904000000002</v>
      </c>
      <c r="J49" s="15">
        <f t="shared" si="309"/>
        <v>18937.664000000001</v>
      </c>
      <c r="K49" s="15">
        <f t="shared" si="309"/>
        <v>20073.260000000002</v>
      </c>
      <c r="L49" s="15">
        <f t="shared" si="309"/>
        <v>20614.02</v>
      </c>
      <c r="M49" s="15">
        <f t="shared" si="309"/>
        <v>21154.780000000002</v>
      </c>
      <c r="O49" s="9"/>
      <c r="P49" s="14" t="s">
        <v>24</v>
      </c>
      <c r="Q49" s="15">
        <f>SUM(Q43:Q48)</f>
        <v>16383.382000000001</v>
      </c>
      <c r="R49" s="15">
        <f t="shared" ref="R49:AA49" si="310">SUM(R43:R48)</f>
        <v>16553.728000000003</v>
      </c>
      <c r="S49" s="15">
        <f t="shared" si="310"/>
        <v>17064.766000000003</v>
      </c>
      <c r="T49" s="15">
        <f t="shared" si="310"/>
        <v>17632.586000000003</v>
      </c>
      <c r="U49" s="15">
        <f t="shared" si="310"/>
        <v>18257.188000000002</v>
      </c>
      <c r="V49" s="15">
        <f t="shared" si="310"/>
        <v>18825.008000000002</v>
      </c>
      <c r="W49" s="15">
        <f t="shared" si="310"/>
        <v>19392.828000000001</v>
      </c>
      <c r="X49" s="15">
        <f t="shared" si="310"/>
        <v>19960.648000000001</v>
      </c>
      <c r="Y49" s="15">
        <f t="shared" si="310"/>
        <v>21153.070000000003</v>
      </c>
      <c r="Z49" s="15">
        <f t="shared" si="310"/>
        <v>21720.890000000003</v>
      </c>
      <c r="AA49" s="15">
        <f t="shared" si="310"/>
        <v>22288.710000000003</v>
      </c>
      <c r="AC49" s="9"/>
      <c r="AD49" s="14" t="s">
        <v>24</v>
      </c>
      <c r="AE49" s="15">
        <f>SUM(AE43:AE48)</f>
        <v>16895.099000000002</v>
      </c>
      <c r="AF49" s="15">
        <f t="shared" ref="AF49:AO49" si="311">SUM(AF43:AF48)</f>
        <v>17070.296000000002</v>
      </c>
      <c r="AG49" s="15">
        <f t="shared" si="311"/>
        <v>17595.886999999999</v>
      </c>
      <c r="AH49" s="15">
        <f t="shared" si="311"/>
        <v>18179.877</v>
      </c>
      <c r="AI49" s="15">
        <f t="shared" si="311"/>
        <v>18822.266</v>
      </c>
      <c r="AJ49" s="15">
        <f t="shared" si="311"/>
        <v>19406.256000000001</v>
      </c>
      <c r="AK49" s="15">
        <f t="shared" si="311"/>
        <v>19990.246000000003</v>
      </c>
      <c r="AL49" s="15">
        <f t="shared" si="311"/>
        <v>20574.236000000001</v>
      </c>
      <c r="AM49" s="15">
        <f t="shared" si="311"/>
        <v>21800.615000000002</v>
      </c>
      <c r="AN49" s="15">
        <f t="shared" si="311"/>
        <v>22384.605</v>
      </c>
      <c r="AO49" s="15">
        <f t="shared" si="311"/>
        <v>22968.595000000001</v>
      </c>
      <c r="AQ49" s="9"/>
      <c r="AR49" s="14" t="s">
        <v>24</v>
      </c>
      <c r="AS49" s="15">
        <f>SUM(AS43:AS48)</f>
        <v>17237.887999999999</v>
      </c>
      <c r="AT49" s="15">
        <f t="shared" ref="AT49:BC49" si="312">SUM(AT43:AT48)</f>
        <v>17416.351999999999</v>
      </c>
      <c r="AU49" s="15">
        <f t="shared" si="312"/>
        <v>17951.743999999999</v>
      </c>
      <c r="AV49" s="15">
        <f t="shared" si="312"/>
        <v>18546.623999999996</v>
      </c>
      <c r="AW49" s="15">
        <f t="shared" si="312"/>
        <v>19200.991999999998</v>
      </c>
      <c r="AX49" s="15">
        <f t="shared" si="312"/>
        <v>19795.871999999996</v>
      </c>
      <c r="AY49" s="15">
        <f t="shared" si="312"/>
        <v>20390.752</v>
      </c>
      <c r="AZ49" s="15">
        <f t="shared" si="312"/>
        <v>20985.631999999998</v>
      </c>
      <c r="BA49" s="15">
        <f t="shared" si="312"/>
        <v>22234.879999999997</v>
      </c>
      <c r="BB49" s="15">
        <f t="shared" si="312"/>
        <v>22829.759999999995</v>
      </c>
      <c r="BC49" s="15">
        <f t="shared" si="312"/>
        <v>23424.639999999999</v>
      </c>
      <c r="BE49" s="9"/>
      <c r="BF49" s="14" t="s">
        <v>24</v>
      </c>
      <c r="BG49" s="15">
        <f>SUM(BG43:BG48)</f>
        <v>17747.605000000003</v>
      </c>
      <c r="BH49" s="15">
        <f t="shared" ref="BH49:BQ49" si="313">SUM(BH43:BH48)</f>
        <v>17930.920000000002</v>
      </c>
      <c r="BI49" s="15">
        <f t="shared" si="313"/>
        <v>18480.865000000002</v>
      </c>
      <c r="BJ49" s="15">
        <f t="shared" si="313"/>
        <v>19091.915000000001</v>
      </c>
      <c r="BK49" s="15">
        <f t="shared" si="313"/>
        <v>19764.070000000003</v>
      </c>
      <c r="BL49" s="15">
        <f t="shared" si="313"/>
        <v>20375.120000000003</v>
      </c>
      <c r="BM49" s="15">
        <f t="shared" si="313"/>
        <v>20986.170000000002</v>
      </c>
      <c r="BN49" s="15">
        <f t="shared" si="313"/>
        <v>21597.22</v>
      </c>
      <c r="BO49" s="15">
        <f t="shared" si="313"/>
        <v>22880.425000000003</v>
      </c>
      <c r="BP49" s="15">
        <f t="shared" si="313"/>
        <v>23491.475000000002</v>
      </c>
      <c r="BQ49" s="15">
        <f t="shared" si="313"/>
        <v>24102.525000000001</v>
      </c>
      <c r="BS49" s="9"/>
      <c r="BT49" s="14" t="s">
        <v>24</v>
      </c>
      <c r="BU49" s="15">
        <f>SUM(BU43:BU48)</f>
        <v>18088.082999999999</v>
      </c>
      <c r="BV49" s="15">
        <f t="shared" ref="BV49:CE49" si="314">SUM(BV43:BV48)</f>
        <v>18274.631999999998</v>
      </c>
      <c r="BW49" s="15">
        <f t="shared" si="314"/>
        <v>18834.278999999999</v>
      </c>
      <c r="BX49" s="15">
        <f t="shared" si="314"/>
        <v>19456.108999999997</v>
      </c>
      <c r="BY49" s="15">
        <f t="shared" si="314"/>
        <v>20140.121999999999</v>
      </c>
      <c r="BZ49" s="15">
        <f t="shared" si="314"/>
        <v>20761.951999999997</v>
      </c>
      <c r="CA49" s="15">
        <f t="shared" si="314"/>
        <v>21383.781999999999</v>
      </c>
      <c r="CB49" s="15">
        <f t="shared" si="314"/>
        <v>22005.611999999997</v>
      </c>
      <c r="CC49" s="15">
        <f t="shared" si="314"/>
        <v>23311.454999999998</v>
      </c>
      <c r="CD49" s="15">
        <f t="shared" si="314"/>
        <v>23933.285</v>
      </c>
      <c r="CE49" s="15">
        <f t="shared" si="314"/>
        <v>24555.114999999998</v>
      </c>
      <c r="CG49" s="9"/>
      <c r="CH49" s="14" t="s">
        <v>24</v>
      </c>
      <c r="CI49" s="15">
        <f>SUM(CI43:CI48)</f>
        <v>18771.350000000002</v>
      </c>
      <c r="CJ49" s="15">
        <f t="shared" ref="CJ49:CR49" si="315">SUM(CJ43:CJ48)</f>
        <v>18964.400000000001</v>
      </c>
      <c r="CK49" s="15">
        <f t="shared" si="315"/>
        <v>19543.550000000003</v>
      </c>
      <c r="CL49" s="15">
        <f t="shared" si="315"/>
        <v>20187.050000000003</v>
      </c>
      <c r="CM49" s="15">
        <f t="shared" si="315"/>
        <v>20894.900000000001</v>
      </c>
      <c r="CN49" s="15">
        <f t="shared" si="315"/>
        <v>21538.400000000001</v>
      </c>
      <c r="CO49" s="15">
        <f t="shared" si="315"/>
        <v>22181.9</v>
      </c>
      <c r="CP49" s="15">
        <f t="shared" si="315"/>
        <v>22825.4</v>
      </c>
      <c r="CQ49" s="15">
        <f t="shared" si="315"/>
        <v>24176.75</v>
      </c>
      <c r="CR49" s="15">
        <f t="shared" si="315"/>
        <v>24820.25</v>
      </c>
      <c r="CS49" s="15">
        <f>SUM(CS43:CS48)</f>
        <v>25463.75</v>
      </c>
      <c r="CU49" s="9"/>
      <c r="CV49" s="14" t="s">
        <v>24</v>
      </c>
      <c r="CW49" s="15">
        <f>SUM(CW43:CW48)</f>
        <v>20648.601000000002</v>
      </c>
      <c r="CX49" s="15">
        <f t="shared" ref="CX49:DG49" si="316">SUM(CX43:CX48)</f>
        <v>20859.504000000001</v>
      </c>
      <c r="CY49" s="15">
        <f t="shared" si="316"/>
        <v>21492.213000000003</v>
      </c>
      <c r="CZ49" s="15">
        <f t="shared" si="316"/>
        <v>22195.223000000002</v>
      </c>
      <c r="DA49" s="15">
        <f t="shared" si="316"/>
        <v>22968.534</v>
      </c>
      <c r="DB49" s="15">
        <f t="shared" si="316"/>
        <v>23671.544000000002</v>
      </c>
      <c r="DC49" s="15">
        <f t="shared" si="316"/>
        <v>24374.554</v>
      </c>
      <c r="DD49" s="15">
        <f t="shared" si="316"/>
        <v>25077.563999999998</v>
      </c>
      <c r="DE49" s="15">
        <f t="shared" si="316"/>
        <v>26553.885000000002</v>
      </c>
      <c r="DF49" s="15">
        <f t="shared" si="316"/>
        <v>27256.895</v>
      </c>
      <c r="DG49" s="15">
        <f t="shared" si="316"/>
        <v>27959.904999999999</v>
      </c>
      <c r="DI49" s="9"/>
      <c r="DJ49" s="14" t="s">
        <v>24</v>
      </c>
      <c r="DK49" s="15">
        <f>SUM(DK43:DK48)</f>
        <v>20989.079000000002</v>
      </c>
      <c r="DL49" s="15">
        <f t="shared" ref="DL49:DU49" si="317">SUM(DL43:DL48)</f>
        <v>21203.216</v>
      </c>
      <c r="DM49" s="15">
        <f t="shared" si="317"/>
        <v>21845.627</v>
      </c>
      <c r="DN49" s="15">
        <f t="shared" si="317"/>
        <v>22559.416999999998</v>
      </c>
      <c r="DO49" s="15">
        <f t="shared" si="317"/>
        <v>23344.585999999999</v>
      </c>
      <c r="DP49" s="15">
        <f t="shared" si="317"/>
        <v>24058.376</v>
      </c>
      <c r="DQ49" s="15">
        <f t="shared" si="317"/>
        <v>24772.166000000001</v>
      </c>
      <c r="DR49" s="15">
        <f t="shared" si="317"/>
        <v>25485.956000000002</v>
      </c>
      <c r="DS49" s="15">
        <f t="shared" si="317"/>
        <v>26984.914999999997</v>
      </c>
      <c r="DT49" s="15">
        <f t="shared" si="317"/>
        <v>27698.704999999998</v>
      </c>
      <c r="DU49" s="15">
        <f t="shared" si="317"/>
        <v>28412.494999999999</v>
      </c>
      <c r="DW49" s="9"/>
      <c r="DX49" s="14" t="s">
        <v>24</v>
      </c>
      <c r="DY49" s="15">
        <f>SUM(DY43:DY48)</f>
        <v>23999.810999999998</v>
      </c>
      <c r="DZ49" s="15">
        <f t="shared" ref="DZ49:EI49" si="318">SUM(DZ43:DZ48)</f>
        <v>24247.344000000001</v>
      </c>
      <c r="EA49" s="15">
        <f t="shared" si="318"/>
        <v>24989.943000000003</v>
      </c>
      <c r="EB49" s="15">
        <f t="shared" si="318"/>
        <v>25815.053000000004</v>
      </c>
      <c r="EC49" s="15">
        <f t="shared" si="318"/>
        <v>26722.674000000003</v>
      </c>
      <c r="ED49" s="15">
        <f t="shared" si="318"/>
        <v>27547.784000000003</v>
      </c>
      <c r="EE49" s="15">
        <f t="shared" si="318"/>
        <v>28372.894000000004</v>
      </c>
      <c r="EF49" s="15">
        <f t="shared" si="318"/>
        <v>29198.004000000004</v>
      </c>
      <c r="EG49" s="15">
        <f t="shared" si="318"/>
        <v>30930.735000000004</v>
      </c>
      <c r="EH49" s="15">
        <f t="shared" si="318"/>
        <v>31755.844999999998</v>
      </c>
      <c r="EI49" s="15">
        <f t="shared" si="318"/>
        <v>32580.954999999998</v>
      </c>
      <c r="EK49" s="9"/>
      <c r="EL49" s="14" t="s">
        <v>24</v>
      </c>
      <c r="EM49" s="15">
        <f>SUM(EM43:EM48)</f>
        <v>26415.778999999999</v>
      </c>
      <c r="EN49" s="15">
        <f t="shared" ref="EN49:EW49" si="319">SUM(EN43:EN48)</f>
        <v>26686.016</v>
      </c>
      <c r="EO49" s="15">
        <f t="shared" si="319"/>
        <v>27496.727000000003</v>
      </c>
      <c r="EP49" s="15">
        <f t="shared" si="319"/>
        <v>28397.517000000003</v>
      </c>
      <c r="EQ49" s="15">
        <f t="shared" si="319"/>
        <v>29388.386000000002</v>
      </c>
      <c r="ER49" s="15">
        <f t="shared" si="319"/>
        <v>30289.176000000003</v>
      </c>
      <c r="ES49" s="15">
        <f t="shared" si="319"/>
        <v>31189.966000000004</v>
      </c>
      <c r="ET49" s="15">
        <f t="shared" si="319"/>
        <v>32090.756000000005</v>
      </c>
      <c r="EU49" s="15">
        <f t="shared" si="319"/>
        <v>33982.415000000008</v>
      </c>
      <c r="EV49" s="15">
        <f t="shared" si="319"/>
        <v>34883.205000000002</v>
      </c>
      <c r="EW49" s="15">
        <f t="shared" si="319"/>
        <v>35783.995000000003</v>
      </c>
      <c r="EY49" s="9"/>
      <c r="EZ49" s="14" t="s">
        <v>24</v>
      </c>
      <c r="FA49" s="15">
        <f>SUM(FA43:FA48)</f>
        <v>27496.81</v>
      </c>
      <c r="FB49" s="15">
        <f t="shared" ref="FB49:FK49" si="320">SUM(FB43:FB48)</f>
        <v>27784.240000000002</v>
      </c>
      <c r="FC49" s="15">
        <f t="shared" si="320"/>
        <v>28646.53</v>
      </c>
      <c r="FD49" s="15">
        <f t="shared" si="320"/>
        <v>29604.63</v>
      </c>
      <c r="FE49" s="15">
        <f t="shared" si="320"/>
        <v>30658.54</v>
      </c>
      <c r="FF49" s="15">
        <f t="shared" si="320"/>
        <v>31616.639999999999</v>
      </c>
      <c r="FG49" s="15">
        <f t="shared" si="320"/>
        <v>32574.739999999998</v>
      </c>
      <c r="FH49" s="15">
        <f t="shared" si="320"/>
        <v>33532.839999999997</v>
      </c>
      <c r="FI49" s="15">
        <f t="shared" si="320"/>
        <v>35544.850000000006</v>
      </c>
      <c r="FJ49" s="15">
        <f t="shared" si="320"/>
        <v>36502.950000000004</v>
      </c>
      <c r="FK49" s="15">
        <f t="shared" si="320"/>
        <v>37461.050000000003</v>
      </c>
      <c r="FM49" s="9"/>
      <c r="FN49" s="14" t="s">
        <v>24</v>
      </c>
      <c r="FO49" s="15">
        <f>SUM(FO43:FO48)</f>
        <v>29227.132999999998</v>
      </c>
      <c r="FP49" s="15">
        <f t="shared" ref="FP49:FY49" si="321">SUM(FP43:FP48)</f>
        <v>29530.831999999999</v>
      </c>
      <c r="FQ49" s="15">
        <f t="shared" si="321"/>
        <v>30441.929</v>
      </c>
      <c r="FR49" s="15">
        <f t="shared" si="321"/>
        <v>31454.259000000002</v>
      </c>
      <c r="FS49" s="15">
        <f t="shared" si="321"/>
        <v>32567.822</v>
      </c>
      <c r="FT49" s="15">
        <f t="shared" si="321"/>
        <v>33580.152000000002</v>
      </c>
      <c r="FU49" s="15">
        <f t="shared" si="321"/>
        <v>34592.482000000004</v>
      </c>
      <c r="FV49" s="15">
        <f t="shared" si="321"/>
        <v>35604.811999999998</v>
      </c>
      <c r="FW49" s="15">
        <f t="shared" si="321"/>
        <v>37730.705000000002</v>
      </c>
      <c r="FX49" s="15">
        <f t="shared" si="321"/>
        <v>38743.034999999996</v>
      </c>
      <c r="FY49" s="15">
        <f t="shared" si="321"/>
        <v>39755.364999999998</v>
      </c>
      <c r="GA49" s="9"/>
      <c r="GB49" s="14" t="s">
        <v>24</v>
      </c>
      <c r="GC49" s="15">
        <f>SUM(GC43:GC48)</f>
        <v>30982.632999999998</v>
      </c>
      <c r="GD49" s="15">
        <f t="shared" ref="GD49:GM49" si="322">SUM(GD43:GD48)</f>
        <v>31302.831999999999</v>
      </c>
      <c r="GE49" s="15">
        <f t="shared" si="322"/>
        <v>32263.429</v>
      </c>
      <c r="GF49" s="15">
        <f t="shared" si="322"/>
        <v>33330.759000000005</v>
      </c>
      <c r="GG49" s="15">
        <f t="shared" si="322"/>
        <v>34504.822</v>
      </c>
      <c r="GH49" s="15">
        <f t="shared" si="322"/>
        <v>35572.152000000002</v>
      </c>
      <c r="GI49" s="15">
        <f t="shared" si="322"/>
        <v>36639.481999999996</v>
      </c>
      <c r="GJ49" s="15">
        <f t="shared" si="322"/>
        <v>37706.811999999998</v>
      </c>
      <c r="GK49" s="15">
        <f t="shared" si="322"/>
        <v>39948.205000000002</v>
      </c>
      <c r="GL49" s="15">
        <f t="shared" si="322"/>
        <v>41015.534999999996</v>
      </c>
      <c r="GM49" s="15">
        <f t="shared" si="322"/>
        <v>42082.864999999998</v>
      </c>
      <c r="GO49" s="9"/>
      <c r="GP49" s="14" t="s">
        <v>24</v>
      </c>
      <c r="GQ49" s="15">
        <f>SUM(GQ43:GQ48)</f>
        <v>34649.317000000003</v>
      </c>
      <c r="GR49" s="15">
        <f t="shared" ref="GR49:HA49" si="323">SUM(GR43:GR48)</f>
        <v>35003.968000000001</v>
      </c>
      <c r="GS49" s="15">
        <f t="shared" si="323"/>
        <v>36067.921000000002</v>
      </c>
      <c r="GT49" s="15">
        <f t="shared" si="323"/>
        <v>37250.091000000008</v>
      </c>
      <c r="GU49" s="15">
        <f t="shared" si="323"/>
        <v>38550.478000000003</v>
      </c>
      <c r="GV49" s="15">
        <f t="shared" si="323"/>
        <v>39732.648000000008</v>
      </c>
      <c r="GW49" s="15">
        <f t="shared" si="323"/>
        <v>40914.818000000007</v>
      </c>
      <c r="GX49" s="15">
        <f t="shared" si="323"/>
        <v>42096.988000000005</v>
      </c>
      <c r="GY49" s="15">
        <f t="shared" si="323"/>
        <v>44579.545000000006</v>
      </c>
      <c r="GZ49" s="15">
        <f t="shared" si="323"/>
        <v>45761.715000000004</v>
      </c>
      <c r="HA49" s="15">
        <f t="shared" si="323"/>
        <v>46943.885000000002</v>
      </c>
    </row>
    <row r="50" spans="1:209" ht="13.9" x14ac:dyDescent="0.25">
      <c r="A50" s="9"/>
      <c r="B50" s="12" t="s">
        <v>25</v>
      </c>
      <c r="C50" s="11">
        <f>-C49*0.19</f>
        <v>-2950.8664400000002</v>
      </c>
      <c r="D50" s="11">
        <f>-D49*0.19</f>
        <v>-2981.6897600000002</v>
      </c>
      <c r="E50" s="11">
        <f t="shared" ref="E50:L50" si="324">-E49*0.19</f>
        <v>-3074.1597200000001</v>
      </c>
      <c r="F50" s="11">
        <f t="shared" si="324"/>
        <v>-3176.9041199999997</v>
      </c>
      <c r="G50" s="11">
        <f t="shared" si="324"/>
        <v>-3289.9229600000003</v>
      </c>
      <c r="H50" s="11">
        <f t="shared" si="324"/>
        <v>-3392.6673599999999</v>
      </c>
      <c r="I50" s="11">
        <f t="shared" si="324"/>
        <v>-3495.4117600000004</v>
      </c>
      <c r="J50" s="11">
        <f t="shared" si="324"/>
        <v>-3598.15616</v>
      </c>
      <c r="K50" s="11">
        <f t="shared" si="324"/>
        <v>-3813.9194000000002</v>
      </c>
      <c r="L50" s="11">
        <f t="shared" si="324"/>
        <v>-3916.6638000000003</v>
      </c>
      <c r="M50" s="11">
        <f>-M49*0.19</f>
        <v>-4019.4082000000003</v>
      </c>
      <c r="O50" s="9"/>
      <c r="P50" s="12" t="s">
        <v>25</v>
      </c>
      <c r="Q50" s="11">
        <f>-Q49*0.19</f>
        <v>-3112.8425800000005</v>
      </c>
      <c r="R50" s="11">
        <f>-R49*0.19</f>
        <v>-3145.2083200000006</v>
      </c>
      <c r="S50" s="11">
        <f t="shared" ref="S50:Z50" si="325">-S49*0.19</f>
        <v>-3242.3055400000007</v>
      </c>
      <c r="T50" s="11">
        <f t="shared" si="325"/>
        <v>-3350.1913400000008</v>
      </c>
      <c r="U50" s="11">
        <f t="shared" si="325"/>
        <v>-3468.8657200000002</v>
      </c>
      <c r="V50" s="11">
        <f t="shared" si="325"/>
        <v>-3576.7515200000003</v>
      </c>
      <c r="W50" s="11">
        <f t="shared" si="325"/>
        <v>-3684.6373200000003</v>
      </c>
      <c r="X50" s="11">
        <f t="shared" si="325"/>
        <v>-3792.5231200000003</v>
      </c>
      <c r="Y50" s="11">
        <f t="shared" si="325"/>
        <v>-4019.0833000000007</v>
      </c>
      <c r="Z50" s="11">
        <f t="shared" si="325"/>
        <v>-4126.9691000000003</v>
      </c>
      <c r="AA50" s="11">
        <f>-AA49*0.19</f>
        <v>-4234.8549000000003</v>
      </c>
      <c r="AC50" s="9"/>
      <c r="AD50" s="12" t="s">
        <v>25</v>
      </c>
      <c r="AE50" s="11">
        <f>-AE49*0.19</f>
        <v>-3210.0688100000002</v>
      </c>
      <c r="AF50" s="11">
        <f>-AF49*0.19</f>
        <v>-3243.3562400000005</v>
      </c>
      <c r="AG50" s="11">
        <f t="shared" ref="AG50:AN50" si="326">-AG49*0.19</f>
        <v>-3343.2185299999996</v>
      </c>
      <c r="AH50" s="11">
        <f t="shared" si="326"/>
        <v>-3454.1766299999999</v>
      </c>
      <c r="AI50" s="11">
        <f t="shared" si="326"/>
        <v>-3576.23054</v>
      </c>
      <c r="AJ50" s="11">
        <f t="shared" si="326"/>
        <v>-3687.1886400000003</v>
      </c>
      <c r="AK50" s="11">
        <f t="shared" si="326"/>
        <v>-3798.1467400000006</v>
      </c>
      <c r="AL50" s="11">
        <f t="shared" si="326"/>
        <v>-3909.1048400000004</v>
      </c>
      <c r="AM50" s="11">
        <f t="shared" si="326"/>
        <v>-4142.1168500000003</v>
      </c>
      <c r="AN50" s="11">
        <f t="shared" si="326"/>
        <v>-4253.0749500000002</v>
      </c>
      <c r="AO50" s="11">
        <f>-AO49*0.19</f>
        <v>-4364.03305</v>
      </c>
      <c r="AQ50" s="9"/>
      <c r="AR50" s="12" t="s">
        <v>25</v>
      </c>
      <c r="AS50" s="11">
        <f>-AS49*0.19</f>
        <v>-3275.1987199999999</v>
      </c>
      <c r="AT50" s="11">
        <f>-AT49*0.19</f>
        <v>-3309.1068799999998</v>
      </c>
      <c r="AU50" s="11">
        <f t="shared" ref="AU50:BB50" si="327">-AU49*0.19</f>
        <v>-3410.8313599999997</v>
      </c>
      <c r="AV50" s="11">
        <f t="shared" si="327"/>
        <v>-3523.8585599999992</v>
      </c>
      <c r="AW50" s="11">
        <f t="shared" si="327"/>
        <v>-3648.1884799999998</v>
      </c>
      <c r="AX50" s="11">
        <f t="shared" si="327"/>
        <v>-3761.2156799999993</v>
      </c>
      <c r="AY50" s="11">
        <f t="shared" si="327"/>
        <v>-3874.2428800000002</v>
      </c>
      <c r="AZ50" s="11">
        <f t="shared" si="327"/>
        <v>-3987.2700799999998</v>
      </c>
      <c r="BA50" s="11">
        <f t="shared" si="327"/>
        <v>-4224.6271999999999</v>
      </c>
      <c r="BB50" s="11">
        <f t="shared" si="327"/>
        <v>-4337.6543999999994</v>
      </c>
      <c r="BC50" s="11">
        <f>-BC49*0.19</f>
        <v>-4450.6815999999999</v>
      </c>
      <c r="BE50" s="9"/>
      <c r="BF50" s="12" t="s">
        <v>25</v>
      </c>
      <c r="BG50" s="11">
        <f>-BG49*0.19</f>
        <v>-3372.0449500000004</v>
      </c>
      <c r="BH50" s="11">
        <f>-BH49*0.19</f>
        <v>-3406.8748000000005</v>
      </c>
      <c r="BI50" s="11">
        <f t="shared" ref="BI50:BP50" si="328">-BI49*0.19</f>
        <v>-3511.3643500000003</v>
      </c>
      <c r="BJ50" s="11">
        <f t="shared" si="328"/>
        <v>-3627.4638500000001</v>
      </c>
      <c r="BK50" s="11">
        <f t="shared" si="328"/>
        <v>-3755.1733000000008</v>
      </c>
      <c r="BL50" s="11">
        <f t="shared" si="328"/>
        <v>-3871.2728000000006</v>
      </c>
      <c r="BM50" s="11">
        <f t="shared" si="328"/>
        <v>-3987.3723000000005</v>
      </c>
      <c r="BN50" s="11">
        <f t="shared" si="328"/>
        <v>-4103.4718000000003</v>
      </c>
      <c r="BO50" s="11">
        <f t="shared" si="328"/>
        <v>-4347.2807500000008</v>
      </c>
      <c r="BP50" s="11">
        <f t="shared" si="328"/>
        <v>-4463.3802500000002</v>
      </c>
      <c r="BQ50" s="11">
        <f>-BQ49*0.19</f>
        <v>-4579.4797500000004</v>
      </c>
      <c r="BS50" s="9"/>
      <c r="BT50" s="12" t="s">
        <v>25</v>
      </c>
      <c r="BU50" s="11">
        <f>-BU49*0.19</f>
        <v>-3436.7357699999998</v>
      </c>
      <c r="BV50" s="11">
        <f>-BV49*0.19</f>
        <v>-3472.1800799999996</v>
      </c>
      <c r="BW50" s="11">
        <f t="shared" ref="BW50:CD50" si="329">-BW49*0.19</f>
        <v>-3578.5130099999997</v>
      </c>
      <c r="BX50" s="11">
        <f t="shared" si="329"/>
        <v>-3696.6607099999992</v>
      </c>
      <c r="BY50" s="11">
        <f t="shared" si="329"/>
        <v>-3826.62318</v>
      </c>
      <c r="BZ50" s="11">
        <f t="shared" si="329"/>
        <v>-3944.7708799999996</v>
      </c>
      <c r="CA50" s="11">
        <f t="shared" si="329"/>
        <v>-4062.91858</v>
      </c>
      <c r="CB50" s="11">
        <f t="shared" si="329"/>
        <v>-4181.0662799999991</v>
      </c>
      <c r="CC50" s="11">
        <f t="shared" si="329"/>
        <v>-4429.1764499999999</v>
      </c>
      <c r="CD50" s="11">
        <f t="shared" si="329"/>
        <v>-4547.3241500000004</v>
      </c>
      <c r="CE50" s="11">
        <f>-CE49*0.19</f>
        <v>-4665.4718499999999</v>
      </c>
      <c r="CG50" s="9"/>
      <c r="CH50" s="12" t="s">
        <v>25</v>
      </c>
      <c r="CI50" s="11">
        <f>-CI49*0.19</f>
        <v>-3566.5565000000006</v>
      </c>
      <c r="CJ50" s="11">
        <f>-CJ49*0.19</f>
        <v>-3603.2360000000003</v>
      </c>
      <c r="CK50" s="11">
        <f t="shared" ref="CK50:CR50" si="330">-CK49*0.19</f>
        <v>-3713.2745000000004</v>
      </c>
      <c r="CL50" s="11">
        <f t="shared" si="330"/>
        <v>-3835.5395000000008</v>
      </c>
      <c r="CM50" s="11">
        <f t="shared" si="330"/>
        <v>-3970.0310000000004</v>
      </c>
      <c r="CN50" s="11">
        <f t="shared" si="330"/>
        <v>-4092.2960000000003</v>
      </c>
      <c r="CO50" s="11">
        <f t="shared" si="330"/>
        <v>-4214.5610000000006</v>
      </c>
      <c r="CP50" s="11">
        <f t="shared" si="330"/>
        <v>-4336.826</v>
      </c>
      <c r="CQ50" s="11">
        <f t="shared" si="330"/>
        <v>-4593.5825000000004</v>
      </c>
      <c r="CR50" s="11">
        <f t="shared" si="330"/>
        <v>-4715.8474999999999</v>
      </c>
      <c r="CS50" s="11">
        <f>-CS49*0.19</f>
        <v>-4838.1125000000002</v>
      </c>
      <c r="CU50" s="9"/>
      <c r="CV50" s="12" t="s">
        <v>25</v>
      </c>
      <c r="CW50" s="11">
        <f>-CW49*0.19</f>
        <v>-3923.2341900000006</v>
      </c>
      <c r="CX50" s="11">
        <f>-CX49*0.19</f>
        <v>-3963.3057600000002</v>
      </c>
      <c r="CY50" s="11">
        <f t="shared" ref="CY50:DF50" si="331">-CY49*0.19</f>
        <v>-4083.5204700000008</v>
      </c>
      <c r="CZ50" s="11">
        <f t="shared" si="331"/>
        <v>-4217.0923700000003</v>
      </c>
      <c r="DA50" s="11">
        <f t="shared" si="331"/>
        <v>-4364.0214599999999</v>
      </c>
      <c r="DB50" s="11">
        <f t="shared" si="331"/>
        <v>-4497.5933600000008</v>
      </c>
      <c r="DC50" s="11">
        <f t="shared" si="331"/>
        <v>-4631.1652599999998</v>
      </c>
      <c r="DD50" s="11">
        <f t="shared" si="331"/>
        <v>-4764.7371599999997</v>
      </c>
      <c r="DE50" s="11">
        <f t="shared" si="331"/>
        <v>-5045.2381500000001</v>
      </c>
      <c r="DF50" s="11">
        <f t="shared" si="331"/>
        <v>-5178.81005</v>
      </c>
      <c r="DG50" s="11">
        <f>-DG49*0.19</f>
        <v>-5312.38195</v>
      </c>
      <c r="DI50" s="9"/>
      <c r="DJ50" s="12" t="s">
        <v>25</v>
      </c>
      <c r="DK50" s="11">
        <f>-DK49*0.19</f>
        <v>-3987.9250100000004</v>
      </c>
      <c r="DL50" s="11">
        <f>-DL49*0.19</f>
        <v>-4028.6110400000002</v>
      </c>
      <c r="DM50" s="11">
        <f t="shared" ref="DM50:DT50" si="332">-DM49*0.19</f>
        <v>-4150.6691300000002</v>
      </c>
      <c r="DN50" s="11">
        <f t="shared" si="332"/>
        <v>-4286.2892299999994</v>
      </c>
      <c r="DO50" s="11">
        <f t="shared" si="332"/>
        <v>-4435.4713400000001</v>
      </c>
      <c r="DP50" s="11">
        <f t="shared" si="332"/>
        <v>-4571.0914400000001</v>
      </c>
      <c r="DQ50" s="11">
        <f t="shared" si="332"/>
        <v>-4706.7115400000002</v>
      </c>
      <c r="DR50" s="11">
        <f t="shared" si="332"/>
        <v>-4842.3316400000003</v>
      </c>
      <c r="DS50" s="11">
        <f t="shared" si="332"/>
        <v>-5127.1338499999993</v>
      </c>
      <c r="DT50" s="11">
        <f t="shared" si="332"/>
        <v>-5262.7539499999993</v>
      </c>
      <c r="DU50" s="11">
        <f>-DU49*0.19</f>
        <v>-5398.3740499999994</v>
      </c>
      <c r="DW50" s="9"/>
      <c r="DX50" s="12" t="s">
        <v>25</v>
      </c>
      <c r="DY50" s="11">
        <f>-DY49*0.19</f>
        <v>-4559.9640899999995</v>
      </c>
      <c r="DZ50" s="11">
        <f>-DZ49*0.19</f>
        <v>-4606.9953599999999</v>
      </c>
      <c r="EA50" s="11">
        <f t="shared" ref="EA50:EH50" si="333">-EA49*0.19</f>
        <v>-4748.0891700000002</v>
      </c>
      <c r="EB50" s="11">
        <f t="shared" si="333"/>
        <v>-4904.8600700000006</v>
      </c>
      <c r="EC50" s="11">
        <f t="shared" si="333"/>
        <v>-5077.3080600000003</v>
      </c>
      <c r="ED50" s="11">
        <f t="shared" si="333"/>
        <v>-5234.0789600000007</v>
      </c>
      <c r="EE50" s="11">
        <f t="shared" si="333"/>
        <v>-5390.8498600000012</v>
      </c>
      <c r="EF50" s="11">
        <f t="shared" si="333"/>
        <v>-5547.6207600000007</v>
      </c>
      <c r="EG50" s="11">
        <f t="shared" si="333"/>
        <v>-5876.8396500000008</v>
      </c>
      <c r="EH50" s="11">
        <f t="shared" si="333"/>
        <v>-6033.6105499999994</v>
      </c>
      <c r="EI50" s="11">
        <f>-EI49*0.19</f>
        <v>-6190.3814499999999</v>
      </c>
      <c r="EK50" s="9"/>
      <c r="EL50" s="12" t="s">
        <v>25</v>
      </c>
      <c r="EM50" s="11">
        <f>-EM49*0.19</f>
        <v>-5018.9980100000002</v>
      </c>
      <c r="EN50" s="11">
        <f>-EN49*0.19</f>
        <v>-5070.3430399999997</v>
      </c>
      <c r="EO50" s="11">
        <f t="shared" ref="EO50:EV50" si="334">-EO49*0.19</f>
        <v>-5224.378130000001</v>
      </c>
      <c r="EP50" s="11">
        <f t="shared" si="334"/>
        <v>-5395.5282300000008</v>
      </c>
      <c r="EQ50" s="11">
        <f t="shared" si="334"/>
        <v>-5583.7933400000002</v>
      </c>
      <c r="ER50" s="11">
        <f t="shared" si="334"/>
        <v>-5754.9434400000009</v>
      </c>
      <c r="ES50" s="11">
        <f t="shared" si="334"/>
        <v>-5926.0935400000008</v>
      </c>
      <c r="ET50" s="11">
        <f t="shared" si="334"/>
        <v>-6097.2436400000006</v>
      </c>
      <c r="EU50" s="11">
        <f t="shared" si="334"/>
        <v>-6456.6588500000016</v>
      </c>
      <c r="EV50" s="11">
        <f t="shared" si="334"/>
        <v>-6627.8089500000006</v>
      </c>
      <c r="EW50" s="11">
        <f>-EW49*0.19</f>
        <v>-6798.9590500000004</v>
      </c>
      <c r="EY50" s="9"/>
      <c r="EZ50" s="12" t="s">
        <v>25</v>
      </c>
      <c r="FA50" s="11">
        <f>-FA49*0.19</f>
        <v>-5224.3939</v>
      </c>
      <c r="FB50" s="11">
        <f>-FB49*0.19</f>
        <v>-5279.0056000000004</v>
      </c>
      <c r="FC50" s="11">
        <f t="shared" ref="FC50:FJ50" si="335">-FC49*0.19</f>
        <v>-5442.8406999999997</v>
      </c>
      <c r="FD50" s="11">
        <f t="shared" si="335"/>
        <v>-5624.8797000000004</v>
      </c>
      <c r="FE50" s="11">
        <f t="shared" si="335"/>
        <v>-5825.1226000000006</v>
      </c>
      <c r="FF50" s="11">
        <f t="shared" si="335"/>
        <v>-6007.1616000000004</v>
      </c>
      <c r="FG50" s="11">
        <f t="shared" si="335"/>
        <v>-6189.2006000000001</v>
      </c>
      <c r="FH50" s="11">
        <f t="shared" si="335"/>
        <v>-6371.239599999999</v>
      </c>
      <c r="FI50" s="11">
        <f t="shared" si="335"/>
        <v>-6753.5215000000007</v>
      </c>
      <c r="FJ50" s="11">
        <f t="shared" si="335"/>
        <v>-6935.5605000000005</v>
      </c>
      <c r="FK50" s="11">
        <f>-FK49*0.19</f>
        <v>-7117.5995000000003</v>
      </c>
      <c r="FM50" s="9"/>
      <c r="FN50" s="12" t="s">
        <v>25</v>
      </c>
      <c r="FO50" s="11">
        <f>-FO49*0.19</f>
        <v>-5553.1552699999993</v>
      </c>
      <c r="FP50" s="11">
        <f>-FP49*0.19</f>
        <v>-5610.85808</v>
      </c>
      <c r="FQ50" s="11">
        <f t="shared" ref="FQ50:FX50" si="336">-FQ49*0.19</f>
        <v>-5783.9665100000002</v>
      </c>
      <c r="FR50" s="11">
        <f t="shared" si="336"/>
        <v>-5976.3092100000003</v>
      </c>
      <c r="FS50" s="11">
        <f t="shared" si="336"/>
        <v>-6187.8861800000004</v>
      </c>
      <c r="FT50" s="11">
        <f t="shared" si="336"/>
        <v>-6380.2288800000006</v>
      </c>
      <c r="FU50" s="11">
        <f t="shared" si="336"/>
        <v>-6572.5715800000007</v>
      </c>
      <c r="FV50" s="11">
        <f t="shared" si="336"/>
        <v>-6764.91428</v>
      </c>
      <c r="FW50" s="11">
        <f t="shared" si="336"/>
        <v>-7168.8339500000002</v>
      </c>
      <c r="FX50" s="11">
        <f t="shared" si="336"/>
        <v>-7361.1766499999994</v>
      </c>
      <c r="FY50" s="11">
        <f>-FY49*0.19</f>
        <v>-7553.5193499999996</v>
      </c>
      <c r="GA50" s="9"/>
      <c r="GB50" s="12" t="s">
        <v>25</v>
      </c>
      <c r="GC50" s="11">
        <f>-GC49*0.19</f>
        <v>-5886.7002699999994</v>
      </c>
      <c r="GD50" s="11">
        <f>-GD49*0.19</f>
        <v>-5947.5380799999994</v>
      </c>
      <c r="GE50" s="11">
        <f t="shared" ref="GE50:GL50" si="337">-GE49*0.19</f>
        <v>-6130.0515100000002</v>
      </c>
      <c r="GF50" s="11">
        <f t="shared" si="337"/>
        <v>-6332.8442100000011</v>
      </c>
      <c r="GG50" s="11">
        <f t="shared" si="337"/>
        <v>-6555.9161800000002</v>
      </c>
      <c r="GH50" s="11">
        <f t="shared" si="337"/>
        <v>-6758.7088800000001</v>
      </c>
      <c r="GI50" s="11">
        <f t="shared" si="337"/>
        <v>-6961.5015799999992</v>
      </c>
      <c r="GJ50" s="11">
        <f t="shared" si="337"/>
        <v>-7164.2942800000001</v>
      </c>
      <c r="GK50" s="11">
        <f t="shared" si="337"/>
        <v>-7590.15895</v>
      </c>
      <c r="GL50" s="11">
        <f t="shared" si="337"/>
        <v>-7792.9516499999991</v>
      </c>
      <c r="GM50" s="11">
        <f>-GM49*0.19</f>
        <v>-7995.7443499999999</v>
      </c>
      <c r="GO50" s="9"/>
      <c r="GP50" s="12" t="s">
        <v>25</v>
      </c>
      <c r="GQ50" s="11">
        <f>-GQ49*0.19</f>
        <v>-6583.3702300000004</v>
      </c>
      <c r="GR50" s="11">
        <f>-GR49*0.19</f>
        <v>-6650.7539200000001</v>
      </c>
      <c r="GS50" s="11">
        <f t="shared" ref="GS50:GZ50" si="338">-GS49*0.19</f>
        <v>-6852.9049900000009</v>
      </c>
      <c r="GT50" s="11">
        <f t="shared" si="338"/>
        <v>-7077.5172900000016</v>
      </c>
      <c r="GU50" s="11">
        <f t="shared" si="338"/>
        <v>-7324.5908200000003</v>
      </c>
      <c r="GV50" s="11">
        <f t="shared" si="338"/>
        <v>-7549.2031200000019</v>
      </c>
      <c r="GW50" s="11">
        <f t="shared" si="338"/>
        <v>-7773.8154200000017</v>
      </c>
      <c r="GX50" s="11">
        <f t="shared" si="338"/>
        <v>-7998.4277200000006</v>
      </c>
      <c r="GY50" s="11">
        <f t="shared" si="338"/>
        <v>-8470.1135500000019</v>
      </c>
      <c r="GZ50" s="11">
        <f t="shared" si="338"/>
        <v>-8694.7258500000007</v>
      </c>
      <c r="HA50" s="11">
        <f>-HA49*0.19</f>
        <v>-8919.3381499999996</v>
      </c>
    </row>
    <row r="51" spans="1:209" ht="13.9" x14ac:dyDescent="0.25">
      <c r="A51" s="9"/>
      <c r="B51" s="12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O51" s="9"/>
      <c r="P51" s="12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C51" s="9"/>
      <c r="AD51" s="12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Q51" s="9"/>
      <c r="AR51" s="12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E51" s="9"/>
      <c r="BF51" s="12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S51" s="9"/>
      <c r="BT51" s="12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G51" s="9"/>
      <c r="CH51" s="12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U51" s="9"/>
      <c r="CV51" s="12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I51" s="9"/>
      <c r="DJ51" s="12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W51" s="9"/>
      <c r="DX51" s="12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K51" s="9"/>
      <c r="EL51" s="12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Y51" s="9"/>
      <c r="EZ51" s="12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M51" s="9"/>
      <c r="FN51" s="12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GA51" s="9"/>
      <c r="GB51" s="12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O51" s="9"/>
      <c r="GP51" s="12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</row>
    <row r="52" spans="1:209" ht="13.9" x14ac:dyDescent="0.25">
      <c r="A52" s="16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O52" s="16"/>
      <c r="P52" s="17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C52" s="16"/>
      <c r="AD52" s="17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Q52" s="16"/>
      <c r="AR52" s="17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E52" s="16"/>
      <c r="BF52" s="17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S52" s="16"/>
      <c r="BT52" s="17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G52" s="16"/>
      <c r="CH52" s="17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U52" s="16"/>
      <c r="CV52" s="17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I52" s="16"/>
      <c r="DJ52" s="17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W52" s="16"/>
      <c r="DX52" s="17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K52" s="16"/>
      <c r="EL52" s="17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Y52" s="16"/>
      <c r="EZ52" s="17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M52" s="16"/>
      <c r="FN52" s="17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GA52" s="16"/>
      <c r="GB52" s="17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O52" s="16"/>
      <c r="GP52" s="17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</row>
    <row r="53" spans="1:209" ht="13.9" x14ac:dyDescent="0.25">
      <c r="A53" s="9"/>
      <c r="B53" s="14" t="s">
        <v>28</v>
      </c>
      <c r="C53" s="15">
        <f t="shared" ref="C53:M53" si="339">SUM(C49:C52)</f>
        <v>12580.00956</v>
      </c>
      <c r="D53" s="15">
        <f t="shared" si="339"/>
        <v>12711.414240000002</v>
      </c>
      <c r="E53" s="15">
        <f t="shared" si="339"/>
        <v>13105.628280000001</v>
      </c>
      <c r="F53" s="15">
        <f t="shared" si="339"/>
        <v>13543.64388</v>
      </c>
      <c r="G53" s="15">
        <f t="shared" si="339"/>
        <v>14025.461040000002</v>
      </c>
      <c r="H53" s="15">
        <f t="shared" si="339"/>
        <v>14463.476640000001</v>
      </c>
      <c r="I53" s="15">
        <f t="shared" si="339"/>
        <v>14901.492240000001</v>
      </c>
      <c r="J53" s="15">
        <f t="shared" si="339"/>
        <v>15339.50784</v>
      </c>
      <c r="K53" s="15">
        <f t="shared" si="339"/>
        <v>16259.340600000001</v>
      </c>
      <c r="L53" s="15">
        <f t="shared" si="339"/>
        <v>16697.356200000002</v>
      </c>
      <c r="M53" s="15">
        <f t="shared" si="339"/>
        <v>17135.371800000001</v>
      </c>
      <c r="O53" s="9"/>
      <c r="P53" s="14" t="s">
        <v>28</v>
      </c>
      <c r="Q53" s="15">
        <f t="shared" ref="Q53:AA53" si="340">SUM(Q49:Q52)</f>
        <v>13270.539420000001</v>
      </c>
      <c r="R53" s="15">
        <f t="shared" si="340"/>
        <v>13408.519680000001</v>
      </c>
      <c r="S53" s="15">
        <f t="shared" si="340"/>
        <v>13822.460460000002</v>
      </c>
      <c r="T53" s="15">
        <f t="shared" si="340"/>
        <v>14282.394660000002</v>
      </c>
      <c r="U53" s="15">
        <f t="shared" si="340"/>
        <v>14788.322280000002</v>
      </c>
      <c r="V53" s="15">
        <f t="shared" si="340"/>
        <v>15248.256480000002</v>
      </c>
      <c r="W53" s="15">
        <f t="shared" si="340"/>
        <v>15708.190680000002</v>
      </c>
      <c r="X53" s="15">
        <f t="shared" si="340"/>
        <v>16168.124880000001</v>
      </c>
      <c r="Y53" s="15">
        <f t="shared" si="340"/>
        <v>17133.986700000001</v>
      </c>
      <c r="Z53" s="15">
        <f t="shared" si="340"/>
        <v>17593.920900000005</v>
      </c>
      <c r="AA53" s="15">
        <f t="shared" si="340"/>
        <v>18053.855100000001</v>
      </c>
      <c r="AC53" s="9"/>
      <c r="AD53" s="14" t="s">
        <v>28</v>
      </c>
      <c r="AE53" s="15">
        <f t="shared" ref="AE53:AO53" si="341">SUM(AE49:AE52)</f>
        <v>13685.030190000001</v>
      </c>
      <c r="AF53" s="15">
        <f t="shared" si="341"/>
        <v>13826.939760000001</v>
      </c>
      <c r="AG53" s="15">
        <f t="shared" si="341"/>
        <v>14252.668469999999</v>
      </c>
      <c r="AH53" s="15">
        <f t="shared" si="341"/>
        <v>14725.70037</v>
      </c>
      <c r="AI53" s="15">
        <f t="shared" si="341"/>
        <v>15246.035459999999</v>
      </c>
      <c r="AJ53" s="15">
        <f t="shared" si="341"/>
        <v>15719.067360000001</v>
      </c>
      <c r="AK53" s="15">
        <f t="shared" si="341"/>
        <v>16192.099260000003</v>
      </c>
      <c r="AL53" s="15">
        <f t="shared" si="341"/>
        <v>16665.131160000001</v>
      </c>
      <c r="AM53" s="15">
        <f t="shared" si="341"/>
        <v>17658.498149999999</v>
      </c>
      <c r="AN53" s="15">
        <f t="shared" si="341"/>
        <v>18131.530050000001</v>
      </c>
      <c r="AO53" s="15">
        <f t="shared" si="341"/>
        <v>18604.561950000003</v>
      </c>
      <c r="AQ53" s="9"/>
      <c r="AR53" s="14" t="s">
        <v>28</v>
      </c>
      <c r="AS53" s="15">
        <f t="shared" ref="AS53:BC53" si="342">SUM(AS49:AS52)</f>
        <v>13962.689279999999</v>
      </c>
      <c r="AT53" s="15">
        <f t="shared" si="342"/>
        <v>14107.24512</v>
      </c>
      <c r="AU53" s="15">
        <f t="shared" si="342"/>
        <v>14540.912639999999</v>
      </c>
      <c r="AV53" s="15">
        <f t="shared" si="342"/>
        <v>15022.765439999997</v>
      </c>
      <c r="AW53" s="15">
        <f t="shared" si="342"/>
        <v>15552.803519999998</v>
      </c>
      <c r="AX53" s="15">
        <f t="shared" si="342"/>
        <v>16034.656319999996</v>
      </c>
      <c r="AY53" s="15">
        <f t="shared" si="342"/>
        <v>16516.509119999999</v>
      </c>
      <c r="AZ53" s="15">
        <f t="shared" si="342"/>
        <v>16998.361919999999</v>
      </c>
      <c r="BA53" s="15">
        <f t="shared" si="342"/>
        <v>18010.252799999998</v>
      </c>
      <c r="BB53" s="15">
        <f t="shared" si="342"/>
        <v>18492.105599999995</v>
      </c>
      <c r="BC53" s="15">
        <f t="shared" si="342"/>
        <v>18973.9584</v>
      </c>
      <c r="BE53" s="9"/>
      <c r="BF53" s="14" t="s">
        <v>28</v>
      </c>
      <c r="BG53" s="15">
        <f t="shared" ref="BG53:BQ53" si="343">SUM(BG49:BG52)</f>
        <v>14375.560050000004</v>
      </c>
      <c r="BH53" s="15">
        <f t="shared" si="343"/>
        <v>14524.0452</v>
      </c>
      <c r="BI53" s="15">
        <f t="shared" si="343"/>
        <v>14969.500650000002</v>
      </c>
      <c r="BJ53" s="15">
        <f t="shared" si="343"/>
        <v>15464.451150000001</v>
      </c>
      <c r="BK53" s="15">
        <f t="shared" si="343"/>
        <v>16008.896700000003</v>
      </c>
      <c r="BL53" s="15">
        <f t="shared" si="343"/>
        <v>16503.847200000004</v>
      </c>
      <c r="BM53" s="15">
        <f t="shared" si="343"/>
        <v>16998.797700000003</v>
      </c>
      <c r="BN53" s="15">
        <f t="shared" si="343"/>
        <v>17493.748200000002</v>
      </c>
      <c r="BO53" s="15">
        <f t="shared" si="343"/>
        <v>18533.144250000001</v>
      </c>
      <c r="BP53" s="15">
        <f t="shared" si="343"/>
        <v>19028.094750000004</v>
      </c>
      <c r="BQ53" s="15">
        <f t="shared" si="343"/>
        <v>19523.045250000003</v>
      </c>
      <c r="BS53" s="9"/>
      <c r="BT53" s="14" t="s">
        <v>28</v>
      </c>
      <c r="BU53" s="15">
        <f t="shared" ref="BU53:CE53" si="344">SUM(BU49:BU52)</f>
        <v>14651.347229999999</v>
      </c>
      <c r="BV53" s="15">
        <f t="shared" si="344"/>
        <v>14802.451919999998</v>
      </c>
      <c r="BW53" s="15">
        <f t="shared" si="344"/>
        <v>15255.76599</v>
      </c>
      <c r="BX53" s="15">
        <f t="shared" si="344"/>
        <v>15759.448289999997</v>
      </c>
      <c r="BY53" s="15">
        <f t="shared" si="344"/>
        <v>16313.498819999999</v>
      </c>
      <c r="BZ53" s="15">
        <f t="shared" si="344"/>
        <v>16817.181119999997</v>
      </c>
      <c r="CA53" s="15">
        <f t="shared" si="344"/>
        <v>17320.863419999998</v>
      </c>
      <c r="CB53" s="15">
        <f t="shared" si="344"/>
        <v>17824.545719999998</v>
      </c>
      <c r="CC53" s="15">
        <f t="shared" si="344"/>
        <v>18882.278549999999</v>
      </c>
      <c r="CD53" s="15">
        <f t="shared" si="344"/>
        <v>19385.960849999999</v>
      </c>
      <c r="CE53" s="15">
        <f t="shared" si="344"/>
        <v>19889.643149999996</v>
      </c>
      <c r="CG53" s="9"/>
      <c r="CH53" s="14" t="s">
        <v>28</v>
      </c>
      <c r="CI53" s="15">
        <f t="shared" ref="CI53:CS53" si="345">SUM(CI49:CI52)</f>
        <v>15204.793500000002</v>
      </c>
      <c r="CJ53" s="15">
        <f t="shared" si="345"/>
        <v>15361.164000000001</v>
      </c>
      <c r="CK53" s="15">
        <f t="shared" si="345"/>
        <v>15830.275500000003</v>
      </c>
      <c r="CL53" s="15">
        <f t="shared" si="345"/>
        <v>16351.510500000002</v>
      </c>
      <c r="CM53" s="15">
        <f t="shared" si="345"/>
        <v>16924.869000000002</v>
      </c>
      <c r="CN53" s="15">
        <f t="shared" si="345"/>
        <v>17446.103999999999</v>
      </c>
      <c r="CO53" s="15">
        <f t="shared" si="345"/>
        <v>17967.339</v>
      </c>
      <c r="CP53" s="15">
        <f t="shared" si="345"/>
        <v>18488.574000000001</v>
      </c>
      <c r="CQ53" s="15">
        <f t="shared" si="345"/>
        <v>19583.1675</v>
      </c>
      <c r="CR53" s="15">
        <f t="shared" si="345"/>
        <v>20104.4025</v>
      </c>
      <c r="CS53" s="15">
        <f t="shared" si="345"/>
        <v>20625.637500000001</v>
      </c>
      <c r="CU53" s="9"/>
      <c r="CV53" s="14" t="s">
        <v>28</v>
      </c>
      <c r="CW53" s="15">
        <f t="shared" ref="CW53:DG53" si="346">SUM(CW49:CW52)</f>
        <v>16725.366810000003</v>
      </c>
      <c r="CX53" s="15">
        <f t="shared" si="346"/>
        <v>16896.198240000002</v>
      </c>
      <c r="CY53" s="15">
        <f t="shared" si="346"/>
        <v>17408.692530000004</v>
      </c>
      <c r="CZ53" s="15">
        <f t="shared" si="346"/>
        <v>17978.13063</v>
      </c>
      <c r="DA53" s="15">
        <f t="shared" si="346"/>
        <v>18604.51254</v>
      </c>
      <c r="DB53" s="15">
        <f t="shared" si="346"/>
        <v>19173.950640000003</v>
      </c>
      <c r="DC53" s="15">
        <f t="shared" si="346"/>
        <v>19743.388740000002</v>
      </c>
      <c r="DD53" s="15">
        <f t="shared" si="346"/>
        <v>20312.826839999998</v>
      </c>
      <c r="DE53" s="15">
        <f t="shared" si="346"/>
        <v>21508.646850000001</v>
      </c>
      <c r="DF53" s="15">
        <f t="shared" si="346"/>
        <v>22078.08495</v>
      </c>
      <c r="DG53" s="15">
        <f t="shared" si="346"/>
        <v>22647.52305</v>
      </c>
      <c r="DI53" s="9"/>
      <c r="DJ53" s="14" t="s">
        <v>28</v>
      </c>
      <c r="DK53" s="15">
        <f t="shared" ref="DK53" si="347">SUM(DK49:DK52)</f>
        <v>17001.153990000003</v>
      </c>
      <c r="DL53" s="15">
        <f t="shared" ref="DL53" si="348">SUM(DL49:DL52)</f>
        <v>17174.604960000001</v>
      </c>
      <c r="DM53" s="15">
        <f t="shared" ref="DM53" si="349">SUM(DM49:DM52)</f>
        <v>17694.957869999998</v>
      </c>
      <c r="DN53" s="15">
        <f t="shared" ref="DN53" si="350">SUM(DN49:DN52)</f>
        <v>18273.127769999999</v>
      </c>
      <c r="DO53" s="15">
        <f t="shared" ref="DO53" si="351">SUM(DO49:DO52)</f>
        <v>18909.114659999999</v>
      </c>
      <c r="DP53" s="15">
        <f t="shared" ref="DP53" si="352">SUM(DP49:DP52)</f>
        <v>19487.28456</v>
      </c>
      <c r="DQ53" s="15">
        <f t="shared" ref="DQ53" si="353">SUM(DQ49:DQ52)</f>
        <v>20065.454460000001</v>
      </c>
      <c r="DR53" s="15">
        <f t="shared" ref="DR53" si="354">SUM(DR49:DR52)</f>
        <v>20643.624360000002</v>
      </c>
      <c r="DS53" s="15">
        <f t="shared" ref="DS53" si="355">SUM(DS49:DS52)</f>
        <v>21857.781149999999</v>
      </c>
      <c r="DT53" s="15">
        <f t="shared" ref="DT53" si="356">SUM(DT49:DT52)</f>
        <v>22435.95105</v>
      </c>
      <c r="DU53" s="15">
        <f t="shared" ref="DU53" si="357">SUM(DU49:DU52)</f>
        <v>23014.12095</v>
      </c>
      <c r="DW53" s="9"/>
      <c r="DX53" s="14" t="s">
        <v>28</v>
      </c>
      <c r="DY53" s="15">
        <f t="shared" ref="DY53:EI53" si="358">SUM(DY49:DY52)</f>
        <v>19439.84691</v>
      </c>
      <c r="DZ53" s="15">
        <f t="shared" si="358"/>
        <v>19640.34864</v>
      </c>
      <c r="EA53" s="15">
        <f t="shared" si="358"/>
        <v>20241.853830000004</v>
      </c>
      <c r="EB53" s="15">
        <f t="shared" si="358"/>
        <v>20910.192930000005</v>
      </c>
      <c r="EC53" s="15">
        <f t="shared" si="358"/>
        <v>21645.365940000003</v>
      </c>
      <c r="ED53" s="15">
        <f t="shared" si="358"/>
        <v>22313.705040000001</v>
      </c>
      <c r="EE53" s="15">
        <f t="shared" si="358"/>
        <v>22982.044140000002</v>
      </c>
      <c r="EF53" s="15">
        <f t="shared" si="358"/>
        <v>23650.383240000003</v>
      </c>
      <c r="EG53" s="15">
        <f t="shared" si="358"/>
        <v>25053.895350000003</v>
      </c>
      <c r="EH53" s="15">
        <f t="shared" si="358"/>
        <v>25722.234449999996</v>
      </c>
      <c r="EI53" s="15">
        <f t="shared" si="358"/>
        <v>26390.573549999997</v>
      </c>
      <c r="EK53" s="9"/>
      <c r="EL53" s="14" t="s">
        <v>28</v>
      </c>
      <c r="EM53" s="15">
        <f t="shared" ref="EM53:EW53" si="359">SUM(EM49:EM52)</f>
        <v>21396.780989999999</v>
      </c>
      <c r="EN53" s="15">
        <f t="shared" si="359"/>
        <v>21615.67296</v>
      </c>
      <c r="EO53" s="15">
        <f t="shared" si="359"/>
        <v>22272.348870000002</v>
      </c>
      <c r="EP53" s="15">
        <f t="shared" si="359"/>
        <v>23001.988770000004</v>
      </c>
      <c r="EQ53" s="15">
        <f t="shared" si="359"/>
        <v>23804.592660000002</v>
      </c>
      <c r="ER53" s="15">
        <f t="shared" si="359"/>
        <v>24534.232560000004</v>
      </c>
      <c r="ES53" s="15">
        <f t="shared" si="359"/>
        <v>25263.872460000002</v>
      </c>
      <c r="ET53" s="15">
        <f t="shared" si="359"/>
        <v>25993.512360000004</v>
      </c>
      <c r="EU53" s="15">
        <f t="shared" si="359"/>
        <v>27525.756150000008</v>
      </c>
      <c r="EV53" s="15">
        <f t="shared" si="359"/>
        <v>28255.396050000003</v>
      </c>
      <c r="EW53" s="15">
        <f t="shared" si="359"/>
        <v>28985.035950000001</v>
      </c>
      <c r="EY53" s="9"/>
      <c r="EZ53" s="14" t="s">
        <v>28</v>
      </c>
      <c r="FA53" s="15">
        <f t="shared" ref="FA53:FK53" si="360">SUM(FA49:FA52)</f>
        <v>22272.416100000002</v>
      </c>
      <c r="FB53" s="15">
        <f t="shared" si="360"/>
        <v>22505.234400000001</v>
      </c>
      <c r="FC53" s="15">
        <f t="shared" si="360"/>
        <v>23203.689299999998</v>
      </c>
      <c r="FD53" s="15">
        <f t="shared" si="360"/>
        <v>23979.7503</v>
      </c>
      <c r="FE53" s="15">
        <f t="shared" si="360"/>
        <v>24833.417399999998</v>
      </c>
      <c r="FF53" s="15">
        <f t="shared" si="360"/>
        <v>25609.4784</v>
      </c>
      <c r="FG53" s="15">
        <f t="shared" si="360"/>
        <v>26385.539399999998</v>
      </c>
      <c r="FH53" s="15">
        <f t="shared" si="360"/>
        <v>27161.600399999996</v>
      </c>
      <c r="FI53" s="15">
        <f t="shared" si="360"/>
        <v>28791.328500000003</v>
      </c>
      <c r="FJ53" s="15">
        <f t="shared" si="360"/>
        <v>29567.389500000005</v>
      </c>
      <c r="FK53" s="15">
        <f t="shared" si="360"/>
        <v>30343.450500000003</v>
      </c>
      <c r="FM53" s="9"/>
      <c r="FN53" s="14" t="s">
        <v>28</v>
      </c>
      <c r="FO53" s="15">
        <f t="shared" ref="FO53:FY53" si="361">SUM(FO49:FO52)</f>
        <v>23673.977729999999</v>
      </c>
      <c r="FP53" s="15">
        <f t="shared" si="361"/>
        <v>23919.973919999997</v>
      </c>
      <c r="FQ53" s="15">
        <f t="shared" si="361"/>
        <v>24657.962489999998</v>
      </c>
      <c r="FR53" s="15">
        <f t="shared" si="361"/>
        <v>25477.949790000002</v>
      </c>
      <c r="FS53" s="15">
        <f t="shared" si="361"/>
        <v>26379.935819999999</v>
      </c>
      <c r="FT53" s="15">
        <f t="shared" si="361"/>
        <v>27199.923119999999</v>
      </c>
      <c r="FU53" s="15">
        <f t="shared" si="361"/>
        <v>28019.910420000004</v>
      </c>
      <c r="FV53" s="15">
        <f t="shared" si="361"/>
        <v>28839.897719999997</v>
      </c>
      <c r="FW53" s="15">
        <f t="shared" si="361"/>
        <v>30561.871050000002</v>
      </c>
      <c r="FX53" s="15">
        <f t="shared" si="361"/>
        <v>31381.858349999995</v>
      </c>
      <c r="FY53" s="15">
        <f t="shared" si="361"/>
        <v>32201.845649999999</v>
      </c>
      <c r="GA53" s="9"/>
      <c r="GB53" s="14" t="s">
        <v>28</v>
      </c>
      <c r="GC53" s="15">
        <f t="shared" ref="GC53:GM53" si="362">SUM(GC49:GC52)</f>
        <v>25095.93273</v>
      </c>
      <c r="GD53" s="15">
        <f t="shared" si="362"/>
        <v>25355.29392</v>
      </c>
      <c r="GE53" s="15">
        <f t="shared" si="362"/>
        <v>26133.377489999999</v>
      </c>
      <c r="GF53" s="15">
        <f t="shared" si="362"/>
        <v>26997.914790000003</v>
      </c>
      <c r="GG53" s="15">
        <f t="shared" si="362"/>
        <v>27948.90582</v>
      </c>
      <c r="GH53" s="15">
        <f t="shared" si="362"/>
        <v>28813.443120000004</v>
      </c>
      <c r="GI53" s="15">
        <f t="shared" si="362"/>
        <v>29677.980419999996</v>
      </c>
      <c r="GJ53" s="15">
        <f t="shared" si="362"/>
        <v>30542.517719999996</v>
      </c>
      <c r="GK53" s="15">
        <f t="shared" si="362"/>
        <v>32358.046050000001</v>
      </c>
      <c r="GL53" s="15">
        <f t="shared" si="362"/>
        <v>33222.583350000001</v>
      </c>
      <c r="GM53" s="15">
        <f t="shared" si="362"/>
        <v>34087.120649999997</v>
      </c>
      <c r="GO53" s="9"/>
      <c r="GP53" s="14" t="s">
        <v>28</v>
      </c>
      <c r="GQ53" s="15">
        <f t="shared" ref="GQ53:HA53" si="363">SUM(GQ49:GQ52)</f>
        <v>28065.946770000002</v>
      </c>
      <c r="GR53" s="15">
        <f t="shared" si="363"/>
        <v>28353.214080000002</v>
      </c>
      <c r="GS53" s="15">
        <f t="shared" si="363"/>
        <v>29215.016009999999</v>
      </c>
      <c r="GT53" s="15">
        <f t="shared" si="363"/>
        <v>30172.573710000004</v>
      </c>
      <c r="GU53" s="15">
        <f t="shared" si="363"/>
        <v>31225.887180000002</v>
      </c>
      <c r="GV53" s="15">
        <f t="shared" si="363"/>
        <v>32183.444880000006</v>
      </c>
      <c r="GW53" s="15">
        <f t="shared" si="363"/>
        <v>33141.002580000008</v>
      </c>
      <c r="GX53" s="15">
        <f t="shared" si="363"/>
        <v>34098.560280000005</v>
      </c>
      <c r="GY53" s="15">
        <f t="shared" si="363"/>
        <v>36109.431450000004</v>
      </c>
      <c r="GZ53" s="15">
        <f t="shared" si="363"/>
        <v>37066.989150000001</v>
      </c>
      <c r="HA53" s="15">
        <f t="shared" si="363"/>
        <v>38024.546849999999</v>
      </c>
    </row>
    <row r="54" spans="1:209" ht="13.9" x14ac:dyDescent="0.25">
      <c r="A54" s="9"/>
      <c r="B54" s="12" t="s">
        <v>29</v>
      </c>
      <c r="C54" s="11">
        <v>1210</v>
      </c>
      <c r="D54" s="11">
        <v>1210</v>
      </c>
      <c r="E54" s="11">
        <v>1210</v>
      </c>
      <c r="F54" s="11">
        <v>1210</v>
      </c>
      <c r="G54" s="11">
        <v>1210</v>
      </c>
      <c r="H54" s="11">
        <v>1210</v>
      </c>
      <c r="I54" s="11">
        <v>1210</v>
      </c>
      <c r="J54" s="11">
        <v>1210</v>
      </c>
      <c r="K54" s="11">
        <v>1210</v>
      </c>
      <c r="L54" s="11">
        <v>1210</v>
      </c>
      <c r="M54" s="11">
        <v>1210</v>
      </c>
      <c r="O54" s="9"/>
      <c r="P54" s="12" t="s">
        <v>29</v>
      </c>
      <c r="Q54" s="11">
        <v>1210</v>
      </c>
      <c r="R54" s="11">
        <v>1210</v>
      </c>
      <c r="S54" s="11">
        <v>1210</v>
      </c>
      <c r="T54" s="11">
        <v>1210</v>
      </c>
      <c r="U54" s="11">
        <v>1210</v>
      </c>
      <c r="V54" s="11">
        <v>1210</v>
      </c>
      <c r="W54" s="11">
        <v>1210</v>
      </c>
      <c r="X54" s="11">
        <v>1210</v>
      </c>
      <c r="Y54" s="11">
        <v>1210</v>
      </c>
      <c r="Z54" s="11">
        <v>1210</v>
      </c>
      <c r="AA54" s="11">
        <v>1210</v>
      </c>
      <c r="AC54" s="9"/>
      <c r="AD54" s="12" t="s">
        <v>29</v>
      </c>
      <c r="AE54" s="11">
        <v>1210</v>
      </c>
      <c r="AF54" s="11">
        <v>1210</v>
      </c>
      <c r="AG54" s="11">
        <v>1210</v>
      </c>
      <c r="AH54" s="11">
        <v>1210</v>
      </c>
      <c r="AI54" s="11">
        <v>1210</v>
      </c>
      <c r="AJ54" s="11">
        <v>1210</v>
      </c>
      <c r="AK54" s="11">
        <v>1210</v>
      </c>
      <c r="AL54" s="11">
        <v>1210</v>
      </c>
      <c r="AM54" s="11">
        <v>1210</v>
      </c>
      <c r="AN54" s="11">
        <v>1210</v>
      </c>
      <c r="AO54" s="11">
        <v>1210</v>
      </c>
      <c r="AQ54" s="9"/>
      <c r="AR54" s="12" t="s">
        <v>29</v>
      </c>
      <c r="AS54" s="11">
        <v>1210</v>
      </c>
      <c r="AT54" s="11">
        <v>1210</v>
      </c>
      <c r="AU54" s="11">
        <v>1210</v>
      </c>
      <c r="AV54" s="11">
        <v>1210</v>
      </c>
      <c r="AW54" s="11">
        <v>1210</v>
      </c>
      <c r="AX54" s="11">
        <v>1210</v>
      </c>
      <c r="AY54" s="11">
        <v>1210</v>
      </c>
      <c r="AZ54" s="11">
        <v>1210</v>
      </c>
      <c r="BA54" s="11">
        <v>1210</v>
      </c>
      <c r="BB54" s="11">
        <v>1210</v>
      </c>
      <c r="BC54" s="11">
        <v>1210</v>
      </c>
      <c r="BE54" s="9"/>
      <c r="BF54" s="12" t="s">
        <v>29</v>
      </c>
      <c r="BG54" s="11">
        <v>1210</v>
      </c>
      <c r="BH54" s="11">
        <v>1210</v>
      </c>
      <c r="BI54" s="11">
        <v>1210</v>
      </c>
      <c r="BJ54" s="11">
        <v>1210</v>
      </c>
      <c r="BK54" s="11">
        <v>1210</v>
      </c>
      <c r="BL54" s="11">
        <v>1210</v>
      </c>
      <c r="BM54" s="11">
        <v>1210</v>
      </c>
      <c r="BN54" s="11">
        <v>1210</v>
      </c>
      <c r="BO54" s="11">
        <v>1210</v>
      </c>
      <c r="BP54" s="11">
        <v>1210</v>
      </c>
      <c r="BQ54" s="11">
        <v>1210</v>
      </c>
      <c r="BS54" s="9"/>
      <c r="BT54" s="12" t="s">
        <v>29</v>
      </c>
      <c r="BU54" s="11">
        <v>1210</v>
      </c>
      <c r="BV54" s="11">
        <v>1210</v>
      </c>
      <c r="BW54" s="11">
        <v>1210</v>
      </c>
      <c r="BX54" s="11">
        <v>1210</v>
      </c>
      <c r="BY54" s="11">
        <v>1210</v>
      </c>
      <c r="BZ54" s="11">
        <v>1210</v>
      </c>
      <c r="CA54" s="11">
        <v>1210</v>
      </c>
      <c r="CB54" s="11">
        <v>1210</v>
      </c>
      <c r="CC54" s="11">
        <v>1210</v>
      </c>
      <c r="CD54" s="11">
        <v>1210</v>
      </c>
      <c r="CE54" s="11">
        <v>1210</v>
      </c>
      <c r="CG54" s="9"/>
      <c r="CH54" s="12" t="s">
        <v>29</v>
      </c>
      <c r="CI54" s="11">
        <v>1210</v>
      </c>
      <c r="CJ54" s="11">
        <v>1210</v>
      </c>
      <c r="CK54" s="11">
        <v>1210</v>
      </c>
      <c r="CL54" s="11">
        <v>1210</v>
      </c>
      <c r="CM54" s="11">
        <v>1210</v>
      </c>
      <c r="CN54" s="11">
        <v>1210</v>
      </c>
      <c r="CO54" s="11">
        <v>1210</v>
      </c>
      <c r="CP54" s="11">
        <v>1210</v>
      </c>
      <c r="CQ54" s="11">
        <v>1210</v>
      </c>
      <c r="CR54" s="11">
        <v>1210</v>
      </c>
      <c r="CS54" s="11">
        <v>1210</v>
      </c>
      <c r="CU54" s="9"/>
      <c r="CV54" s="12" t="s">
        <v>29</v>
      </c>
      <c r="CW54" s="11">
        <v>1210</v>
      </c>
      <c r="CX54" s="11">
        <v>1210</v>
      </c>
      <c r="CY54" s="11">
        <v>1210</v>
      </c>
      <c r="CZ54" s="11">
        <v>1210</v>
      </c>
      <c r="DA54" s="11">
        <v>1210</v>
      </c>
      <c r="DB54" s="11">
        <v>1210</v>
      </c>
      <c r="DC54" s="11">
        <v>1210</v>
      </c>
      <c r="DD54" s="11">
        <v>1210</v>
      </c>
      <c r="DE54" s="11">
        <v>1210</v>
      </c>
      <c r="DF54" s="11">
        <v>1210</v>
      </c>
      <c r="DG54" s="11">
        <v>1210</v>
      </c>
      <c r="DI54" s="9"/>
      <c r="DJ54" s="12" t="s">
        <v>29</v>
      </c>
      <c r="DK54" s="11">
        <v>1210</v>
      </c>
      <c r="DL54" s="11">
        <v>1210</v>
      </c>
      <c r="DM54" s="11">
        <v>1210</v>
      </c>
      <c r="DN54" s="11">
        <v>1210</v>
      </c>
      <c r="DO54" s="11">
        <v>1210</v>
      </c>
      <c r="DP54" s="11">
        <v>1210</v>
      </c>
      <c r="DQ54" s="11">
        <v>1210</v>
      </c>
      <c r="DR54" s="11">
        <v>1210</v>
      </c>
      <c r="DS54" s="11">
        <v>1210</v>
      </c>
      <c r="DT54" s="11">
        <v>1210</v>
      </c>
      <c r="DU54" s="11">
        <v>1210</v>
      </c>
      <c r="DW54" s="9"/>
      <c r="DX54" s="12" t="s">
        <v>29</v>
      </c>
      <c r="DY54" s="11">
        <v>1210</v>
      </c>
      <c r="DZ54" s="11">
        <v>1210</v>
      </c>
      <c r="EA54" s="11">
        <v>1210</v>
      </c>
      <c r="EB54" s="11">
        <v>1210</v>
      </c>
      <c r="EC54" s="11">
        <v>1210</v>
      </c>
      <c r="ED54" s="11">
        <v>1210</v>
      </c>
      <c r="EE54" s="11">
        <v>1210</v>
      </c>
      <c r="EF54" s="11">
        <v>1210</v>
      </c>
      <c r="EG54" s="11">
        <v>1210</v>
      </c>
      <c r="EH54" s="11">
        <v>1210</v>
      </c>
      <c r="EI54" s="11">
        <v>1210</v>
      </c>
      <c r="EK54" s="9"/>
      <c r="EL54" s="12" t="s">
        <v>29</v>
      </c>
      <c r="EM54" s="11">
        <v>1210</v>
      </c>
      <c r="EN54" s="11">
        <v>1210</v>
      </c>
      <c r="EO54" s="11">
        <v>1210</v>
      </c>
      <c r="EP54" s="11">
        <v>1210</v>
      </c>
      <c r="EQ54" s="11">
        <v>1210</v>
      </c>
      <c r="ER54" s="11">
        <v>1210</v>
      </c>
      <c r="ES54" s="11">
        <v>1210</v>
      </c>
      <c r="ET54" s="11">
        <v>1210</v>
      </c>
      <c r="EU54" s="11">
        <v>1210</v>
      </c>
      <c r="EV54" s="11">
        <v>1210</v>
      </c>
      <c r="EW54" s="11">
        <v>1210</v>
      </c>
      <c r="EY54" s="9"/>
      <c r="EZ54" s="12" t="s">
        <v>29</v>
      </c>
      <c r="FA54" s="11">
        <v>1210</v>
      </c>
      <c r="FB54" s="11">
        <v>1210</v>
      </c>
      <c r="FC54" s="11">
        <v>1210</v>
      </c>
      <c r="FD54" s="11">
        <v>1210</v>
      </c>
      <c r="FE54" s="11">
        <v>1210</v>
      </c>
      <c r="FF54" s="11">
        <v>1210</v>
      </c>
      <c r="FG54" s="11">
        <v>1210</v>
      </c>
      <c r="FH54" s="11">
        <v>1210</v>
      </c>
      <c r="FI54" s="11">
        <v>1210</v>
      </c>
      <c r="FJ54" s="11">
        <v>1210</v>
      </c>
      <c r="FK54" s="11">
        <v>1210</v>
      </c>
      <c r="FM54" s="9"/>
      <c r="FN54" s="12" t="s">
        <v>29</v>
      </c>
      <c r="FO54" s="11">
        <v>1210</v>
      </c>
      <c r="FP54" s="11">
        <v>1210</v>
      </c>
      <c r="FQ54" s="11">
        <v>1210</v>
      </c>
      <c r="FR54" s="11">
        <v>1210</v>
      </c>
      <c r="FS54" s="11">
        <v>1210</v>
      </c>
      <c r="FT54" s="11">
        <v>1210</v>
      </c>
      <c r="FU54" s="11">
        <v>1210</v>
      </c>
      <c r="FV54" s="11">
        <v>1210</v>
      </c>
      <c r="FW54" s="11">
        <v>1210</v>
      </c>
      <c r="FX54" s="11">
        <v>1210</v>
      </c>
      <c r="FY54" s="11">
        <v>1210</v>
      </c>
      <c r="GA54" s="9"/>
      <c r="GB54" s="12" t="s">
        <v>29</v>
      </c>
      <c r="GC54" s="11">
        <v>1210</v>
      </c>
      <c r="GD54" s="11">
        <v>1210</v>
      </c>
      <c r="GE54" s="11">
        <v>1210</v>
      </c>
      <c r="GF54" s="11">
        <v>1210</v>
      </c>
      <c r="GG54" s="11">
        <v>1210</v>
      </c>
      <c r="GH54" s="11">
        <v>1210</v>
      </c>
      <c r="GI54" s="11">
        <v>1210</v>
      </c>
      <c r="GJ54" s="11">
        <v>1210</v>
      </c>
      <c r="GK54" s="11">
        <v>1210</v>
      </c>
      <c r="GL54" s="11">
        <v>1210</v>
      </c>
      <c r="GM54" s="11">
        <v>1210</v>
      </c>
      <c r="GO54" s="9"/>
      <c r="GP54" s="12" t="s">
        <v>29</v>
      </c>
      <c r="GQ54" s="11">
        <v>1210</v>
      </c>
      <c r="GR54" s="11">
        <v>1210</v>
      </c>
      <c r="GS54" s="11">
        <v>1210</v>
      </c>
      <c r="GT54" s="11">
        <v>1210</v>
      </c>
      <c r="GU54" s="11">
        <v>1210</v>
      </c>
      <c r="GV54" s="11">
        <v>1210</v>
      </c>
      <c r="GW54" s="11">
        <v>1210</v>
      </c>
      <c r="GX54" s="11">
        <v>1210</v>
      </c>
      <c r="GY54" s="11">
        <v>1210</v>
      </c>
      <c r="GZ54" s="11">
        <v>1210</v>
      </c>
      <c r="HA54" s="11">
        <v>1210</v>
      </c>
    </row>
    <row r="55" spans="1:209" ht="13.9" x14ac:dyDescent="0.25">
      <c r="A55" s="9"/>
      <c r="B55" s="19" t="s">
        <v>30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O55" s="9"/>
      <c r="P55" s="19" t="s">
        <v>30</v>
      </c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C55" s="9"/>
      <c r="AD55" s="19" t="s">
        <v>30</v>
      </c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Q55" s="9"/>
      <c r="AR55" s="19" t="s">
        <v>30</v>
      </c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E55" s="9"/>
      <c r="BF55" s="19" t="s">
        <v>30</v>
      </c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S55" s="9"/>
      <c r="BT55" s="19" t="s">
        <v>30</v>
      </c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G55" s="9"/>
      <c r="CH55" s="19" t="s">
        <v>30</v>
      </c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U55" s="9"/>
      <c r="CV55" s="19" t="s">
        <v>30</v>
      </c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I55" s="9"/>
      <c r="DJ55" s="19" t="s">
        <v>30</v>
      </c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W55" s="9"/>
      <c r="DX55" s="19" t="s">
        <v>30</v>
      </c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K55" s="9"/>
      <c r="EL55" s="19" t="s">
        <v>30</v>
      </c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Y55" s="9"/>
      <c r="EZ55" s="19" t="s">
        <v>30</v>
      </c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M55" s="9"/>
      <c r="FN55" s="19" t="s">
        <v>30</v>
      </c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GA55" s="9"/>
      <c r="GB55" s="19" t="s">
        <v>30</v>
      </c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O55" s="9"/>
      <c r="GP55" s="19" t="s">
        <v>30</v>
      </c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</row>
    <row r="56" spans="1:209" ht="13.9" x14ac:dyDescent="0.25">
      <c r="A56" s="40"/>
      <c r="B56" s="21" t="s">
        <v>31</v>
      </c>
      <c r="C56" s="22">
        <f>SUM(C53:C54)</f>
        <v>13790.00956</v>
      </c>
      <c r="D56" s="22">
        <f t="shared" ref="D56:L56" si="364">SUM(D53:D54)</f>
        <v>13921.414240000002</v>
      </c>
      <c r="E56" s="22">
        <f t="shared" si="364"/>
        <v>14315.628280000001</v>
      </c>
      <c r="F56" s="22">
        <f t="shared" si="364"/>
        <v>14753.64388</v>
      </c>
      <c r="G56" s="22">
        <f t="shared" si="364"/>
        <v>15235.461040000002</v>
      </c>
      <c r="H56" s="22">
        <f t="shared" si="364"/>
        <v>15673.476640000001</v>
      </c>
      <c r="I56" s="22">
        <f t="shared" si="364"/>
        <v>16111.492240000001</v>
      </c>
      <c r="J56" s="22">
        <f t="shared" si="364"/>
        <v>16549.507839999998</v>
      </c>
      <c r="K56" s="22">
        <f t="shared" si="364"/>
        <v>17469.340600000003</v>
      </c>
      <c r="L56" s="22">
        <f t="shared" si="364"/>
        <v>17907.356200000002</v>
      </c>
      <c r="M56" s="22">
        <f>SUM(M53:M55)</f>
        <v>18345.371800000001</v>
      </c>
      <c r="O56" s="40"/>
      <c r="P56" s="21" t="s">
        <v>31</v>
      </c>
      <c r="Q56" s="22">
        <f>SUM(Q53:Q54)</f>
        <v>14480.539420000001</v>
      </c>
      <c r="R56" s="22">
        <f t="shared" ref="R56:AA56" si="365">SUM(R53:R54)</f>
        <v>14618.519680000001</v>
      </c>
      <c r="S56" s="22">
        <f t="shared" si="365"/>
        <v>15032.460460000002</v>
      </c>
      <c r="T56" s="22">
        <f t="shared" si="365"/>
        <v>15492.394660000002</v>
      </c>
      <c r="U56" s="22">
        <f t="shared" si="365"/>
        <v>15998.322280000002</v>
      </c>
      <c r="V56" s="22">
        <f t="shared" si="365"/>
        <v>16458.256480000004</v>
      </c>
      <c r="W56" s="22">
        <f t="shared" si="365"/>
        <v>16918.19068</v>
      </c>
      <c r="X56" s="22">
        <f t="shared" si="365"/>
        <v>17378.124880000003</v>
      </c>
      <c r="Y56" s="22">
        <f t="shared" si="365"/>
        <v>18343.986700000001</v>
      </c>
      <c r="Z56" s="22">
        <f t="shared" si="365"/>
        <v>18803.920900000005</v>
      </c>
      <c r="AA56" s="22">
        <f t="shared" si="365"/>
        <v>19263.855100000001</v>
      </c>
      <c r="AC56" s="40"/>
      <c r="AD56" s="21" t="s">
        <v>31</v>
      </c>
      <c r="AE56" s="22">
        <f>SUM(AE53:AE54)</f>
        <v>14895.030190000001</v>
      </c>
      <c r="AF56" s="22">
        <f t="shared" ref="AF56:AO56" si="366">SUM(AF53:AF54)</f>
        <v>15036.939760000001</v>
      </c>
      <c r="AG56" s="22">
        <f t="shared" si="366"/>
        <v>15462.668469999999</v>
      </c>
      <c r="AH56" s="22">
        <f t="shared" si="366"/>
        <v>15935.70037</v>
      </c>
      <c r="AI56" s="22">
        <f t="shared" si="366"/>
        <v>16456.035459999999</v>
      </c>
      <c r="AJ56" s="22">
        <f t="shared" si="366"/>
        <v>16929.067360000001</v>
      </c>
      <c r="AK56" s="22">
        <f t="shared" si="366"/>
        <v>17402.099260000003</v>
      </c>
      <c r="AL56" s="22">
        <f t="shared" si="366"/>
        <v>17875.131160000001</v>
      </c>
      <c r="AM56" s="22">
        <f t="shared" si="366"/>
        <v>18868.498149999999</v>
      </c>
      <c r="AN56" s="22">
        <f t="shared" si="366"/>
        <v>19341.530050000001</v>
      </c>
      <c r="AO56" s="22">
        <f t="shared" si="366"/>
        <v>19814.561950000003</v>
      </c>
      <c r="AQ56" s="40"/>
      <c r="AR56" s="21" t="s">
        <v>31</v>
      </c>
      <c r="AS56" s="22">
        <f>SUM(AS53:AS54)</f>
        <v>15172.689279999999</v>
      </c>
      <c r="AT56" s="22">
        <f t="shared" ref="AT56:BC56" si="367">SUM(AT53:AT54)</f>
        <v>15317.24512</v>
      </c>
      <c r="AU56" s="22">
        <f t="shared" si="367"/>
        <v>15750.912639999999</v>
      </c>
      <c r="AV56" s="22">
        <f t="shared" si="367"/>
        <v>16232.765439999997</v>
      </c>
      <c r="AW56" s="22">
        <f t="shared" si="367"/>
        <v>16762.803519999998</v>
      </c>
      <c r="AX56" s="22">
        <f t="shared" si="367"/>
        <v>17244.656319999995</v>
      </c>
      <c r="AY56" s="22">
        <f t="shared" si="367"/>
        <v>17726.509119999999</v>
      </c>
      <c r="AZ56" s="22">
        <f t="shared" si="367"/>
        <v>18208.361919999999</v>
      </c>
      <c r="BA56" s="22">
        <f t="shared" si="367"/>
        <v>19220.252799999998</v>
      </c>
      <c r="BB56" s="22">
        <f t="shared" si="367"/>
        <v>19702.105599999995</v>
      </c>
      <c r="BC56" s="22">
        <f t="shared" si="367"/>
        <v>20183.9584</v>
      </c>
      <c r="BE56" s="40"/>
      <c r="BF56" s="21" t="s">
        <v>31</v>
      </c>
      <c r="BG56" s="22">
        <f>SUM(BG53:BG54)</f>
        <v>15585.560050000004</v>
      </c>
      <c r="BH56" s="22">
        <f t="shared" ref="BH56:BQ56" si="368">SUM(BH53:BH54)</f>
        <v>15734.0452</v>
      </c>
      <c r="BI56" s="22">
        <f t="shared" si="368"/>
        <v>16179.500650000002</v>
      </c>
      <c r="BJ56" s="22">
        <f t="shared" si="368"/>
        <v>16674.451150000001</v>
      </c>
      <c r="BK56" s="22">
        <f t="shared" si="368"/>
        <v>17218.896700000005</v>
      </c>
      <c r="BL56" s="22">
        <f t="shared" si="368"/>
        <v>17713.847200000004</v>
      </c>
      <c r="BM56" s="22">
        <f t="shared" si="368"/>
        <v>18208.797700000003</v>
      </c>
      <c r="BN56" s="22">
        <f t="shared" si="368"/>
        <v>18703.748200000002</v>
      </c>
      <c r="BO56" s="22">
        <f t="shared" si="368"/>
        <v>19743.144250000001</v>
      </c>
      <c r="BP56" s="22">
        <f t="shared" si="368"/>
        <v>20238.094750000004</v>
      </c>
      <c r="BQ56" s="22">
        <f t="shared" si="368"/>
        <v>20733.045250000003</v>
      </c>
      <c r="BS56" s="40"/>
      <c r="BT56" s="21" t="s">
        <v>31</v>
      </c>
      <c r="BU56" s="22">
        <f>SUM(BU53:BU54)</f>
        <v>15861.347229999999</v>
      </c>
      <c r="BV56" s="22">
        <f t="shared" ref="BV56:CE56" si="369">SUM(BV53:BV54)</f>
        <v>16012.451919999998</v>
      </c>
      <c r="BW56" s="22">
        <f t="shared" si="369"/>
        <v>16465.76599</v>
      </c>
      <c r="BX56" s="22">
        <f t="shared" si="369"/>
        <v>16969.448289999997</v>
      </c>
      <c r="BY56" s="22">
        <f t="shared" si="369"/>
        <v>17523.498820000001</v>
      </c>
      <c r="BZ56" s="22">
        <f t="shared" si="369"/>
        <v>18027.181119999997</v>
      </c>
      <c r="CA56" s="22">
        <f t="shared" si="369"/>
        <v>18530.863419999998</v>
      </c>
      <c r="CB56" s="22">
        <f t="shared" si="369"/>
        <v>19034.545719999998</v>
      </c>
      <c r="CC56" s="22">
        <f t="shared" si="369"/>
        <v>20092.278549999999</v>
      </c>
      <c r="CD56" s="22">
        <f t="shared" si="369"/>
        <v>20595.960849999999</v>
      </c>
      <c r="CE56" s="22">
        <f t="shared" si="369"/>
        <v>21099.643149999996</v>
      </c>
      <c r="CG56" s="40"/>
      <c r="CH56" s="21" t="s">
        <v>31</v>
      </c>
      <c r="CI56" s="22">
        <f>SUM(CI53:CI54)</f>
        <v>16414.7935</v>
      </c>
      <c r="CJ56" s="22">
        <f t="shared" ref="CJ56:CS56" si="370">SUM(CJ53:CJ54)</f>
        <v>16571.164000000001</v>
      </c>
      <c r="CK56" s="22">
        <f t="shared" si="370"/>
        <v>17040.275500000003</v>
      </c>
      <c r="CL56" s="22">
        <f t="shared" si="370"/>
        <v>17561.510500000004</v>
      </c>
      <c r="CM56" s="22">
        <f t="shared" si="370"/>
        <v>18134.869000000002</v>
      </c>
      <c r="CN56" s="22">
        <f t="shared" si="370"/>
        <v>18656.103999999999</v>
      </c>
      <c r="CO56" s="22">
        <f t="shared" si="370"/>
        <v>19177.339</v>
      </c>
      <c r="CP56" s="22">
        <f t="shared" si="370"/>
        <v>19698.574000000001</v>
      </c>
      <c r="CQ56" s="22">
        <f t="shared" si="370"/>
        <v>20793.1675</v>
      </c>
      <c r="CR56" s="22">
        <f t="shared" si="370"/>
        <v>21314.4025</v>
      </c>
      <c r="CS56" s="22">
        <f t="shared" si="370"/>
        <v>21835.637500000001</v>
      </c>
      <c r="CU56" s="40"/>
      <c r="CV56" s="21" t="s">
        <v>31</v>
      </c>
      <c r="CW56" s="22">
        <f>SUM(CW53:CW54)</f>
        <v>17935.366810000003</v>
      </c>
      <c r="CX56" s="22">
        <f t="shared" ref="CX56:DG56" si="371">SUM(CX53:CX54)</f>
        <v>18106.198240000002</v>
      </c>
      <c r="CY56" s="22">
        <f t="shared" si="371"/>
        <v>18618.692530000004</v>
      </c>
      <c r="CZ56" s="22">
        <f t="shared" si="371"/>
        <v>19188.13063</v>
      </c>
      <c r="DA56" s="22">
        <f t="shared" si="371"/>
        <v>19814.51254</v>
      </c>
      <c r="DB56" s="22">
        <f t="shared" si="371"/>
        <v>20383.950640000003</v>
      </c>
      <c r="DC56" s="22">
        <f t="shared" si="371"/>
        <v>20953.388740000002</v>
      </c>
      <c r="DD56" s="22">
        <f t="shared" si="371"/>
        <v>21522.826839999998</v>
      </c>
      <c r="DE56" s="22">
        <f t="shared" si="371"/>
        <v>22718.646850000001</v>
      </c>
      <c r="DF56" s="22">
        <f t="shared" si="371"/>
        <v>23288.08495</v>
      </c>
      <c r="DG56" s="22">
        <f t="shared" si="371"/>
        <v>23857.52305</v>
      </c>
      <c r="DI56" s="40"/>
      <c r="DJ56" s="21" t="s">
        <v>31</v>
      </c>
      <c r="DK56" s="22">
        <f>SUM(DK53:DK54)</f>
        <v>18211.153990000003</v>
      </c>
      <c r="DL56" s="22">
        <f t="shared" ref="DL56:DU56" si="372">SUM(DL53:DL54)</f>
        <v>18384.604960000001</v>
      </c>
      <c r="DM56" s="22">
        <f t="shared" si="372"/>
        <v>18904.957869999998</v>
      </c>
      <c r="DN56" s="22">
        <f t="shared" si="372"/>
        <v>19483.127769999999</v>
      </c>
      <c r="DO56" s="22">
        <f t="shared" si="372"/>
        <v>20119.114659999999</v>
      </c>
      <c r="DP56" s="22">
        <f t="shared" si="372"/>
        <v>20697.28456</v>
      </c>
      <c r="DQ56" s="22">
        <f t="shared" si="372"/>
        <v>21275.454460000001</v>
      </c>
      <c r="DR56" s="22">
        <f t="shared" si="372"/>
        <v>21853.624360000002</v>
      </c>
      <c r="DS56" s="22">
        <f t="shared" si="372"/>
        <v>23067.781149999999</v>
      </c>
      <c r="DT56" s="22">
        <f t="shared" si="372"/>
        <v>23645.95105</v>
      </c>
      <c r="DU56" s="22">
        <f t="shared" si="372"/>
        <v>24224.12095</v>
      </c>
      <c r="DW56" s="40"/>
      <c r="DX56" s="21" t="s">
        <v>31</v>
      </c>
      <c r="DY56" s="22">
        <f>SUM(DY53:DY54)</f>
        <v>20649.84691</v>
      </c>
      <c r="DZ56" s="22">
        <f t="shared" ref="DZ56:EI56" si="373">SUM(DZ53:DZ54)</f>
        <v>20850.34864</v>
      </c>
      <c r="EA56" s="22">
        <f t="shared" si="373"/>
        <v>21451.853830000004</v>
      </c>
      <c r="EB56" s="22">
        <f t="shared" si="373"/>
        <v>22120.192930000005</v>
      </c>
      <c r="EC56" s="22">
        <f t="shared" si="373"/>
        <v>22855.365940000003</v>
      </c>
      <c r="ED56" s="22">
        <f t="shared" si="373"/>
        <v>23523.705040000001</v>
      </c>
      <c r="EE56" s="22">
        <f t="shared" si="373"/>
        <v>24192.044140000002</v>
      </c>
      <c r="EF56" s="22">
        <f t="shared" si="373"/>
        <v>24860.383240000003</v>
      </c>
      <c r="EG56" s="22">
        <f t="shared" si="373"/>
        <v>26263.895350000003</v>
      </c>
      <c r="EH56" s="22">
        <f t="shared" si="373"/>
        <v>26932.234449999996</v>
      </c>
      <c r="EI56" s="22">
        <f t="shared" si="373"/>
        <v>27600.573549999997</v>
      </c>
      <c r="EK56" s="40"/>
      <c r="EL56" s="21" t="s">
        <v>31</v>
      </c>
      <c r="EM56" s="22">
        <f>SUM(EM53:EM54)</f>
        <v>22606.780989999999</v>
      </c>
      <c r="EN56" s="22">
        <f t="shared" ref="EN56:EW56" si="374">SUM(EN53:EN54)</f>
        <v>22825.67296</v>
      </c>
      <c r="EO56" s="22">
        <f t="shared" si="374"/>
        <v>23482.348870000002</v>
      </c>
      <c r="EP56" s="22">
        <f t="shared" si="374"/>
        <v>24211.988770000004</v>
      </c>
      <c r="EQ56" s="22">
        <f t="shared" si="374"/>
        <v>25014.592660000002</v>
      </c>
      <c r="ER56" s="22">
        <f t="shared" si="374"/>
        <v>25744.232560000004</v>
      </c>
      <c r="ES56" s="22">
        <f t="shared" si="374"/>
        <v>26473.872460000002</v>
      </c>
      <c r="ET56" s="22">
        <f t="shared" si="374"/>
        <v>27203.512360000004</v>
      </c>
      <c r="EU56" s="22">
        <f t="shared" si="374"/>
        <v>28735.756150000008</v>
      </c>
      <c r="EV56" s="22">
        <f t="shared" si="374"/>
        <v>29465.396050000003</v>
      </c>
      <c r="EW56" s="22">
        <f t="shared" si="374"/>
        <v>30195.035950000001</v>
      </c>
      <c r="EY56" s="40"/>
      <c r="EZ56" s="21" t="s">
        <v>31</v>
      </c>
      <c r="FA56" s="22">
        <f>SUM(FA53:FA54)</f>
        <v>23482.416100000002</v>
      </c>
      <c r="FB56" s="22">
        <f t="shared" ref="FB56:FK56" si="375">SUM(FB53:FB54)</f>
        <v>23715.234400000001</v>
      </c>
      <c r="FC56" s="22">
        <f t="shared" si="375"/>
        <v>24413.689299999998</v>
      </c>
      <c r="FD56" s="22">
        <f t="shared" si="375"/>
        <v>25189.7503</v>
      </c>
      <c r="FE56" s="22">
        <f t="shared" si="375"/>
        <v>26043.417399999998</v>
      </c>
      <c r="FF56" s="22">
        <f t="shared" si="375"/>
        <v>26819.4784</v>
      </c>
      <c r="FG56" s="22">
        <f t="shared" si="375"/>
        <v>27595.539399999998</v>
      </c>
      <c r="FH56" s="22">
        <f t="shared" si="375"/>
        <v>28371.600399999996</v>
      </c>
      <c r="FI56" s="22">
        <f t="shared" si="375"/>
        <v>30001.328500000003</v>
      </c>
      <c r="FJ56" s="22">
        <f t="shared" si="375"/>
        <v>30777.389500000005</v>
      </c>
      <c r="FK56" s="22">
        <f t="shared" si="375"/>
        <v>31553.450500000003</v>
      </c>
      <c r="FM56" s="40"/>
      <c r="FN56" s="21" t="s">
        <v>31</v>
      </c>
      <c r="FO56" s="22">
        <f>SUM(FO53:FO54)</f>
        <v>24883.977729999999</v>
      </c>
      <c r="FP56" s="22">
        <f t="shared" ref="FP56:FY56" si="376">SUM(FP53:FP54)</f>
        <v>25129.973919999997</v>
      </c>
      <c r="FQ56" s="22">
        <f t="shared" si="376"/>
        <v>25867.962489999998</v>
      </c>
      <c r="FR56" s="22">
        <f t="shared" si="376"/>
        <v>26687.949790000002</v>
      </c>
      <c r="FS56" s="22">
        <f t="shared" si="376"/>
        <v>27589.935819999999</v>
      </c>
      <c r="FT56" s="22">
        <f t="shared" si="376"/>
        <v>28409.923119999999</v>
      </c>
      <c r="FU56" s="22">
        <f t="shared" si="376"/>
        <v>29229.910420000004</v>
      </c>
      <c r="FV56" s="22">
        <f t="shared" si="376"/>
        <v>30049.897719999997</v>
      </c>
      <c r="FW56" s="22">
        <f t="shared" si="376"/>
        <v>31771.871050000002</v>
      </c>
      <c r="FX56" s="22">
        <f t="shared" si="376"/>
        <v>32591.858349999995</v>
      </c>
      <c r="FY56" s="22">
        <f t="shared" si="376"/>
        <v>33411.845650000003</v>
      </c>
      <c r="GA56" s="40"/>
      <c r="GB56" s="21" t="s">
        <v>31</v>
      </c>
      <c r="GC56" s="22">
        <f>SUM(GC53:GC54)</f>
        <v>26305.93273</v>
      </c>
      <c r="GD56" s="22">
        <f t="shared" ref="GD56:GM56" si="377">SUM(GD53:GD54)</f>
        <v>26565.29392</v>
      </c>
      <c r="GE56" s="22">
        <f t="shared" si="377"/>
        <v>27343.377489999999</v>
      </c>
      <c r="GF56" s="22">
        <f t="shared" si="377"/>
        <v>28207.914790000003</v>
      </c>
      <c r="GG56" s="22">
        <f t="shared" si="377"/>
        <v>29158.90582</v>
      </c>
      <c r="GH56" s="22">
        <f t="shared" si="377"/>
        <v>30023.443120000004</v>
      </c>
      <c r="GI56" s="22">
        <f t="shared" si="377"/>
        <v>30887.980419999996</v>
      </c>
      <c r="GJ56" s="22">
        <f t="shared" si="377"/>
        <v>31752.517719999996</v>
      </c>
      <c r="GK56" s="22">
        <f t="shared" si="377"/>
        <v>33568.046050000004</v>
      </c>
      <c r="GL56" s="22">
        <f t="shared" si="377"/>
        <v>34432.583350000001</v>
      </c>
      <c r="GM56" s="22">
        <f t="shared" si="377"/>
        <v>35297.120649999997</v>
      </c>
      <c r="GO56" s="40"/>
      <c r="GP56" s="21" t="s">
        <v>31</v>
      </c>
      <c r="GQ56" s="22">
        <f>SUM(GQ53:GQ54)</f>
        <v>29275.946770000002</v>
      </c>
      <c r="GR56" s="22">
        <f t="shared" ref="GR56:HA56" si="378">SUM(GR53:GR54)</f>
        <v>29563.214080000002</v>
      </c>
      <c r="GS56" s="22">
        <f t="shared" si="378"/>
        <v>30425.016009999999</v>
      </c>
      <c r="GT56" s="22">
        <f t="shared" si="378"/>
        <v>31382.573710000004</v>
      </c>
      <c r="GU56" s="22">
        <f t="shared" si="378"/>
        <v>32435.887180000002</v>
      </c>
      <c r="GV56" s="22">
        <f t="shared" si="378"/>
        <v>33393.44488000001</v>
      </c>
      <c r="GW56" s="22">
        <f t="shared" si="378"/>
        <v>34351.002580000008</v>
      </c>
      <c r="GX56" s="22">
        <f t="shared" si="378"/>
        <v>35308.560280000005</v>
      </c>
      <c r="GY56" s="22">
        <f t="shared" si="378"/>
        <v>37319.431450000004</v>
      </c>
      <c r="GZ56" s="22">
        <f t="shared" si="378"/>
        <v>38276.989150000001</v>
      </c>
      <c r="HA56" s="22">
        <f t="shared" si="378"/>
        <v>39234.546849999999</v>
      </c>
    </row>
    <row r="57" spans="1:209" ht="15" x14ac:dyDescent="0.25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E57" s="141"/>
      <c r="BF57" s="141"/>
      <c r="BG57" s="141"/>
      <c r="BH57" s="141"/>
      <c r="BI57" s="141"/>
      <c r="BJ57" s="141"/>
      <c r="BK57" s="141"/>
      <c r="BL57" s="141"/>
      <c r="BM57" s="141"/>
      <c r="BN57" s="141"/>
      <c r="BO57" s="141"/>
      <c r="BP57" s="141"/>
      <c r="BQ57" s="141"/>
      <c r="BS57" s="141"/>
      <c r="BT57" s="141"/>
      <c r="BU57" s="141"/>
      <c r="BV57" s="141"/>
      <c r="BW57" s="141"/>
      <c r="BX57" s="141"/>
      <c r="BY57" s="141"/>
      <c r="BZ57" s="141"/>
      <c r="CA57" s="141"/>
      <c r="CB57" s="141"/>
      <c r="CC57" s="141"/>
      <c r="CD57" s="141"/>
      <c r="CE57" s="141"/>
      <c r="CG57" s="129" t="s">
        <v>111</v>
      </c>
      <c r="CH57" s="129"/>
      <c r="CI57" s="129"/>
      <c r="CJ57" s="129"/>
      <c r="CK57" s="129"/>
      <c r="CL57" s="129"/>
      <c r="CM57" s="129"/>
      <c r="CN57" s="129"/>
      <c r="CO57" s="129"/>
      <c r="CP57" s="129"/>
      <c r="CQ57" s="129"/>
      <c r="CR57" s="129"/>
      <c r="CS57" s="129"/>
      <c r="CU57" s="129" t="s">
        <v>111</v>
      </c>
      <c r="CV57" s="129"/>
      <c r="CW57" s="129"/>
      <c r="CX57" s="129"/>
      <c r="CY57" s="129"/>
      <c r="CZ57" s="129"/>
      <c r="DA57" s="129"/>
      <c r="DB57" s="129"/>
      <c r="DC57" s="129"/>
      <c r="DD57" s="129"/>
      <c r="DE57" s="129"/>
      <c r="DF57" s="129"/>
      <c r="DG57" s="129"/>
      <c r="DI57" s="129" t="s">
        <v>111</v>
      </c>
      <c r="DJ57" s="129"/>
      <c r="DK57" s="129"/>
      <c r="DL57" s="129"/>
      <c r="DM57" s="129"/>
      <c r="DN57" s="129"/>
      <c r="DO57" s="129"/>
      <c r="DP57" s="129"/>
      <c r="DQ57" s="129"/>
      <c r="DR57" s="129"/>
      <c r="DS57" s="129"/>
      <c r="DT57" s="129"/>
      <c r="DU57" s="129"/>
      <c r="DW57" s="129" t="s">
        <v>130</v>
      </c>
      <c r="DX57" s="129"/>
      <c r="DY57" s="129"/>
      <c r="DZ57" s="129"/>
      <c r="EA57" s="129"/>
      <c r="EB57" s="129"/>
      <c r="EC57" s="129"/>
      <c r="ED57" s="129"/>
      <c r="EE57" s="129"/>
      <c r="EF57" s="129"/>
      <c r="EG57" s="129"/>
      <c r="EH57" s="129"/>
      <c r="EI57" s="129"/>
      <c r="EK57" s="129" t="s">
        <v>130</v>
      </c>
      <c r="EL57" s="129"/>
      <c r="EM57" s="129"/>
      <c r="EN57" s="129"/>
      <c r="EO57" s="129"/>
      <c r="EP57" s="129"/>
      <c r="EQ57" s="129"/>
      <c r="ER57" s="129"/>
      <c r="ES57" s="129"/>
      <c r="ET57" s="129"/>
      <c r="EU57" s="129"/>
      <c r="EV57" s="129"/>
      <c r="EW57" s="129"/>
      <c r="EY57" s="129" t="s">
        <v>130</v>
      </c>
      <c r="EZ57" s="129"/>
      <c r="FA57" s="129"/>
      <c r="FB57" s="129"/>
      <c r="FC57" s="129"/>
      <c r="FD57" s="129"/>
      <c r="FE57" s="129"/>
      <c r="FF57" s="129"/>
      <c r="FG57" s="129"/>
      <c r="FH57" s="129"/>
      <c r="FI57" s="129"/>
      <c r="FJ57" s="129"/>
      <c r="FK57" s="129"/>
      <c r="FM57" s="129" t="s">
        <v>130</v>
      </c>
      <c r="FN57" s="129"/>
      <c r="FO57" s="129"/>
      <c r="FP57" s="129"/>
      <c r="FQ57" s="129"/>
      <c r="FR57" s="129"/>
      <c r="FS57" s="129"/>
      <c r="FT57" s="129"/>
      <c r="FU57" s="129"/>
      <c r="FV57" s="129"/>
      <c r="FW57" s="129"/>
      <c r="FX57" s="129"/>
      <c r="FY57" s="129"/>
      <c r="GA57" s="129" t="s">
        <v>130</v>
      </c>
      <c r="GB57" s="129"/>
      <c r="GC57" s="129"/>
      <c r="GD57" s="129"/>
      <c r="GE57" s="129"/>
      <c r="GF57" s="129"/>
      <c r="GG57" s="129"/>
      <c r="GH57" s="129"/>
      <c r="GI57" s="129"/>
      <c r="GJ57" s="129"/>
      <c r="GK57" s="129"/>
      <c r="GL57" s="129"/>
      <c r="GM57" s="129"/>
      <c r="GO57" s="129" t="s">
        <v>130</v>
      </c>
      <c r="GP57" s="129"/>
      <c r="GQ57" s="129"/>
      <c r="GR57" s="129"/>
      <c r="GS57" s="129"/>
      <c r="GT57" s="129"/>
      <c r="GU57" s="129"/>
      <c r="GV57" s="129"/>
      <c r="GW57" s="129"/>
      <c r="GX57" s="129"/>
      <c r="GY57" s="129"/>
      <c r="GZ57" s="129"/>
      <c r="HA57" s="129"/>
    </row>
    <row r="58" spans="1:209" ht="13.9" x14ac:dyDescent="0.25">
      <c r="B58" s="23"/>
      <c r="C58" s="24"/>
      <c r="D58" s="107"/>
      <c r="E58" s="25"/>
      <c r="F58" s="25"/>
      <c r="G58" s="25"/>
      <c r="H58" s="25"/>
      <c r="I58" s="25"/>
      <c r="J58" s="25"/>
      <c r="K58" s="25"/>
      <c r="L58" s="25"/>
      <c r="M58" s="25"/>
      <c r="P58" s="23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D58" s="23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R58" s="23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F58" s="23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T58" s="23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H58" s="23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V58" s="23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J58" s="23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X58" s="23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L58" s="23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Z58" s="23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N58" s="23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GB58" s="23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P58" s="23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</row>
    <row r="59" spans="1:209" ht="15" hidden="1" customHeight="1" x14ac:dyDescent="0.25">
      <c r="A59" s="23"/>
      <c r="B59" s="24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O59" s="23"/>
      <c r="P59" s="24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C59" s="23"/>
      <c r="AD59" s="24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Q59" s="23"/>
      <c r="AR59" s="24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E59" s="23"/>
      <c r="BF59" s="24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S59" s="23"/>
      <c r="BT59" s="24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G59" s="23"/>
      <c r="CH59" s="24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U59" s="23"/>
      <c r="CV59" s="24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I59" s="23"/>
      <c r="DJ59" s="24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W59" s="23"/>
      <c r="DX59" s="24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K59" s="23"/>
      <c r="EL59" s="24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Y59" s="23"/>
      <c r="EZ59" s="24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M59" s="23"/>
      <c r="FN59" s="24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GA59" s="23"/>
      <c r="GB59" s="24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O59" s="23"/>
      <c r="GP59" s="24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</row>
    <row r="60" spans="1:209" ht="15" hidden="1" x14ac:dyDescent="0.25">
      <c r="A60" s="130" t="s">
        <v>40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2"/>
      <c r="O60" s="130" t="s">
        <v>40</v>
      </c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2"/>
      <c r="AC60" s="130" t="s">
        <v>40</v>
      </c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2"/>
      <c r="AQ60" s="130" t="s">
        <v>40</v>
      </c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2"/>
      <c r="BE60" s="130" t="s">
        <v>40</v>
      </c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2"/>
      <c r="BS60" s="130" t="s">
        <v>40</v>
      </c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2"/>
      <c r="CG60" s="130" t="s">
        <v>40</v>
      </c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2"/>
      <c r="CU60" s="130" t="s">
        <v>40</v>
      </c>
      <c r="CV60" s="131"/>
      <c r="CW60" s="131"/>
      <c r="CX60" s="131"/>
      <c r="CY60" s="131"/>
      <c r="CZ60" s="131"/>
      <c r="DA60" s="131"/>
      <c r="DB60" s="131"/>
      <c r="DC60" s="131"/>
      <c r="DD60" s="131"/>
      <c r="DE60" s="131"/>
      <c r="DF60" s="131"/>
      <c r="DG60" s="132"/>
      <c r="DI60" s="130" t="s">
        <v>40</v>
      </c>
      <c r="DJ60" s="131"/>
      <c r="DK60" s="131"/>
      <c r="DL60" s="131"/>
      <c r="DM60" s="131"/>
      <c r="DN60" s="131"/>
      <c r="DO60" s="131"/>
      <c r="DP60" s="131"/>
      <c r="DQ60" s="131"/>
      <c r="DR60" s="131"/>
      <c r="DS60" s="131"/>
      <c r="DT60" s="131"/>
      <c r="DU60" s="132"/>
      <c r="DW60" s="130"/>
      <c r="DX60" s="131"/>
      <c r="DY60" s="131"/>
      <c r="DZ60" s="131"/>
      <c r="EA60" s="131"/>
      <c r="EB60" s="131"/>
      <c r="EC60" s="131"/>
      <c r="ED60" s="131"/>
      <c r="EE60" s="131"/>
      <c r="EF60" s="131"/>
      <c r="EG60" s="131"/>
      <c r="EH60" s="131"/>
      <c r="EI60" s="132"/>
      <c r="EK60" s="130"/>
      <c r="EL60" s="131"/>
      <c r="EM60" s="131"/>
      <c r="EN60" s="131"/>
      <c r="EO60" s="131"/>
      <c r="EP60" s="131"/>
      <c r="EQ60" s="131"/>
      <c r="ER60" s="131"/>
      <c r="ES60" s="131"/>
      <c r="ET60" s="131"/>
      <c r="EU60" s="131"/>
      <c r="EV60" s="131"/>
      <c r="EW60" s="132"/>
      <c r="EY60" s="130"/>
      <c r="EZ60" s="131"/>
      <c r="FA60" s="131"/>
      <c r="FB60" s="131"/>
      <c r="FC60" s="131"/>
      <c r="FD60" s="131"/>
      <c r="FE60" s="131"/>
      <c r="FF60" s="131"/>
      <c r="FG60" s="131"/>
      <c r="FH60" s="131"/>
      <c r="FI60" s="131"/>
      <c r="FJ60" s="131"/>
      <c r="FK60" s="132"/>
      <c r="FM60" s="130"/>
      <c r="FN60" s="131"/>
      <c r="FO60" s="131"/>
      <c r="FP60" s="131"/>
      <c r="FQ60" s="131"/>
      <c r="FR60" s="131"/>
      <c r="FS60" s="131"/>
      <c r="FT60" s="131"/>
      <c r="FU60" s="131"/>
      <c r="FV60" s="131"/>
      <c r="FW60" s="131"/>
      <c r="FX60" s="131"/>
      <c r="FY60" s="132"/>
      <c r="GA60" s="130"/>
      <c r="GB60" s="131"/>
      <c r="GC60" s="131"/>
      <c r="GD60" s="131"/>
      <c r="GE60" s="131"/>
      <c r="GF60" s="131"/>
      <c r="GG60" s="131"/>
      <c r="GH60" s="131"/>
      <c r="GI60" s="131"/>
      <c r="GJ60" s="131"/>
      <c r="GK60" s="131"/>
      <c r="GL60" s="131"/>
      <c r="GM60" s="132"/>
      <c r="GO60" s="130"/>
      <c r="GP60" s="131"/>
      <c r="GQ60" s="131"/>
      <c r="GR60" s="131"/>
      <c r="GS60" s="131"/>
      <c r="GT60" s="131"/>
      <c r="GU60" s="131"/>
      <c r="GV60" s="131"/>
      <c r="GW60" s="131"/>
      <c r="GX60" s="131"/>
      <c r="GY60" s="131"/>
      <c r="GZ60" s="131"/>
      <c r="HA60" s="132"/>
    </row>
    <row r="61" spans="1:209" ht="13.9" hidden="1" x14ac:dyDescent="0.25">
      <c r="A61" s="41"/>
      <c r="B61" s="42"/>
      <c r="C61" s="43" t="s">
        <v>2</v>
      </c>
      <c r="D61" s="43" t="s">
        <v>3</v>
      </c>
      <c r="E61" s="42" t="s">
        <v>4</v>
      </c>
      <c r="F61" s="43" t="s">
        <v>5</v>
      </c>
      <c r="G61" s="42" t="s">
        <v>6</v>
      </c>
      <c r="H61" s="43" t="s">
        <v>7</v>
      </c>
      <c r="I61" s="42" t="s">
        <v>8</v>
      </c>
      <c r="J61" s="43" t="s">
        <v>9</v>
      </c>
      <c r="K61" s="42" t="s">
        <v>10</v>
      </c>
      <c r="L61" s="43" t="s">
        <v>11</v>
      </c>
      <c r="M61" s="42" t="s">
        <v>12</v>
      </c>
      <c r="O61" s="41"/>
      <c r="P61" s="42"/>
      <c r="Q61" s="43" t="s">
        <v>2</v>
      </c>
      <c r="R61" s="43" t="s">
        <v>3</v>
      </c>
      <c r="S61" s="42" t="s">
        <v>4</v>
      </c>
      <c r="T61" s="43" t="s">
        <v>5</v>
      </c>
      <c r="U61" s="42" t="s">
        <v>6</v>
      </c>
      <c r="V61" s="43" t="s">
        <v>7</v>
      </c>
      <c r="W61" s="42" t="s">
        <v>8</v>
      </c>
      <c r="X61" s="43" t="s">
        <v>9</v>
      </c>
      <c r="Y61" s="42" t="s">
        <v>10</v>
      </c>
      <c r="Z61" s="43" t="s">
        <v>11</v>
      </c>
      <c r="AA61" s="42" t="s">
        <v>12</v>
      </c>
      <c r="AC61" s="41"/>
      <c r="AD61" s="42"/>
      <c r="AE61" s="43" t="s">
        <v>2</v>
      </c>
      <c r="AF61" s="43" t="s">
        <v>3</v>
      </c>
      <c r="AG61" s="42" t="s">
        <v>4</v>
      </c>
      <c r="AH61" s="43" t="s">
        <v>5</v>
      </c>
      <c r="AI61" s="42" t="s">
        <v>6</v>
      </c>
      <c r="AJ61" s="43" t="s">
        <v>7</v>
      </c>
      <c r="AK61" s="42" t="s">
        <v>8</v>
      </c>
      <c r="AL61" s="43" t="s">
        <v>9</v>
      </c>
      <c r="AM61" s="42" t="s">
        <v>10</v>
      </c>
      <c r="AN61" s="43" t="s">
        <v>11</v>
      </c>
      <c r="AO61" s="42" t="s">
        <v>12</v>
      </c>
      <c r="AQ61" s="41"/>
      <c r="AR61" s="42"/>
      <c r="AS61" s="43" t="s">
        <v>2</v>
      </c>
      <c r="AT61" s="43" t="s">
        <v>3</v>
      </c>
      <c r="AU61" s="42" t="s">
        <v>4</v>
      </c>
      <c r="AV61" s="43" t="s">
        <v>5</v>
      </c>
      <c r="AW61" s="42" t="s">
        <v>6</v>
      </c>
      <c r="AX61" s="43" t="s">
        <v>7</v>
      </c>
      <c r="AY61" s="42" t="s">
        <v>8</v>
      </c>
      <c r="AZ61" s="43" t="s">
        <v>9</v>
      </c>
      <c r="BA61" s="42" t="s">
        <v>10</v>
      </c>
      <c r="BB61" s="43" t="s">
        <v>11</v>
      </c>
      <c r="BC61" s="42" t="s">
        <v>12</v>
      </c>
      <c r="BE61" s="41"/>
      <c r="BF61" s="42"/>
      <c r="BG61" s="43" t="s">
        <v>2</v>
      </c>
      <c r="BH61" s="43" t="s">
        <v>3</v>
      </c>
      <c r="BI61" s="42" t="s">
        <v>4</v>
      </c>
      <c r="BJ61" s="43" t="s">
        <v>5</v>
      </c>
      <c r="BK61" s="42" t="s">
        <v>6</v>
      </c>
      <c r="BL61" s="43" t="s">
        <v>7</v>
      </c>
      <c r="BM61" s="42" t="s">
        <v>8</v>
      </c>
      <c r="BN61" s="43" t="s">
        <v>9</v>
      </c>
      <c r="BO61" s="42" t="s">
        <v>10</v>
      </c>
      <c r="BP61" s="43" t="s">
        <v>11</v>
      </c>
      <c r="BQ61" s="42" t="s">
        <v>12</v>
      </c>
      <c r="BS61" s="41"/>
      <c r="BT61" s="42"/>
      <c r="BU61" s="43" t="s">
        <v>2</v>
      </c>
      <c r="BV61" s="43" t="s">
        <v>3</v>
      </c>
      <c r="BW61" s="42" t="s">
        <v>4</v>
      </c>
      <c r="BX61" s="43" t="s">
        <v>5</v>
      </c>
      <c r="BY61" s="42" t="s">
        <v>6</v>
      </c>
      <c r="BZ61" s="43" t="s">
        <v>7</v>
      </c>
      <c r="CA61" s="42" t="s">
        <v>8</v>
      </c>
      <c r="CB61" s="43" t="s">
        <v>9</v>
      </c>
      <c r="CC61" s="42" t="s">
        <v>10</v>
      </c>
      <c r="CD61" s="43" t="s">
        <v>11</v>
      </c>
      <c r="CE61" s="42" t="s">
        <v>12</v>
      </c>
      <c r="CG61" s="41"/>
      <c r="CH61" s="42"/>
      <c r="CI61" s="43" t="s">
        <v>2</v>
      </c>
      <c r="CJ61" s="43" t="s">
        <v>3</v>
      </c>
      <c r="CK61" s="42" t="s">
        <v>4</v>
      </c>
      <c r="CL61" s="43" t="s">
        <v>5</v>
      </c>
      <c r="CM61" s="42" t="s">
        <v>6</v>
      </c>
      <c r="CN61" s="43" t="s">
        <v>7</v>
      </c>
      <c r="CO61" s="42" t="s">
        <v>8</v>
      </c>
      <c r="CP61" s="43" t="s">
        <v>9</v>
      </c>
      <c r="CQ61" s="42" t="s">
        <v>10</v>
      </c>
      <c r="CR61" s="43" t="s">
        <v>11</v>
      </c>
      <c r="CS61" s="42" t="s">
        <v>12</v>
      </c>
      <c r="CU61" s="41"/>
      <c r="CV61" s="42"/>
      <c r="CW61" s="43" t="s">
        <v>2</v>
      </c>
      <c r="CX61" s="43" t="s">
        <v>3</v>
      </c>
      <c r="CY61" s="42" t="s">
        <v>4</v>
      </c>
      <c r="CZ61" s="43" t="s">
        <v>5</v>
      </c>
      <c r="DA61" s="42" t="s">
        <v>6</v>
      </c>
      <c r="DB61" s="43" t="s">
        <v>7</v>
      </c>
      <c r="DC61" s="42" t="s">
        <v>8</v>
      </c>
      <c r="DD61" s="43" t="s">
        <v>9</v>
      </c>
      <c r="DE61" s="42" t="s">
        <v>10</v>
      </c>
      <c r="DF61" s="43" t="s">
        <v>11</v>
      </c>
      <c r="DG61" s="42" t="s">
        <v>12</v>
      </c>
      <c r="DI61" s="41"/>
      <c r="DJ61" s="42"/>
      <c r="DK61" s="43" t="s">
        <v>2</v>
      </c>
      <c r="DL61" s="43" t="s">
        <v>3</v>
      </c>
      <c r="DM61" s="42" t="s">
        <v>4</v>
      </c>
      <c r="DN61" s="43" t="s">
        <v>5</v>
      </c>
      <c r="DO61" s="42" t="s">
        <v>6</v>
      </c>
      <c r="DP61" s="43" t="s">
        <v>7</v>
      </c>
      <c r="DQ61" s="42" t="s">
        <v>8</v>
      </c>
      <c r="DR61" s="43" t="s">
        <v>9</v>
      </c>
      <c r="DS61" s="42" t="s">
        <v>10</v>
      </c>
      <c r="DT61" s="43" t="s">
        <v>11</v>
      </c>
      <c r="DU61" s="42" t="s">
        <v>12</v>
      </c>
      <c r="DW61" s="41"/>
      <c r="DX61" s="42"/>
      <c r="DY61" s="43"/>
      <c r="DZ61" s="43"/>
      <c r="EA61" s="42"/>
      <c r="EB61" s="43"/>
      <c r="EC61" s="42"/>
      <c r="ED61" s="43"/>
      <c r="EE61" s="42"/>
      <c r="EF61" s="43"/>
      <c r="EG61" s="42"/>
      <c r="EH61" s="43"/>
      <c r="EI61" s="42"/>
      <c r="EK61" s="41"/>
      <c r="EL61" s="42"/>
      <c r="EM61" s="43"/>
      <c r="EN61" s="43"/>
      <c r="EO61" s="42"/>
      <c r="EP61" s="43"/>
      <c r="EQ61" s="42"/>
      <c r="ER61" s="43"/>
      <c r="ES61" s="42"/>
      <c r="ET61" s="43"/>
      <c r="EU61" s="42"/>
      <c r="EV61" s="43"/>
      <c r="EW61" s="42"/>
      <c r="EY61" s="41"/>
      <c r="EZ61" s="42"/>
      <c r="FA61" s="43"/>
      <c r="FB61" s="43"/>
      <c r="FC61" s="42"/>
      <c r="FD61" s="43"/>
      <c r="FE61" s="42"/>
      <c r="FF61" s="43"/>
      <c r="FG61" s="42"/>
      <c r="FH61" s="43"/>
      <c r="FI61" s="42"/>
      <c r="FJ61" s="43"/>
      <c r="FK61" s="42"/>
      <c r="FM61" s="41"/>
      <c r="FN61" s="42"/>
      <c r="FO61" s="43"/>
      <c r="FP61" s="43"/>
      <c r="FQ61" s="42"/>
      <c r="FR61" s="43"/>
      <c r="FS61" s="42"/>
      <c r="FT61" s="43"/>
      <c r="FU61" s="42"/>
      <c r="FV61" s="43"/>
      <c r="FW61" s="42"/>
      <c r="FX61" s="43"/>
      <c r="FY61" s="42"/>
      <c r="GA61" s="41"/>
      <c r="GB61" s="42"/>
      <c r="GC61" s="43"/>
      <c r="GD61" s="43"/>
      <c r="GE61" s="42"/>
      <c r="GF61" s="43"/>
      <c r="GG61" s="42"/>
      <c r="GH61" s="43"/>
      <c r="GI61" s="42"/>
      <c r="GJ61" s="43"/>
      <c r="GK61" s="42"/>
      <c r="GL61" s="43"/>
      <c r="GM61" s="42"/>
      <c r="GO61" s="41"/>
      <c r="GP61" s="42"/>
      <c r="GQ61" s="43"/>
      <c r="GR61" s="43"/>
      <c r="GS61" s="42"/>
      <c r="GT61" s="43"/>
      <c r="GU61" s="42"/>
      <c r="GV61" s="43"/>
      <c r="GW61" s="42"/>
      <c r="GX61" s="43"/>
      <c r="GY61" s="42"/>
      <c r="GZ61" s="43"/>
      <c r="HA61" s="42"/>
    </row>
    <row r="62" spans="1:209" ht="13.9" hidden="1" x14ac:dyDescent="0.25">
      <c r="A62" s="44" t="s">
        <v>13</v>
      </c>
      <c r="B62" s="45" t="s">
        <v>14</v>
      </c>
      <c r="C62" s="46">
        <v>0.21</v>
      </c>
      <c r="D62" s="46">
        <v>0.24</v>
      </c>
      <c r="E62" s="47">
        <v>0.33</v>
      </c>
      <c r="F62" s="46">
        <v>0.43</v>
      </c>
      <c r="G62" s="47">
        <v>0.54</v>
      </c>
      <c r="H62" s="46">
        <v>0.64</v>
      </c>
      <c r="I62" s="47">
        <v>0.74</v>
      </c>
      <c r="J62" s="46">
        <v>0.84</v>
      </c>
      <c r="K62" s="47">
        <v>1.05</v>
      </c>
      <c r="L62" s="46">
        <v>1.1499999999999999</v>
      </c>
      <c r="M62" s="47">
        <v>1.25</v>
      </c>
      <c r="O62" s="44" t="s">
        <v>13</v>
      </c>
      <c r="P62" s="45" t="s">
        <v>14</v>
      </c>
      <c r="Q62" s="46">
        <v>0.21</v>
      </c>
      <c r="R62" s="46">
        <v>0.24</v>
      </c>
      <c r="S62" s="47">
        <v>0.33</v>
      </c>
      <c r="T62" s="46">
        <v>0.43</v>
      </c>
      <c r="U62" s="47">
        <v>0.54</v>
      </c>
      <c r="V62" s="46">
        <v>0.64</v>
      </c>
      <c r="W62" s="47">
        <v>0.74</v>
      </c>
      <c r="X62" s="46">
        <v>0.84</v>
      </c>
      <c r="Y62" s="47">
        <v>1.05</v>
      </c>
      <c r="Z62" s="46">
        <v>1.1499999999999999</v>
      </c>
      <c r="AA62" s="47">
        <v>1.25</v>
      </c>
      <c r="AC62" s="44" t="s">
        <v>13</v>
      </c>
      <c r="AD62" s="45" t="s">
        <v>14</v>
      </c>
      <c r="AE62" s="46">
        <v>0.21</v>
      </c>
      <c r="AF62" s="46">
        <v>0.24</v>
      </c>
      <c r="AG62" s="47">
        <v>0.33</v>
      </c>
      <c r="AH62" s="46">
        <v>0.43</v>
      </c>
      <c r="AI62" s="47">
        <v>0.54</v>
      </c>
      <c r="AJ62" s="46">
        <v>0.64</v>
      </c>
      <c r="AK62" s="47">
        <v>0.74</v>
      </c>
      <c r="AL62" s="46">
        <v>0.84</v>
      </c>
      <c r="AM62" s="47">
        <v>1.05</v>
      </c>
      <c r="AN62" s="46">
        <v>1.1499999999999999</v>
      </c>
      <c r="AO62" s="47">
        <v>1.25</v>
      </c>
      <c r="AQ62" s="44" t="s">
        <v>13</v>
      </c>
      <c r="AR62" s="45" t="s">
        <v>14</v>
      </c>
      <c r="AS62" s="46">
        <v>0.21</v>
      </c>
      <c r="AT62" s="46">
        <v>0.24</v>
      </c>
      <c r="AU62" s="47">
        <v>0.33</v>
      </c>
      <c r="AV62" s="46">
        <v>0.43</v>
      </c>
      <c r="AW62" s="47">
        <v>0.54</v>
      </c>
      <c r="AX62" s="46">
        <v>0.64</v>
      </c>
      <c r="AY62" s="47">
        <v>0.74</v>
      </c>
      <c r="AZ62" s="46">
        <v>0.84</v>
      </c>
      <c r="BA62" s="47">
        <v>1.05</v>
      </c>
      <c r="BB62" s="46">
        <v>1.1499999999999999</v>
      </c>
      <c r="BC62" s="47">
        <v>1.25</v>
      </c>
      <c r="BE62" s="44" t="s">
        <v>13</v>
      </c>
      <c r="BF62" s="45" t="s">
        <v>14</v>
      </c>
      <c r="BG62" s="46">
        <v>0.21</v>
      </c>
      <c r="BH62" s="46">
        <v>0.24</v>
      </c>
      <c r="BI62" s="47">
        <v>0.33</v>
      </c>
      <c r="BJ62" s="46">
        <v>0.43</v>
      </c>
      <c r="BK62" s="47">
        <v>0.54</v>
      </c>
      <c r="BL62" s="46">
        <v>0.64</v>
      </c>
      <c r="BM62" s="47">
        <v>0.74</v>
      </c>
      <c r="BN62" s="46">
        <v>0.84</v>
      </c>
      <c r="BO62" s="47">
        <v>1.05</v>
      </c>
      <c r="BP62" s="46">
        <v>1.1499999999999999</v>
      </c>
      <c r="BQ62" s="47">
        <v>1.25</v>
      </c>
      <c r="BS62" s="44" t="s">
        <v>13</v>
      </c>
      <c r="BT62" s="45" t="s">
        <v>14</v>
      </c>
      <c r="BU62" s="46">
        <v>0.21</v>
      </c>
      <c r="BV62" s="46">
        <v>0.24</v>
      </c>
      <c r="BW62" s="47">
        <v>0.33</v>
      </c>
      <c r="BX62" s="46">
        <v>0.43</v>
      </c>
      <c r="BY62" s="47">
        <v>0.54</v>
      </c>
      <c r="BZ62" s="46">
        <v>0.64</v>
      </c>
      <c r="CA62" s="47">
        <v>0.74</v>
      </c>
      <c r="CB62" s="46">
        <v>0.84</v>
      </c>
      <c r="CC62" s="47">
        <v>1.05</v>
      </c>
      <c r="CD62" s="46">
        <v>1.1499999999999999</v>
      </c>
      <c r="CE62" s="47">
        <v>1.25</v>
      </c>
      <c r="CG62" s="44" t="s">
        <v>13</v>
      </c>
      <c r="CH62" s="45" t="s">
        <v>14</v>
      </c>
      <c r="CI62" s="46">
        <v>0.21</v>
      </c>
      <c r="CJ62" s="46">
        <v>0.24</v>
      </c>
      <c r="CK62" s="47">
        <v>0.33</v>
      </c>
      <c r="CL62" s="46">
        <v>0.43</v>
      </c>
      <c r="CM62" s="47">
        <v>0.54</v>
      </c>
      <c r="CN62" s="46">
        <v>0.64</v>
      </c>
      <c r="CO62" s="47">
        <v>0.74</v>
      </c>
      <c r="CP62" s="46">
        <v>0.84</v>
      </c>
      <c r="CQ62" s="47">
        <v>1.05</v>
      </c>
      <c r="CR62" s="46">
        <v>1.1499999999999999</v>
      </c>
      <c r="CS62" s="47">
        <v>1.25</v>
      </c>
      <c r="CU62" s="44" t="s">
        <v>13</v>
      </c>
      <c r="CV62" s="45" t="s">
        <v>14</v>
      </c>
      <c r="CW62" s="46">
        <v>0.21</v>
      </c>
      <c r="CX62" s="46">
        <v>0.24</v>
      </c>
      <c r="CY62" s="47">
        <v>0.33</v>
      </c>
      <c r="CZ62" s="46">
        <v>0.43</v>
      </c>
      <c r="DA62" s="47">
        <v>0.54</v>
      </c>
      <c r="DB62" s="46">
        <v>0.64</v>
      </c>
      <c r="DC62" s="47">
        <v>0.74</v>
      </c>
      <c r="DD62" s="46">
        <v>0.84</v>
      </c>
      <c r="DE62" s="47">
        <v>1.05</v>
      </c>
      <c r="DF62" s="46">
        <v>1.1499999999999999</v>
      </c>
      <c r="DG62" s="47">
        <v>1.25</v>
      </c>
      <c r="DI62" s="44" t="s">
        <v>13</v>
      </c>
      <c r="DJ62" s="45" t="s">
        <v>14</v>
      </c>
      <c r="DK62" s="46">
        <v>0.21</v>
      </c>
      <c r="DL62" s="46">
        <v>0.24</v>
      </c>
      <c r="DM62" s="47">
        <v>0.33</v>
      </c>
      <c r="DN62" s="46">
        <v>0.43</v>
      </c>
      <c r="DO62" s="47">
        <v>0.54</v>
      </c>
      <c r="DP62" s="46">
        <v>0.64</v>
      </c>
      <c r="DQ62" s="47">
        <v>0.74</v>
      </c>
      <c r="DR62" s="46">
        <v>0.84</v>
      </c>
      <c r="DS62" s="47">
        <v>1.05</v>
      </c>
      <c r="DT62" s="46">
        <v>1.1499999999999999</v>
      </c>
      <c r="DU62" s="47">
        <v>1.25</v>
      </c>
      <c r="DW62" s="44"/>
      <c r="DX62" s="45"/>
      <c r="DY62" s="46"/>
      <c r="DZ62" s="46"/>
      <c r="EA62" s="47"/>
      <c r="EB62" s="46"/>
      <c r="EC62" s="47"/>
      <c r="ED62" s="46"/>
      <c r="EE62" s="47"/>
      <c r="EF62" s="46"/>
      <c r="EG62" s="47"/>
      <c r="EH62" s="46"/>
      <c r="EI62" s="47"/>
      <c r="EK62" s="44"/>
      <c r="EL62" s="45"/>
      <c r="EM62" s="46"/>
      <c r="EN62" s="46"/>
      <c r="EO62" s="47"/>
      <c r="EP62" s="46"/>
      <c r="EQ62" s="47"/>
      <c r="ER62" s="46"/>
      <c r="ES62" s="47"/>
      <c r="ET62" s="46"/>
      <c r="EU62" s="47"/>
      <c r="EV62" s="46"/>
      <c r="EW62" s="47"/>
      <c r="EY62" s="44"/>
      <c r="EZ62" s="45"/>
      <c r="FA62" s="46"/>
      <c r="FB62" s="46"/>
      <c r="FC62" s="47"/>
      <c r="FD62" s="46"/>
      <c r="FE62" s="47"/>
      <c r="FF62" s="46"/>
      <c r="FG62" s="47"/>
      <c r="FH62" s="46"/>
      <c r="FI62" s="47"/>
      <c r="FJ62" s="46"/>
      <c r="FK62" s="47"/>
      <c r="FM62" s="44"/>
      <c r="FN62" s="45"/>
      <c r="FO62" s="46"/>
      <c r="FP62" s="46"/>
      <c r="FQ62" s="47"/>
      <c r="FR62" s="46"/>
      <c r="FS62" s="47"/>
      <c r="FT62" s="46"/>
      <c r="FU62" s="47"/>
      <c r="FV62" s="46"/>
      <c r="FW62" s="47"/>
      <c r="FX62" s="46"/>
      <c r="FY62" s="47"/>
      <c r="GA62" s="44"/>
      <c r="GB62" s="45"/>
      <c r="GC62" s="46"/>
      <c r="GD62" s="46"/>
      <c r="GE62" s="47"/>
      <c r="GF62" s="46"/>
      <c r="GG62" s="47"/>
      <c r="GH62" s="46"/>
      <c r="GI62" s="47"/>
      <c r="GJ62" s="46"/>
      <c r="GK62" s="47"/>
      <c r="GL62" s="46"/>
      <c r="GM62" s="47"/>
      <c r="GO62" s="44"/>
      <c r="GP62" s="45"/>
      <c r="GQ62" s="46"/>
      <c r="GR62" s="46"/>
      <c r="GS62" s="47"/>
      <c r="GT62" s="46"/>
      <c r="GU62" s="47"/>
      <c r="GV62" s="46"/>
      <c r="GW62" s="47"/>
      <c r="GX62" s="46"/>
      <c r="GY62" s="47"/>
      <c r="GZ62" s="46"/>
      <c r="HA62" s="47"/>
    </row>
    <row r="63" spans="1:209" ht="13.9" hidden="1" x14ac:dyDescent="0.25">
      <c r="A63" s="9" t="s">
        <v>15</v>
      </c>
      <c r="B63" s="10" t="s">
        <v>16</v>
      </c>
      <c r="C63" s="11">
        <f>+C6/15</f>
        <v>327.73333333333335</v>
      </c>
      <c r="D63" s="11">
        <f t="shared" ref="D63:M63" si="379">+D6/15</f>
        <v>327.73333333333335</v>
      </c>
      <c r="E63" s="11">
        <f t="shared" si="379"/>
        <v>327.73333333333335</v>
      </c>
      <c r="F63" s="11">
        <f t="shared" si="379"/>
        <v>327.73333333333335</v>
      </c>
      <c r="G63" s="11">
        <f t="shared" si="379"/>
        <v>327.73333333333335</v>
      </c>
      <c r="H63" s="11">
        <f t="shared" si="379"/>
        <v>327.73333333333335</v>
      </c>
      <c r="I63" s="11">
        <f t="shared" si="379"/>
        <v>327.73333333333335</v>
      </c>
      <c r="J63" s="11">
        <f t="shared" si="379"/>
        <v>327.73333333333335</v>
      </c>
      <c r="K63" s="11">
        <f t="shared" si="379"/>
        <v>327.73333333333335</v>
      </c>
      <c r="L63" s="11">
        <f t="shared" si="379"/>
        <v>327.73333333333335</v>
      </c>
      <c r="M63" s="11">
        <f t="shared" si="379"/>
        <v>327.73333333333335</v>
      </c>
      <c r="O63" s="9" t="s">
        <v>15</v>
      </c>
      <c r="P63" s="10" t="s">
        <v>16</v>
      </c>
      <c r="Q63" s="11">
        <f>+Q6/15</f>
        <v>344.13333333333333</v>
      </c>
      <c r="R63" s="11">
        <f t="shared" ref="R63:AA63" si="380">+R6/15</f>
        <v>344.13333333333333</v>
      </c>
      <c r="S63" s="11">
        <f t="shared" si="380"/>
        <v>344.13333333333333</v>
      </c>
      <c r="T63" s="11">
        <f t="shared" si="380"/>
        <v>344.13333333333333</v>
      </c>
      <c r="U63" s="11">
        <f t="shared" si="380"/>
        <v>344.13333333333333</v>
      </c>
      <c r="V63" s="11">
        <f t="shared" si="380"/>
        <v>344.13333333333333</v>
      </c>
      <c r="W63" s="11">
        <f t="shared" si="380"/>
        <v>344.13333333333333</v>
      </c>
      <c r="X63" s="11">
        <f t="shared" si="380"/>
        <v>344.13333333333333</v>
      </c>
      <c r="Y63" s="11">
        <f t="shared" si="380"/>
        <v>344.13333333333333</v>
      </c>
      <c r="Z63" s="11">
        <f t="shared" si="380"/>
        <v>344.13333333333333</v>
      </c>
      <c r="AA63" s="11">
        <f t="shared" si="380"/>
        <v>344.13333333333333</v>
      </c>
      <c r="AC63" s="9" t="s">
        <v>15</v>
      </c>
      <c r="AD63" s="10" t="s">
        <v>16</v>
      </c>
      <c r="AE63" s="11">
        <f>+AE6/15</f>
        <v>353.93333333333334</v>
      </c>
      <c r="AF63" s="11">
        <f t="shared" ref="AF63:AO63" si="381">+AF6/15</f>
        <v>353.93333333333334</v>
      </c>
      <c r="AG63" s="11">
        <f t="shared" si="381"/>
        <v>353.93333333333334</v>
      </c>
      <c r="AH63" s="11">
        <f t="shared" si="381"/>
        <v>353.93333333333334</v>
      </c>
      <c r="AI63" s="11">
        <f t="shared" si="381"/>
        <v>353.93333333333334</v>
      </c>
      <c r="AJ63" s="11">
        <f t="shared" si="381"/>
        <v>353.93333333333334</v>
      </c>
      <c r="AK63" s="11">
        <f t="shared" si="381"/>
        <v>353.93333333333334</v>
      </c>
      <c r="AL63" s="11">
        <f t="shared" si="381"/>
        <v>353.93333333333334</v>
      </c>
      <c r="AM63" s="11">
        <f t="shared" si="381"/>
        <v>353.93333333333334</v>
      </c>
      <c r="AN63" s="11">
        <f t="shared" si="381"/>
        <v>353.93333333333334</v>
      </c>
      <c r="AO63" s="11">
        <f t="shared" si="381"/>
        <v>353.93333333333334</v>
      </c>
      <c r="AQ63" s="9" t="s">
        <v>15</v>
      </c>
      <c r="AR63" s="10" t="s">
        <v>16</v>
      </c>
      <c r="AS63" s="11">
        <f>+AS6/15</f>
        <v>360.53333333333336</v>
      </c>
      <c r="AT63" s="11">
        <f t="shared" ref="AT63:BC63" si="382">+AT6/15</f>
        <v>360.53333333333336</v>
      </c>
      <c r="AU63" s="11">
        <f t="shared" si="382"/>
        <v>360.53333333333336</v>
      </c>
      <c r="AV63" s="11">
        <f t="shared" si="382"/>
        <v>360.53333333333336</v>
      </c>
      <c r="AW63" s="11">
        <f t="shared" si="382"/>
        <v>360.53333333333336</v>
      </c>
      <c r="AX63" s="11">
        <f t="shared" si="382"/>
        <v>360.53333333333336</v>
      </c>
      <c r="AY63" s="11">
        <f t="shared" si="382"/>
        <v>360.53333333333336</v>
      </c>
      <c r="AZ63" s="11">
        <f t="shared" si="382"/>
        <v>360.53333333333336</v>
      </c>
      <c r="BA63" s="11">
        <f t="shared" si="382"/>
        <v>360.53333333333336</v>
      </c>
      <c r="BB63" s="11">
        <f t="shared" si="382"/>
        <v>360.53333333333336</v>
      </c>
      <c r="BC63" s="11">
        <f t="shared" si="382"/>
        <v>360.53333333333336</v>
      </c>
      <c r="BE63" s="9" t="s">
        <v>15</v>
      </c>
      <c r="BF63" s="10" t="s">
        <v>16</v>
      </c>
      <c r="BG63" s="11">
        <f>+BG6/15</f>
        <v>370.33333333333331</v>
      </c>
      <c r="BH63" s="11">
        <f t="shared" ref="BH63:BQ63" si="383">+BH6/15</f>
        <v>370.33333333333331</v>
      </c>
      <c r="BI63" s="11">
        <f t="shared" si="383"/>
        <v>370.33333333333331</v>
      </c>
      <c r="BJ63" s="11">
        <f t="shared" si="383"/>
        <v>370.33333333333331</v>
      </c>
      <c r="BK63" s="11">
        <f t="shared" si="383"/>
        <v>370.33333333333331</v>
      </c>
      <c r="BL63" s="11">
        <f t="shared" si="383"/>
        <v>370.33333333333331</v>
      </c>
      <c r="BM63" s="11">
        <f t="shared" si="383"/>
        <v>370.33333333333331</v>
      </c>
      <c r="BN63" s="11">
        <f t="shared" si="383"/>
        <v>370.33333333333331</v>
      </c>
      <c r="BO63" s="11">
        <f t="shared" si="383"/>
        <v>370.33333333333331</v>
      </c>
      <c r="BP63" s="11">
        <f t="shared" si="383"/>
        <v>370.33333333333331</v>
      </c>
      <c r="BQ63" s="11">
        <f t="shared" si="383"/>
        <v>370.33333333333331</v>
      </c>
      <c r="BS63" s="9" t="s">
        <v>15</v>
      </c>
      <c r="BT63" s="10" t="s">
        <v>16</v>
      </c>
      <c r="BU63" s="11">
        <f>+BU6/15</f>
        <v>376.86666666666667</v>
      </c>
      <c r="BV63" s="11">
        <f t="shared" ref="BV63:CE63" si="384">+BV6/15</f>
        <v>376.86666666666667</v>
      </c>
      <c r="BW63" s="11">
        <f t="shared" si="384"/>
        <v>376.86666666666667</v>
      </c>
      <c r="BX63" s="11">
        <f t="shared" si="384"/>
        <v>376.86666666666667</v>
      </c>
      <c r="BY63" s="11">
        <f t="shared" si="384"/>
        <v>376.86666666666667</v>
      </c>
      <c r="BZ63" s="11">
        <f t="shared" si="384"/>
        <v>376.86666666666667</v>
      </c>
      <c r="CA63" s="11">
        <f t="shared" si="384"/>
        <v>376.86666666666667</v>
      </c>
      <c r="CB63" s="11">
        <f t="shared" si="384"/>
        <v>376.86666666666667</v>
      </c>
      <c r="CC63" s="11">
        <f t="shared" si="384"/>
        <v>376.86666666666667</v>
      </c>
      <c r="CD63" s="11">
        <f t="shared" si="384"/>
        <v>376.86666666666667</v>
      </c>
      <c r="CE63" s="11">
        <f t="shared" si="384"/>
        <v>376.86666666666667</v>
      </c>
      <c r="CG63" s="9" t="s">
        <v>15</v>
      </c>
      <c r="CH63" s="10" t="s">
        <v>16</v>
      </c>
      <c r="CI63" s="11">
        <f>+CI6/15</f>
        <v>390</v>
      </c>
      <c r="CJ63" s="11">
        <f t="shared" ref="CJ63:CS63" si="385">+CJ6/15</f>
        <v>390</v>
      </c>
      <c r="CK63" s="11">
        <f t="shared" si="385"/>
        <v>390</v>
      </c>
      <c r="CL63" s="11">
        <f t="shared" si="385"/>
        <v>390</v>
      </c>
      <c r="CM63" s="11">
        <f t="shared" si="385"/>
        <v>390</v>
      </c>
      <c r="CN63" s="11">
        <f t="shared" si="385"/>
        <v>390</v>
      </c>
      <c r="CO63" s="11">
        <f t="shared" si="385"/>
        <v>390</v>
      </c>
      <c r="CP63" s="11">
        <f t="shared" si="385"/>
        <v>390</v>
      </c>
      <c r="CQ63" s="11">
        <f t="shared" si="385"/>
        <v>390</v>
      </c>
      <c r="CR63" s="11">
        <f t="shared" si="385"/>
        <v>390</v>
      </c>
      <c r="CS63" s="11">
        <f t="shared" si="385"/>
        <v>390</v>
      </c>
      <c r="CU63" s="9" t="s">
        <v>15</v>
      </c>
      <c r="CV63" s="10" t="s">
        <v>16</v>
      </c>
      <c r="CW63" s="11">
        <f>+CW6/15</f>
        <v>426.06666666666666</v>
      </c>
      <c r="CX63" s="11">
        <f t="shared" ref="CX63:DG63" si="386">+CX6/15</f>
        <v>426.06666666666666</v>
      </c>
      <c r="CY63" s="11">
        <f t="shared" si="386"/>
        <v>426.06666666666666</v>
      </c>
      <c r="CZ63" s="11">
        <f t="shared" si="386"/>
        <v>426.06666666666666</v>
      </c>
      <c r="DA63" s="11">
        <f t="shared" si="386"/>
        <v>426.06666666666666</v>
      </c>
      <c r="DB63" s="11">
        <f t="shared" si="386"/>
        <v>426.06666666666666</v>
      </c>
      <c r="DC63" s="11">
        <f t="shared" si="386"/>
        <v>426.06666666666666</v>
      </c>
      <c r="DD63" s="11">
        <f t="shared" si="386"/>
        <v>426.06666666666666</v>
      </c>
      <c r="DE63" s="11">
        <f t="shared" si="386"/>
        <v>426.06666666666666</v>
      </c>
      <c r="DF63" s="11">
        <f t="shared" si="386"/>
        <v>426.06666666666666</v>
      </c>
      <c r="DG63" s="11">
        <f t="shared" si="386"/>
        <v>426.06666666666666</v>
      </c>
      <c r="DI63" s="9" t="s">
        <v>15</v>
      </c>
      <c r="DJ63" s="10" t="s">
        <v>16</v>
      </c>
      <c r="DK63" s="11">
        <f>+DK6/15</f>
        <v>432.6</v>
      </c>
      <c r="DL63" s="11">
        <f t="shared" ref="DL63:DU63" si="387">+DL6/15</f>
        <v>432.6</v>
      </c>
      <c r="DM63" s="11">
        <f t="shared" si="387"/>
        <v>432.6</v>
      </c>
      <c r="DN63" s="11">
        <f t="shared" si="387"/>
        <v>432.6</v>
      </c>
      <c r="DO63" s="11">
        <f t="shared" si="387"/>
        <v>432.6</v>
      </c>
      <c r="DP63" s="11">
        <f t="shared" si="387"/>
        <v>432.6</v>
      </c>
      <c r="DQ63" s="11">
        <f t="shared" si="387"/>
        <v>432.6</v>
      </c>
      <c r="DR63" s="11">
        <f t="shared" si="387"/>
        <v>432.6</v>
      </c>
      <c r="DS63" s="11">
        <f t="shared" si="387"/>
        <v>432.6</v>
      </c>
      <c r="DT63" s="11">
        <f t="shared" si="387"/>
        <v>432.6</v>
      </c>
      <c r="DU63" s="11">
        <f t="shared" si="387"/>
        <v>432.6</v>
      </c>
      <c r="DW63" s="9"/>
      <c r="DX63" s="10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K63" s="9"/>
      <c r="EL63" s="10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Y63" s="9"/>
      <c r="EZ63" s="10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M63" s="9"/>
      <c r="FN63" s="10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GA63" s="9"/>
      <c r="GB63" s="10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O63" s="9"/>
      <c r="GP63" s="10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</row>
    <row r="64" spans="1:209" ht="13.9" hidden="1" x14ac:dyDescent="0.25">
      <c r="A64" s="9" t="s">
        <v>17</v>
      </c>
      <c r="B64" s="12" t="s">
        <v>18</v>
      </c>
      <c r="C64" s="11">
        <f>+C63*C62</f>
        <v>68.823999999999998</v>
      </c>
      <c r="D64" s="11">
        <f t="shared" ref="D64:M64" si="388">+D63*D62</f>
        <v>78.656000000000006</v>
      </c>
      <c r="E64" s="11">
        <f t="shared" si="388"/>
        <v>108.15200000000002</v>
      </c>
      <c r="F64" s="11">
        <f t="shared" si="388"/>
        <v>140.92533333333333</v>
      </c>
      <c r="G64" s="11">
        <f t="shared" si="388"/>
        <v>176.97600000000003</v>
      </c>
      <c r="H64" s="11">
        <f t="shared" si="388"/>
        <v>209.74933333333334</v>
      </c>
      <c r="I64" s="11">
        <f t="shared" si="388"/>
        <v>242.52266666666668</v>
      </c>
      <c r="J64" s="11">
        <f t="shared" si="388"/>
        <v>275.29599999999999</v>
      </c>
      <c r="K64" s="11">
        <f t="shared" si="388"/>
        <v>344.12</v>
      </c>
      <c r="L64" s="11">
        <f t="shared" si="388"/>
        <v>376.89333333333332</v>
      </c>
      <c r="M64" s="11">
        <f t="shared" si="388"/>
        <v>409.66666666666669</v>
      </c>
      <c r="O64" s="9" t="s">
        <v>17</v>
      </c>
      <c r="P64" s="12" t="s">
        <v>18</v>
      </c>
      <c r="Q64" s="11">
        <f>+Q63*Q62</f>
        <v>72.268000000000001</v>
      </c>
      <c r="R64" s="11">
        <f t="shared" ref="R64:AA64" si="389">+R63*R62</f>
        <v>82.591999999999999</v>
      </c>
      <c r="S64" s="11">
        <f t="shared" si="389"/>
        <v>113.56400000000001</v>
      </c>
      <c r="T64" s="11">
        <f t="shared" si="389"/>
        <v>147.97733333333332</v>
      </c>
      <c r="U64" s="11">
        <f t="shared" si="389"/>
        <v>185.83200000000002</v>
      </c>
      <c r="V64" s="11">
        <f t="shared" si="389"/>
        <v>220.24533333333332</v>
      </c>
      <c r="W64" s="11">
        <f t="shared" si="389"/>
        <v>254.65866666666665</v>
      </c>
      <c r="X64" s="11">
        <f t="shared" si="389"/>
        <v>289.072</v>
      </c>
      <c r="Y64" s="11">
        <f t="shared" si="389"/>
        <v>361.34000000000003</v>
      </c>
      <c r="Z64" s="11">
        <f t="shared" si="389"/>
        <v>395.75333333333327</v>
      </c>
      <c r="AA64" s="11">
        <f t="shared" si="389"/>
        <v>430.16666666666663</v>
      </c>
      <c r="AC64" s="9" t="s">
        <v>17</v>
      </c>
      <c r="AD64" s="12" t="s">
        <v>18</v>
      </c>
      <c r="AE64" s="11">
        <f>+AE63*AE62</f>
        <v>74.325999999999993</v>
      </c>
      <c r="AF64" s="11">
        <f t="shared" ref="AF64:AO64" si="390">+AF63*AF62</f>
        <v>84.944000000000003</v>
      </c>
      <c r="AG64" s="11">
        <f t="shared" si="390"/>
        <v>116.798</v>
      </c>
      <c r="AH64" s="11">
        <f t="shared" si="390"/>
        <v>152.19133333333332</v>
      </c>
      <c r="AI64" s="11">
        <f t="shared" si="390"/>
        <v>191.12400000000002</v>
      </c>
      <c r="AJ64" s="11">
        <f t="shared" si="390"/>
        <v>226.51733333333334</v>
      </c>
      <c r="AK64" s="11">
        <f t="shared" si="390"/>
        <v>261.91066666666666</v>
      </c>
      <c r="AL64" s="11">
        <f t="shared" si="390"/>
        <v>297.30399999999997</v>
      </c>
      <c r="AM64" s="11">
        <f t="shared" si="390"/>
        <v>371.63</v>
      </c>
      <c r="AN64" s="11">
        <f t="shared" si="390"/>
        <v>407.02333333333331</v>
      </c>
      <c r="AO64" s="11">
        <f t="shared" si="390"/>
        <v>442.41666666666669</v>
      </c>
      <c r="AQ64" s="9" t="s">
        <v>17</v>
      </c>
      <c r="AR64" s="12" t="s">
        <v>18</v>
      </c>
      <c r="AS64" s="11">
        <f>+AS63*AS62</f>
        <v>75.712000000000003</v>
      </c>
      <c r="AT64" s="11">
        <f t="shared" ref="AT64:BC64" si="391">+AT63*AT62</f>
        <v>86.528000000000006</v>
      </c>
      <c r="AU64" s="11">
        <f t="shared" si="391"/>
        <v>118.97600000000001</v>
      </c>
      <c r="AV64" s="11">
        <f t="shared" si="391"/>
        <v>155.02933333333334</v>
      </c>
      <c r="AW64" s="11">
        <f t="shared" si="391"/>
        <v>194.68800000000002</v>
      </c>
      <c r="AX64" s="11">
        <f t="shared" si="391"/>
        <v>230.74133333333336</v>
      </c>
      <c r="AY64" s="11">
        <f t="shared" si="391"/>
        <v>266.79466666666667</v>
      </c>
      <c r="AZ64" s="11">
        <f t="shared" si="391"/>
        <v>302.84800000000001</v>
      </c>
      <c r="BA64" s="11">
        <f t="shared" si="391"/>
        <v>378.56000000000006</v>
      </c>
      <c r="BB64" s="11">
        <f t="shared" si="391"/>
        <v>414.61333333333334</v>
      </c>
      <c r="BC64" s="11">
        <f t="shared" si="391"/>
        <v>450.66666666666669</v>
      </c>
      <c r="BE64" s="9" t="s">
        <v>17</v>
      </c>
      <c r="BF64" s="12" t="s">
        <v>18</v>
      </c>
      <c r="BG64" s="11">
        <f>+BG63*BG62</f>
        <v>77.77</v>
      </c>
      <c r="BH64" s="11">
        <f t="shared" ref="BH64:BQ64" si="392">+BH63*BH62</f>
        <v>88.88</v>
      </c>
      <c r="BI64" s="11">
        <f t="shared" si="392"/>
        <v>122.21</v>
      </c>
      <c r="BJ64" s="11">
        <f t="shared" si="392"/>
        <v>159.24333333333331</v>
      </c>
      <c r="BK64" s="11">
        <f t="shared" si="392"/>
        <v>199.98</v>
      </c>
      <c r="BL64" s="11">
        <f t="shared" si="392"/>
        <v>237.01333333333332</v>
      </c>
      <c r="BM64" s="11">
        <f t="shared" si="392"/>
        <v>274.04666666666662</v>
      </c>
      <c r="BN64" s="11">
        <f t="shared" si="392"/>
        <v>311.08</v>
      </c>
      <c r="BO64" s="11">
        <f t="shared" si="392"/>
        <v>388.85</v>
      </c>
      <c r="BP64" s="11">
        <f t="shared" si="392"/>
        <v>425.88333333333327</v>
      </c>
      <c r="BQ64" s="11">
        <f t="shared" si="392"/>
        <v>462.91666666666663</v>
      </c>
      <c r="BS64" s="9" t="s">
        <v>17</v>
      </c>
      <c r="BT64" s="12" t="s">
        <v>18</v>
      </c>
      <c r="BU64" s="11">
        <f>+BU63*BU62</f>
        <v>79.141999999999996</v>
      </c>
      <c r="BV64" s="11">
        <f t="shared" ref="BV64:CE64" si="393">+BV63*BV62</f>
        <v>90.447999999999993</v>
      </c>
      <c r="BW64" s="11">
        <f t="shared" si="393"/>
        <v>124.36600000000001</v>
      </c>
      <c r="BX64" s="11">
        <f t="shared" si="393"/>
        <v>162.05266666666668</v>
      </c>
      <c r="BY64" s="11">
        <f t="shared" si="393"/>
        <v>203.50800000000001</v>
      </c>
      <c r="BZ64" s="11">
        <f t="shared" si="393"/>
        <v>241.19466666666668</v>
      </c>
      <c r="CA64" s="11">
        <f t="shared" si="393"/>
        <v>278.88133333333332</v>
      </c>
      <c r="CB64" s="11">
        <f t="shared" si="393"/>
        <v>316.56799999999998</v>
      </c>
      <c r="CC64" s="11">
        <f t="shared" si="393"/>
        <v>395.71000000000004</v>
      </c>
      <c r="CD64" s="11">
        <f t="shared" si="393"/>
        <v>433.39666666666665</v>
      </c>
      <c r="CE64" s="11">
        <f t="shared" si="393"/>
        <v>471.08333333333337</v>
      </c>
      <c r="CG64" s="9" t="s">
        <v>17</v>
      </c>
      <c r="CH64" s="12" t="s">
        <v>18</v>
      </c>
      <c r="CI64" s="11">
        <f>+CI63*CI62</f>
        <v>81.899999999999991</v>
      </c>
      <c r="CJ64" s="11">
        <f t="shared" ref="CJ64:CS64" si="394">+CJ63*CJ62</f>
        <v>93.6</v>
      </c>
      <c r="CK64" s="11">
        <f t="shared" si="394"/>
        <v>128.70000000000002</v>
      </c>
      <c r="CL64" s="11">
        <f t="shared" si="394"/>
        <v>167.7</v>
      </c>
      <c r="CM64" s="11">
        <f t="shared" si="394"/>
        <v>210.60000000000002</v>
      </c>
      <c r="CN64" s="11">
        <f t="shared" si="394"/>
        <v>249.6</v>
      </c>
      <c r="CO64" s="11">
        <f t="shared" si="394"/>
        <v>288.60000000000002</v>
      </c>
      <c r="CP64" s="11">
        <f t="shared" si="394"/>
        <v>327.59999999999997</v>
      </c>
      <c r="CQ64" s="11">
        <f t="shared" si="394"/>
        <v>409.5</v>
      </c>
      <c r="CR64" s="11">
        <f t="shared" si="394"/>
        <v>448.49999999999994</v>
      </c>
      <c r="CS64" s="11">
        <f t="shared" si="394"/>
        <v>487.5</v>
      </c>
      <c r="CU64" s="9" t="s">
        <v>17</v>
      </c>
      <c r="CV64" s="12" t="s">
        <v>18</v>
      </c>
      <c r="CW64" s="11">
        <f>+CW63*CW62</f>
        <v>89.47399999999999</v>
      </c>
      <c r="CX64" s="11">
        <f t="shared" ref="CX64:DG64" si="395">+CX63*CX62</f>
        <v>102.256</v>
      </c>
      <c r="CY64" s="11">
        <f t="shared" si="395"/>
        <v>140.602</v>
      </c>
      <c r="CZ64" s="11">
        <f t="shared" si="395"/>
        <v>183.20866666666666</v>
      </c>
      <c r="DA64" s="11">
        <f t="shared" si="395"/>
        <v>230.07600000000002</v>
      </c>
      <c r="DB64" s="11">
        <f t="shared" si="395"/>
        <v>272.68266666666665</v>
      </c>
      <c r="DC64" s="11">
        <f t="shared" si="395"/>
        <v>315.28933333333333</v>
      </c>
      <c r="DD64" s="11">
        <f t="shared" si="395"/>
        <v>357.89599999999996</v>
      </c>
      <c r="DE64" s="11">
        <f t="shared" si="395"/>
        <v>447.37</v>
      </c>
      <c r="DF64" s="11">
        <f t="shared" si="395"/>
        <v>489.97666666666663</v>
      </c>
      <c r="DG64" s="11">
        <f t="shared" si="395"/>
        <v>532.58333333333337</v>
      </c>
      <c r="DI64" s="9" t="s">
        <v>17</v>
      </c>
      <c r="DJ64" s="12" t="s">
        <v>18</v>
      </c>
      <c r="DK64" s="11">
        <f>+DK63*DK62</f>
        <v>90.846000000000004</v>
      </c>
      <c r="DL64" s="11">
        <f t="shared" ref="DL64:DU64" si="396">+DL63*DL62</f>
        <v>103.824</v>
      </c>
      <c r="DM64" s="11">
        <f t="shared" si="396"/>
        <v>142.75800000000001</v>
      </c>
      <c r="DN64" s="11">
        <f t="shared" si="396"/>
        <v>186.018</v>
      </c>
      <c r="DO64" s="11">
        <f t="shared" si="396"/>
        <v>233.60400000000004</v>
      </c>
      <c r="DP64" s="11">
        <f t="shared" si="396"/>
        <v>276.86400000000003</v>
      </c>
      <c r="DQ64" s="11">
        <f t="shared" si="396"/>
        <v>320.12400000000002</v>
      </c>
      <c r="DR64" s="11">
        <f t="shared" si="396"/>
        <v>363.38400000000001</v>
      </c>
      <c r="DS64" s="11">
        <f t="shared" si="396"/>
        <v>454.23</v>
      </c>
      <c r="DT64" s="11">
        <f t="shared" si="396"/>
        <v>497.49</v>
      </c>
      <c r="DU64" s="11">
        <f t="shared" si="396"/>
        <v>540.75</v>
      </c>
      <c r="DW64" s="9"/>
      <c r="DX64" s="12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K64" s="9"/>
      <c r="EL64" s="12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Y64" s="9"/>
      <c r="EZ64" s="12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M64" s="9"/>
      <c r="FN64" s="12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GA64" s="9"/>
      <c r="GB64" s="12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O64" s="9"/>
      <c r="GP64" s="12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</row>
    <row r="65" spans="1:209" ht="13.9" hidden="1" x14ac:dyDescent="0.25">
      <c r="A65" s="9" t="s">
        <v>19</v>
      </c>
      <c r="B65" s="12" t="s">
        <v>20</v>
      </c>
      <c r="C65" s="11">
        <f>+C8/15</f>
        <v>181.46666666666667</v>
      </c>
      <c r="D65" s="11">
        <f t="shared" ref="D65:M65" si="397">+D8/15</f>
        <v>181.46666666666667</v>
      </c>
      <c r="E65" s="11">
        <f t="shared" si="397"/>
        <v>181.46666666666667</v>
      </c>
      <c r="F65" s="11">
        <f t="shared" si="397"/>
        <v>181.46666666666667</v>
      </c>
      <c r="G65" s="11">
        <f t="shared" si="397"/>
        <v>181.46666666666667</v>
      </c>
      <c r="H65" s="11">
        <f t="shared" si="397"/>
        <v>181.46666666666667</v>
      </c>
      <c r="I65" s="11">
        <f t="shared" si="397"/>
        <v>181.46666666666667</v>
      </c>
      <c r="J65" s="11">
        <f t="shared" si="397"/>
        <v>181.46666666666667</v>
      </c>
      <c r="K65" s="11">
        <f t="shared" si="397"/>
        <v>181.46666666666667</v>
      </c>
      <c r="L65" s="11">
        <f t="shared" si="397"/>
        <v>181.46666666666667</v>
      </c>
      <c r="M65" s="11">
        <f t="shared" si="397"/>
        <v>181.46666666666667</v>
      </c>
      <c r="O65" s="9" t="s">
        <v>19</v>
      </c>
      <c r="P65" s="12" t="s">
        <v>20</v>
      </c>
      <c r="Q65" s="11">
        <f>+Q8/15</f>
        <v>195.6</v>
      </c>
      <c r="R65" s="11">
        <f t="shared" ref="R65:AA65" si="398">+R8/15</f>
        <v>195.6</v>
      </c>
      <c r="S65" s="11">
        <f t="shared" si="398"/>
        <v>195.6</v>
      </c>
      <c r="T65" s="11">
        <f t="shared" si="398"/>
        <v>195.6</v>
      </c>
      <c r="U65" s="11">
        <f t="shared" si="398"/>
        <v>195.6</v>
      </c>
      <c r="V65" s="11">
        <f t="shared" si="398"/>
        <v>195.6</v>
      </c>
      <c r="W65" s="11">
        <f t="shared" si="398"/>
        <v>195.6</v>
      </c>
      <c r="X65" s="11">
        <f t="shared" si="398"/>
        <v>195.6</v>
      </c>
      <c r="Y65" s="11">
        <f t="shared" si="398"/>
        <v>195.6</v>
      </c>
      <c r="Z65" s="11">
        <f t="shared" si="398"/>
        <v>195.6</v>
      </c>
      <c r="AA65" s="11">
        <f t="shared" si="398"/>
        <v>195.6</v>
      </c>
      <c r="AC65" s="9" t="s">
        <v>19</v>
      </c>
      <c r="AD65" s="12" t="s">
        <v>20</v>
      </c>
      <c r="AE65" s="11">
        <f>+AE8/15</f>
        <v>204.13333333333333</v>
      </c>
      <c r="AF65" s="11">
        <f t="shared" ref="AF65:AO65" si="399">+AF8/15</f>
        <v>204.13333333333333</v>
      </c>
      <c r="AG65" s="11">
        <f t="shared" si="399"/>
        <v>204.13333333333333</v>
      </c>
      <c r="AH65" s="11">
        <f t="shared" si="399"/>
        <v>204.13333333333333</v>
      </c>
      <c r="AI65" s="11">
        <f t="shared" si="399"/>
        <v>204.13333333333333</v>
      </c>
      <c r="AJ65" s="11">
        <f t="shared" si="399"/>
        <v>204.13333333333333</v>
      </c>
      <c r="AK65" s="11">
        <f t="shared" si="399"/>
        <v>204.13333333333333</v>
      </c>
      <c r="AL65" s="11">
        <f t="shared" si="399"/>
        <v>204.13333333333333</v>
      </c>
      <c r="AM65" s="11">
        <f t="shared" si="399"/>
        <v>204.13333333333333</v>
      </c>
      <c r="AN65" s="11">
        <f t="shared" si="399"/>
        <v>204.13333333333333</v>
      </c>
      <c r="AO65" s="11">
        <f t="shared" si="399"/>
        <v>204.13333333333333</v>
      </c>
      <c r="AQ65" s="9" t="s">
        <v>19</v>
      </c>
      <c r="AR65" s="12" t="s">
        <v>20</v>
      </c>
      <c r="AS65" s="11">
        <f>+AS8/15</f>
        <v>209.8</v>
      </c>
      <c r="AT65" s="11">
        <f t="shared" ref="AT65:BC65" si="400">+AT8/15</f>
        <v>209.8</v>
      </c>
      <c r="AU65" s="11">
        <f t="shared" si="400"/>
        <v>209.8</v>
      </c>
      <c r="AV65" s="11">
        <f t="shared" si="400"/>
        <v>209.8</v>
      </c>
      <c r="AW65" s="11">
        <f t="shared" si="400"/>
        <v>209.8</v>
      </c>
      <c r="AX65" s="11">
        <f t="shared" si="400"/>
        <v>209.8</v>
      </c>
      <c r="AY65" s="11">
        <f t="shared" si="400"/>
        <v>209.8</v>
      </c>
      <c r="AZ65" s="11">
        <f t="shared" si="400"/>
        <v>209.8</v>
      </c>
      <c r="BA65" s="11">
        <f t="shared" si="400"/>
        <v>209.8</v>
      </c>
      <c r="BB65" s="11">
        <f t="shared" si="400"/>
        <v>209.8</v>
      </c>
      <c r="BC65" s="11">
        <f t="shared" si="400"/>
        <v>209.8</v>
      </c>
      <c r="BE65" s="9" t="s">
        <v>19</v>
      </c>
      <c r="BF65" s="12" t="s">
        <v>20</v>
      </c>
      <c r="BG65" s="11">
        <f>+BG8/15</f>
        <v>218.26666666666668</v>
      </c>
      <c r="BH65" s="11">
        <f t="shared" ref="BH65:BQ65" si="401">+BH8/15</f>
        <v>218.26666666666668</v>
      </c>
      <c r="BI65" s="11">
        <f t="shared" si="401"/>
        <v>218.26666666666668</v>
      </c>
      <c r="BJ65" s="11">
        <f t="shared" si="401"/>
        <v>218.26666666666668</v>
      </c>
      <c r="BK65" s="11">
        <f t="shared" si="401"/>
        <v>218.26666666666668</v>
      </c>
      <c r="BL65" s="11">
        <f t="shared" si="401"/>
        <v>218.26666666666668</v>
      </c>
      <c r="BM65" s="11">
        <f t="shared" si="401"/>
        <v>218.26666666666668</v>
      </c>
      <c r="BN65" s="11">
        <f t="shared" si="401"/>
        <v>218.26666666666668</v>
      </c>
      <c r="BO65" s="11">
        <f t="shared" si="401"/>
        <v>218.26666666666668</v>
      </c>
      <c r="BP65" s="11">
        <f t="shared" si="401"/>
        <v>218.26666666666668</v>
      </c>
      <c r="BQ65" s="11">
        <f t="shared" si="401"/>
        <v>218.26666666666668</v>
      </c>
      <c r="BS65" s="9" t="s">
        <v>19</v>
      </c>
      <c r="BT65" s="12" t="s">
        <v>20</v>
      </c>
      <c r="BU65" s="11">
        <f>+BU8/15</f>
        <v>223.93333333333334</v>
      </c>
      <c r="BV65" s="11">
        <f t="shared" ref="BV65:CE65" si="402">+BV8/15</f>
        <v>223.93333333333334</v>
      </c>
      <c r="BW65" s="11">
        <f t="shared" si="402"/>
        <v>223.93333333333334</v>
      </c>
      <c r="BX65" s="11">
        <f t="shared" si="402"/>
        <v>223.93333333333334</v>
      </c>
      <c r="BY65" s="11">
        <f t="shared" si="402"/>
        <v>223.93333333333334</v>
      </c>
      <c r="BZ65" s="11">
        <f t="shared" si="402"/>
        <v>223.93333333333334</v>
      </c>
      <c r="CA65" s="11">
        <f t="shared" si="402"/>
        <v>223.93333333333334</v>
      </c>
      <c r="CB65" s="11">
        <f t="shared" si="402"/>
        <v>223.93333333333334</v>
      </c>
      <c r="CC65" s="11">
        <f t="shared" si="402"/>
        <v>223.93333333333334</v>
      </c>
      <c r="CD65" s="11">
        <f t="shared" si="402"/>
        <v>223.93333333333334</v>
      </c>
      <c r="CE65" s="11">
        <f t="shared" si="402"/>
        <v>223.93333333333334</v>
      </c>
      <c r="CG65" s="9" t="s">
        <v>19</v>
      </c>
      <c r="CH65" s="12" t="s">
        <v>20</v>
      </c>
      <c r="CI65" s="11">
        <f>+CI8/15</f>
        <v>235.26666666666668</v>
      </c>
      <c r="CJ65" s="11">
        <f t="shared" ref="CJ65:CS65" si="403">+CJ8/15</f>
        <v>235.26666666666668</v>
      </c>
      <c r="CK65" s="11">
        <f t="shared" si="403"/>
        <v>235.26666666666668</v>
      </c>
      <c r="CL65" s="11">
        <f t="shared" si="403"/>
        <v>235.26666666666668</v>
      </c>
      <c r="CM65" s="11">
        <f t="shared" si="403"/>
        <v>235.26666666666668</v>
      </c>
      <c r="CN65" s="11">
        <f t="shared" si="403"/>
        <v>235.26666666666668</v>
      </c>
      <c r="CO65" s="11">
        <f t="shared" si="403"/>
        <v>235.26666666666668</v>
      </c>
      <c r="CP65" s="11">
        <f t="shared" si="403"/>
        <v>235.26666666666668</v>
      </c>
      <c r="CQ65" s="11">
        <f t="shared" si="403"/>
        <v>235.26666666666668</v>
      </c>
      <c r="CR65" s="11">
        <f t="shared" si="403"/>
        <v>235.26666666666668</v>
      </c>
      <c r="CS65" s="11">
        <f t="shared" si="403"/>
        <v>235.26666666666668</v>
      </c>
      <c r="CU65" s="9" t="s">
        <v>19</v>
      </c>
      <c r="CV65" s="12" t="s">
        <v>20</v>
      </c>
      <c r="CW65" s="11">
        <f>+CW8/15</f>
        <v>266.46666666666664</v>
      </c>
      <c r="CX65" s="11">
        <f t="shared" ref="CX65:DG65" si="404">+CX8/15</f>
        <v>266.46666666666664</v>
      </c>
      <c r="CY65" s="11">
        <f t="shared" si="404"/>
        <v>266.46666666666664</v>
      </c>
      <c r="CZ65" s="11">
        <f t="shared" si="404"/>
        <v>266.46666666666664</v>
      </c>
      <c r="DA65" s="11">
        <f t="shared" si="404"/>
        <v>266.46666666666664</v>
      </c>
      <c r="DB65" s="11">
        <f t="shared" si="404"/>
        <v>266.46666666666664</v>
      </c>
      <c r="DC65" s="11">
        <f t="shared" si="404"/>
        <v>266.46666666666664</v>
      </c>
      <c r="DD65" s="11">
        <f t="shared" si="404"/>
        <v>266.46666666666664</v>
      </c>
      <c r="DE65" s="11">
        <f t="shared" si="404"/>
        <v>266.46666666666664</v>
      </c>
      <c r="DF65" s="11">
        <f t="shared" si="404"/>
        <v>266.46666666666664</v>
      </c>
      <c r="DG65" s="11">
        <f t="shared" si="404"/>
        <v>266.46666666666664</v>
      </c>
      <c r="DI65" s="9" t="s">
        <v>19</v>
      </c>
      <c r="DJ65" s="12" t="s">
        <v>20</v>
      </c>
      <c r="DK65" s="11">
        <f>+DK8/15</f>
        <v>272.13333333333333</v>
      </c>
      <c r="DL65" s="11">
        <f t="shared" ref="DL65:DU65" si="405">+DL8/15</f>
        <v>272.13333333333333</v>
      </c>
      <c r="DM65" s="11">
        <f t="shared" si="405"/>
        <v>272.13333333333333</v>
      </c>
      <c r="DN65" s="11">
        <f t="shared" si="405"/>
        <v>272.13333333333333</v>
      </c>
      <c r="DO65" s="11">
        <f t="shared" si="405"/>
        <v>272.13333333333333</v>
      </c>
      <c r="DP65" s="11">
        <f t="shared" si="405"/>
        <v>272.13333333333333</v>
      </c>
      <c r="DQ65" s="11">
        <f t="shared" si="405"/>
        <v>272.13333333333333</v>
      </c>
      <c r="DR65" s="11">
        <f t="shared" si="405"/>
        <v>272.13333333333333</v>
      </c>
      <c r="DS65" s="11">
        <f t="shared" si="405"/>
        <v>272.13333333333333</v>
      </c>
      <c r="DT65" s="11">
        <f t="shared" si="405"/>
        <v>272.13333333333333</v>
      </c>
      <c r="DU65" s="11">
        <f t="shared" si="405"/>
        <v>272.13333333333333</v>
      </c>
      <c r="DW65" s="9"/>
      <c r="DX65" s="12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K65" s="9"/>
      <c r="EL65" s="12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Y65" s="9"/>
      <c r="EZ65" s="12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M65" s="9"/>
      <c r="FN65" s="12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GA65" s="9"/>
      <c r="GB65" s="12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O65" s="9"/>
      <c r="GP65" s="12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</row>
    <row r="66" spans="1:209" ht="13.9" hidden="1" x14ac:dyDescent="0.25">
      <c r="A66" s="9" t="s">
        <v>41</v>
      </c>
      <c r="B66" s="12" t="s">
        <v>42</v>
      </c>
      <c r="C66" s="11">
        <f>+C6*0.3/15</f>
        <v>98.32</v>
      </c>
      <c r="D66" s="11">
        <f t="shared" ref="D66:M66" si="406">+D6*0.3/15</f>
        <v>98.32</v>
      </c>
      <c r="E66" s="11">
        <f t="shared" si="406"/>
        <v>98.32</v>
      </c>
      <c r="F66" s="11">
        <f t="shared" si="406"/>
        <v>98.32</v>
      </c>
      <c r="G66" s="11">
        <f t="shared" si="406"/>
        <v>98.32</v>
      </c>
      <c r="H66" s="11">
        <f t="shared" si="406"/>
        <v>98.32</v>
      </c>
      <c r="I66" s="11">
        <f t="shared" si="406"/>
        <v>98.32</v>
      </c>
      <c r="J66" s="11">
        <f t="shared" si="406"/>
        <v>98.32</v>
      </c>
      <c r="K66" s="11">
        <f t="shared" si="406"/>
        <v>98.32</v>
      </c>
      <c r="L66" s="11">
        <f t="shared" si="406"/>
        <v>98.32</v>
      </c>
      <c r="M66" s="11">
        <f t="shared" si="406"/>
        <v>98.32</v>
      </c>
      <c r="O66" s="9" t="s">
        <v>41</v>
      </c>
      <c r="P66" s="12" t="s">
        <v>42</v>
      </c>
      <c r="Q66" s="11">
        <f>+Q6*0.3/15</f>
        <v>103.24</v>
      </c>
      <c r="R66" s="11">
        <f t="shared" ref="R66:AA66" si="407">+R6*0.3/15</f>
        <v>103.24</v>
      </c>
      <c r="S66" s="11">
        <f t="shared" si="407"/>
        <v>103.24</v>
      </c>
      <c r="T66" s="11">
        <f t="shared" si="407"/>
        <v>103.24</v>
      </c>
      <c r="U66" s="11">
        <f t="shared" si="407"/>
        <v>103.24</v>
      </c>
      <c r="V66" s="11">
        <f t="shared" si="407"/>
        <v>103.24</v>
      </c>
      <c r="W66" s="11">
        <f t="shared" si="407"/>
        <v>103.24</v>
      </c>
      <c r="X66" s="11">
        <f t="shared" si="407"/>
        <v>103.24</v>
      </c>
      <c r="Y66" s="11">
        <f t="shared" si="407"/>
        <v>103.24</v>
      </c>
      <c r="Z66" s="11">
        <f t="shared" si="407"/>
        <v>103.24</v>
      </c>
      <c r="AA66" s="11">
        <f t="shared" si="407"/>
        <v>103.24</v>
      </c>
      <c r="AC66" s="9" t="s">
        <v>41</v>
      </c>
      <c r="AD66" s="12" t="s">
        <v>42</v>
      </c>
      <c r="AE66" s="11">
        <f>+AE6*0.3/15</f>
        <v>106.18</v>
      </c>
      <c r="AF66" s="11">
        <f t="shared" ref="AF66:AO66" si="408">+AF6*0.3/15</f>
        <v>106.18</v>
      </c>
      <c r="AG66" s="11">
        <f t="shared" si="408"/>
        <v>106.18</v>
      </c>
      <c r="AH66" s="11">
        <f t="shared" si="408"/>
        <v>106.18</v>
      </c>
      <c r="AI66" s="11">
        <f t="shared" si="408"/>
        <v>106.18</v>
      </c>
      <c r="AJ66" s="11">
        <f t="shared" si="408"/>
        <v>106.18</v>
      </c>
      <c r="AK66" s="11">
        <f t="shared" si="408"/>
        <v>106.18</v>
      </c>
      <c r="AL66" s="11">
        <f t="shared" si="408"/>
        <v>106.18</v>
      </c>
      <c r="AM66" s="11">
        <f t="shared" si="408"/>
        <v>106.18</v>
      </c>
      <c r="AN66" s="11">
        <f t="shared" si="408"/>
        <v>106.18</v>
      </c>
      <c r="AO66" s="11">
        <f t="shared" si="408"/>
        <v>106.18</v>
      </c>
      <c r="AQ66" s="9" t="s">
        <v>41</v>
      </c>
      <c r="AR66" s="12" t="s">
        <v>42</v>
      </c>
      <c r="AS66" s="11">
        <f>+AS6*0.3/15</f>
        <v>108.16</v>
      </c>
      <c r="AT66" s="11">
        <f t="shared" ref="AT66:BC66" si="409">+AT6*0.3/15</f>
        <v>108.16</v>
      </c>
      <c r="AU66" s="11">
        <f t="shared" si="409"/>
        <v>108.16</v>
      </c>
      <c r="AV66" s="11">
        <f t="shared" si="409"/>
        <v>108.16</v>
      </c>
      <c r="AW66" s="11">
        <f t="shared" si="409"/>
        <v>108.16</v>
      </c>
      <c r="AX66" s="11">
        <f t="shared" si="409"/>
        <v>108.16</v>
      </c>
      <c r="AY66" s="11">
        <f t="shared" si="409"/>
        <v>108.16</v>
      </c>
      <c r="AZ66" s="11">
        <f t="shared" si="409"/>
        <v>108.16</v>
      </c>
      <c r="BA66" s="11">
        <f t="shared" si="409"/>
        <v>108.16</v>
      </c>
      <c r="BB66" s="11">
        <f t="shared" si="409"/>
        <v>108.16</v>
      </c>
      <c r="BC66" s="11">
        <f t="shared" si="409"/>
        <v>108.16</v>
      </c>
      <c r="BE66" s="9" t="s">
        <v>41</v>
      </c>
      <c r="BF66" s="12" t="s">
        <v>42</v>
      </c>
      <c r="BG66" s="11">
        <f>+BG6*0.3/15</f>
        <v>111.1</v>
      </c>
      <c r="BH66" s="11">
        <f t="shared" ref="BH66:BQ66" si="410">+BH6*0.3/15</f>
        <v>111.1</v>
      </c>
      <c r="BI66" s="11">
        <f t="shared" si="410"/>
        <v>111.1</v>
      </c>
      <c r="BJ66" s="11">
        <f t="shared" si="410"/>
        <v>111.1</v>
      </c>
      <c r="BK66" s="11">
        <f t="shared" si="410"/>
        <v>111.1</v>
      </c>
      <c r="BL66" s="11">
        <f t="shared" si="410"/>
        <v>111.1</v>
      </c>
      <c r="BM66" s="11">
        <f t="shared" si="410"/>
        <v>111.1</v>
      </c>
      <c r="BN66" s="11">
        <f t="shared" si="410"/>
        <v>111.1</v>
      </c>
      <c r="BO66" s="11">
        <f t="shared" si="410"/>
        <v>111.1</v>
      </c>
      <c r="BP66" s="11">
        <f t="shared" si="410"/>
        <v>111.1</v>
      </c>
      <c r="BQ66" s="11">
        <f t="shared" si="410"/>
        <v>111.1</v>
      </c>
      <c r="BS66" s="9" t="s">
        <v>41</v>
      </c>
      <c r="BT66" s="12" t="s">
        <v>42</v>
      </c>
      <c r="BU66" s="11">
        <f>+BU6*0.3/15</f>
        <v>113.05999999999999</v>
      </c>
      <c r="BV66" s="11">
        <f t="shared" ref="BV66:CE66" si="411">+BV6*0.3/15</f>
        <v>113.05999999999999</v>
      </c>
      <c r="BW66" s="11">
        <f t="shared" si="411"/>
        <v>113.05999999999999</v>
      </c>
      <c r="BX66" s="11">
        <f t="shared" si="411"/>
        <v>113.05999999999999</v>
      </c>
      <c r="BY66" s="11">
        <f t="shared" si="411"/>
        <v>113.05999999999999</v>
      </c>
      <c r="BZ66" s="11">
        <f t="shared" si="411"/>
        <v>113.05999999999999</v>
      </c>
      <c r="CA66" s="11">
        <f t="shared" si="411"/>
        <v>113.05999999999999</v>
      </c>
      <c r="CB66" s="11">
        <f t="shared" si="411"/>
        <v>113.05999999999999</v>
      </c>
      <c r="CC66" s="11">
        <f t="shared" si="411"/>
        <v>113.05999999999999</v>
      </c>
      <c r="CD66" s="11">
        <f t="shared" si="411"/>
        <v>113.05999999999999</v>
      </c>
      <c r="CE66" s="11">
        <f t="shared" si="411"/>
        <v>113.05999999999999</v>
      </c>
      <c r="CG66" s="9" t="s">
        <v>41</v>
      </c>
      <c r="CH66" s="12" t="s">
        <v>42</v>
      </c>
      <c r="CI66" s="11">
        <f>+CI6*0.3/15</f>
        <v>117</v>
      </c>
      <c r="CJ66" s="11">
        <f t="shared" ref="CJ66:CS66" si="412">+CJ6*0.3/15</f>
        <v>117</v>
      </c>
      <c r="CK66" s="11">
        <f t="shared" si="412"/>
        <v>117</v>
      </c>
      <c r="CL66" s="11">
        <f t="shared" si="412"/>
        <v>117</v>
      </c>
      <c r="CM66" s="11">
        <f t="shared" si="412"/>
        <v>117</v>
      </c>
      <c r="CN66" s="11">
        <f t="shared" si="412"/>
        <v>117</v>
      </c>
      <c r="CO66" s="11">
        <f t="shared" si="412"/>
        <v>117</v>
      </c>
      <c r="CP66" s="11">
        <f t="shared" si="412"/>
        <v>117</v>
      </c>
      <c r="CQ66" s="11">
        <f t="shared" si="412"/>
        <v>117</v>
      </c>
      <c r="CR66" s="11">
        <f t="shared" si="412"/>
        <v>117</v>
      </c>
      <c r="CS66" s="11">
        <f t="shared" si="412"/>
        <v>117</v>
      </c>
      <c r="CU66" s="9" t="s">
        <v>41</v>
      </c>
      <c r="CV66" s="12" t="s">
        <v>42</v>
      </c>
      <c r="CW66" s="11">
        <f>+CW6*0.3/15</f>
        <v>127.82</v>
      </c>
      <c r="CX66" s="11">
        <f t="shared" ref="CX66:DG66" si="413">+CX6*0.3/15</f>
        <v>127.82</v>
      </c>
      <c r="CY66" s="11">
        <f t="shared" si="413"/>
        <v>127.82</v>
      </c>
      <c r="CZ66" s="11">
        <f t="shared" si="413"/>
        <v>127.82</v>
      </c>
      <c r="DA66" s="11">
        <f t="shared" si="413"/>
        <v>127.82</v>
      </c>
      <c r="DB66" s="11">
        <f t="shared" si="413"/>
        <v>127.82</v>
      </c>
      <c r="DC66" s="11">
        <f t="shared" si="413"/>
        <v>127.82</v>
      </c>
      <c r="DD66" s="11">
        <f t="shared" si="413"/>
        <v>127.82</v>
      </c>
      <c r="DE66" s="11">
        <f t="shared" si="413"/>
        <v>127.82</v>
      </c>
      <c r="DF66" s="11">
        <f t="shared" si="413"/>
        <v>127.82</v>
      </c>
      <c r="DG66" s="11">
        <f t="shared" si="413"/>
        <v>127.82</v>
      </c>
      <c r="DI66" s="9" t="s">
        <v>41</v>
      </c>
      <c r="DJ66" s="12" t="s">
        <v>42</v>
      </c>
      <c r="DK66" s="11">
        <f>+DK6*0.3/15</f>
        <v>129.78</v>
      </c>
      <c r="DL66" s="11">
        <f t="shared" ref="DL66:DU66" si="414">+DL6*0.3/15</f>
        <v>129.78</v>
      </c>
      <c r="DM66" s="11">
        <f t="shared" si="414"/>
        <v>129.78</v>
      </c>
      <c r="DN66" s="11">
        <f t="shared" si="414"/>
        <v>129.78</v>
      </c>
      <c r="DO66" s="11">
        <f t="shared" si="414"/>
        <v>129.78</v>
      </c>
      <c r="DP66" s="11">
        <f t="shared" si="414"/>
        <v>129.78</v>
      </c>
      <c r="DQ66" s="11">
        <f t="shared" si="414"/>
        <v>129.78</v>
      </c>
      <c r="DR66" s="11">
        <f t="shared" si="414"/>
        <v>129.78</v>
      </c>
      <c r="DS66" s="11">
        <f t="shared" si="414"/>
        <v>129.78</v>
      </c>
      <c r="DT66" s="11">
        <f t="shared" si="414"/>
        <v>129.78</v>
      </c>
      <c r="DU66" s="11">
        <f t="shared" si="414"/>
        <v>129.78</v>
      </c>
      <c r="DW66" s="9"/>
      <c r="DX66" s="12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K66" s="9"/>
      <c r="EL66" s="12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Y66" s="9"/>
      <c r="EZ66" s="12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M66" s="9"/>
      <c r="FN66" s="12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GA66" s="9"/>
      <c r="GB66" s="12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O66" s="9"/>
      <c r="GP66" s="12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</row>
    <row r="67" spans="1:209" ht="13.9" hidden="1" x14ac:dyDescent="0.25">
      <c r="A67" s="9"/>
      <c r="B67" s="14" t="s">
        <v>24</v>
      </c>
      <c r="C67" s="15">
        <f t="shared" ref="C67:M67" si="415">SUM(C63:C66)</f>
        <v>676.34400000000005</v>
      </c>
      <c r="D67" s="15">
        <f t="shared" si="415"/>
        <v>686.17599999999993</v>
      </c>
      <c r="E67" s="15">
        <f t="shared" si="415"/>
        <v>715.67200000000003</v>
      </c>
      <c r="F67" s="15">
        <f t="shared" si="415"/>
        <v>748.44533333333334</v>
      </c>
      <c r="G67" s="15">
        <f t="shared" si="415"/>
        <v>784.49600000000009</v>
      </c>
      <c r="H67" s="15">
        <f t="shared" si="415"/>
        <v>817.26933333333341</v>
      </c>
      <c r="I67" s="15">
        <f t="shared" si="415"/>
        <v>850.04266666666672</v>
      </c>
      <c r="J67" s="15">
        <f t="shared" si="415"/>
        <v>882.81600000000003</v>
      </c>
      <c r="K67" s="15">
        <f t="shared" si="415"/>
        <v>951.6400000000001</v>
      </c>
      <c r="L67" s="15">
        <f t="shared" si="415"/>
        <v>984.41333333333341</v>
      </c>
      <c r="M67" s="15">
        <f t="shared" si="415"/>
        <v>1017.1866666666667</v>
      </c>
      <c r="O67" s="9"/>
      <c r="P67" s="14" t="s">
        <v>24</v>
      </c>
      <c r="Q67" s="15">
        <f t="shared" ref="Q67:AA67" si="416">SUM(Q63:Q66)</f>
        <v>715.24133333333339</v>
      </c>
      <c r="R67" s="15">
        <f t="shared" si="416"/>
        <v>725.56533333333334</v>
      </c>
      <c r="S67" s="15">
        <f t="shared" si="416"/>
        <v>756.53733333333332</v>
      </c>
      <c r="T67" s="15">
        <f t="shared" si="416"/>
        <v>790.95066666666662</v>
      </c>
      <c r="U67" s="15">
        <f t="shared" si="416"/>
        <v>828.80533333333335</v>
      </c>
      <c r="V67" s="15">
        <f t="shared" si="416"/>
        <v>863.21866666666665</v>
      </c>
      <c r="W67" s="15">
        <f t="shared" si="416"/>
        <v>897.63199999999995</v>
      </c>
      <c r="X67" s="15">
        <f t="shared" si="416"/>
        <v>932.04533333333336</v>
      </c>
      <c r="Y67" s="15">
        <f t="shared" si="416"/>
        <v>1004.3133333333334</v>
      </c>
      <c r="Z67" s="15">
        <f t="shared" si="416"/>
        <v>1038.7266666666665</v>
      </c>
      <c r="AA67" s="15">
        <f t="shared" si="416"/>
        <v>1073.1399999999999</v>
      </c>
      <c r="AC67" s="9"/>
      <c r="AD67" s="14" t="s">
        <v>24</v>
      </c>
      <c r="AE67" s="15">
        <f t="shared" ref="AE67:AO67" si="417">SUM(AE63:AE66)</f>
        <v>738.57266666666669</v>
      </c>
      <c r="AF67" s="15">
        <f t="shared" si="417"/>
        <v>749.19066666666663</v>
      </c>
      <c r="AG67" s="15">
        <f t="shared" si="417"/>
        <v>781.04466666666667</v>
      </c>
      <c r="AH67" s="15">
        <f t="shared" si="417"/>
        <v>816.4380000000001</v>
      </c>
      <c r="AI67" s="15">
        <f t="shared" si="417"/>
        <v>855.37066666666669</v>
      </c>
      <c r="AJ67" s="15">
        <f t="shared" si="417"/>
        <v>890.7639999999999</v>
      </c>
      <c r="AK67" s="15">
        <f t="shared" si="417"/>
        <v>926.15733333333333</v>
      </c>
      <c r="AL67" s="15">
        <f t="shared" si="417"/>
        <v>961.55066666666653</v>
      </c>
      <c r="AM67" s="15">
        <f t="shared" si="417"/>
        <v>1035.8766666666666</v>
      </c>
      <c r="AN67" s="15">
        <f t="shared" si="417"/>
        <v>1071.27</v>
      </c>
      <c r="AO67" s="15">
        <f t="shared" si="417"/>
        <v>1106.6633333333334</v>
      </c>
      <c r="AQ67" s="9"/>
      <c r="AR67" s="14" t="s">
        <v>24</v>
      </c>
      <c r="AS67" s="15">
        <f t="shared" ref="AS67:BC67" si="418">SUM(AS63:AS66)</f>
        <v>754.20533333333333</v>
      </c>
      <c r="AT67" s="15">
        <f t="shared" si="418"/>
        <v>765.02133333333336</v>
      </c>
      <c r="AU67" s="15">
        <f t="shared" si="418"/>
        <v>797.46933333333334</v>
      </c>
      <c r="AV67" s="15">
        <f t="shared" si="418"/>
        <v>833.52266666666662</v>
      </c>
      <c r="AW67" s="15">
        <f t="shared" si="418"/>
        <v>873.18133333333333</v>
      </c>
      <c r="AX67" s="15">
        <f t="shared" si="418"/>
        <v>909.23466666666661</v>
      </c>
      <c r="AY67" s="15">
        <f t="shared" si="418"/>
        <v>945.2879999999999</v>
      </c>
      <c r="AZ67" s="15">
        <f t="shared" si="418"/>
        <v>981.34133333333341</v>
      </c>
      <c r="BA67" s="15">
        <f t="shared" si="418"/>
        <v>1057.0533333333335</v>
      </c>
      <c r="BB67" s="15">
        <f t="shared" si="418"/>
        <v>1093.1066666666668</v>
      </c>
      <c r="BC67" s="15">
        <f t="shared" si="418"/>
        <v>1129.1600000000001</v>
      </c>
      <c r="BE67" s="9"/>
      <c r="BF67" s="14" t="s">
        <v>24</v>
      </c>
      <c r="BG67" s="15">
        <f t="shared" ref="BG67:BQ67" si="419">SUM(BG63:BG66)</f>
        <v>777.47</v>
      </c>
      <c r="BH67" s="15">
        <f t="shared" si="419"/>
        <v>788.58</v>
      </c>
      <c r="BI67" s="15">
        <f t="shared" si="419"/>
        <v>821.91</v>
      </c>
      <c r="BJ67" s="15">
        <f t="shared" si="419"/>
        <v>858.94333333333327</v>
      </c>
      <c r="BK67" s="15">
        <f t="shared" si="419"/>
        <v>899.68</v>
      </c>
      <c r="BL67" s="15">
        <f t="shared" si="419"/>
        <v>936.71333333333325</v>
      </c>
      <c r="BM67" s="15">
        <f t="shared" si="419"/>
        <v>973.74666666666656</v>
      </c>
      <c r="BN67" s="15">
        <f t="shared" si="419"/>
        <v>1010.78</v>
      </c>
      <c r="BO67" s="15">
        <f t="shared" si="419"/>
        <v>1088.55</v>
      </c>
      <c r="BP67" s="15">
        <f t="shared" si="419"/>
        <v>1125.5833333333333</v>
      </c>
      <c r="BQ67" s="15">
        <f t="shared" si="419"/>
        <v>1162.6166666666666</v>
      </c>
      <c r="BS67" s="9"/>
      <c r="BT67" s="14" t="s">
        <v>24</v>
      </c>
      <c r="BU67" s="15">
        <f t="shared" ref="BU67:CE67" si="420">SUM(BU63:BU66)</f>
        <v>793.00199999999995</v>
      </c>
      <c r="BV67" s="15">
        <f t="shared" si="420"/>
        <v>804.30799999999999</v>
      </c>
      <c r="BW67" s="15">
        <f t="shared" si="420"/>
        <v>838.22599999999989</v>
      </c>
      <c r="BX67" s="15">
        <f t="shared" si="420"/>
        <v>875.91266666666661</v>
      </c>
      <c r="BY67" s="15">
        <f t="shared" si="420"/>
        <v>917.36799999999994</v>
      </c>
      <c r="BZ67" s="15">
        <f t="shared" si="420"/>
        <v>955.05466666666666</v>
      </c>
      <c r="CA67" s="15">
        <f t="shared" si="420"/>
        <v>992.74133333333339</v>
      </c>
      <c r="CB67" s="15">
        <f t="shared" si="420"/>
        <v>1030.4279999999999</v>
      </c>
      <c r="CC67" s="15">
        <f t="shared" si="420"/>
        <v>1109.57</v>
      </c>
      <c r="CD67" s="15">
        <f t="shared" si="420"/>
        <v>1147.2566666666667</v>
      </c>
      <c r="CE67" s="15">
        <f t="shared" si="420"/>
        <v>1184.9433333333334</v>
      </c>
      <c r="CG67" s="9"/>
      <c r="CH67" s="14" t="s">
        <v>24</v>
      </c>
      <c r="CI67" s="15">
        <f t="shared" ref="CI67:CS67" si="421">SUM(CI63:CI66)</f>
        <v>824.16666666666663</v>
      </c>
      <c r="CJ67" s="15">
        <f t="shared" si="421"/>
        <v>835.86666666666667</v>
      </c>
      <c r="CK67" s="15">
        <f t="shared" si="421"/>
        <v>870.9666666666667</v>
      </c>
      <c r="CL67" s="15">
        <f t="shared" si="421"/>
        <v>909.9666666666667</v>
      </c>
      <c r="CM67" s="15">
        <f t="shared" si="421"/>
        <v>952.86666666666667</v>
      </c>
      <c r="CN67" s="15">
        <f t="shared" si="421"/>
        <v>991.86666666666667</v>
      </c>
      <c r="CO67" s="15">
        <f t="shared" si="421"/>
        <v>1030.8666666666668</v>
      </c>
      <c r="CP67" s="15">
        <f t="shared" si="421"/>
        <v>1069.8666666666666</v>
      </c>
      <c r="CQ67" s="15">
        <f t="shared" si="421"/>
        <v>1151.7666666666667</v>
      </c>
      <c r="CR67" s="15">
        <f t="shared" si="421"/>
        <v>1190.7666666666667</v>
      </c>
      <c r="CS67" s="15">
        <f t="shared" si="421"/>
        <v>1229.7666666666667</v>
      </c>
      <c r="CU67" s="9"/>
      <c r="CV67" s="14" t="s">
        <v>24</v>
      </c>
      <c r="CW67" s="15">
        <f t="shared" ref="CW67:DG67" si="422">SUM(CW63:CW66)</f>
        <v>909.82733333333317</v>
      </c>
      <c r="CX67" s="15">
        <f t="shared" si="422"/>
        <v>922.60933333333332</v>
      </c>
      <c r="CY67" s="15">
        <f t="shared" si="422"/>
        <v>960.95533333333333</v>
      </c>
      <c r="CZ67" s="15">
        <f t="shared" si="422"/>
        <v>1003.5619999999999</v>
      </c>
      <c r="DA67" s="15">
        <f t="shared" si="422"/>
        <v>1050.4293333333333</v>
      </c>
      <c r="DB67" s="15">
        <f t="shared" si="422"/>
        <v>1093.0359999999998</v>
      </c>
      <c r="DC67" s="15">
        <f t="shared" si="422"/>
        <v>1135.6426666666666</v>
      </c>
      <c r="DD67" s="15">
        <f t="shared" si="422"/>
        <v>1178.2493333333332</v>
      </c>
      <c r="DE67" s="15">
        <f t="shared" si="422"/>
        <v>1267.7233333333334</v>
      </c>
      <c r="DF67" s="15">
        <f t="shared" si="422"/>
        <v>1310.33</v>
      </c>
      <c r="DG67" s="15">
        <f t="shared" si="422"/>
        <v>1352.9366666666667</v>
      </c>
      <c r="DI67" s="9"/>
      <c r="DJ67" s="14" t="s">
        <v>24</v>
      </c>
      <c r="DK67" s="15">
        <f t="shared" ref="DK67:DU67" si="423">SUM(DK63:DK66)</f>
        <v>925.35933333333332</v>
      </c>
      <c r="DL67" s="15">
        <f t="shared" si="423"/>
        <v>938.33733333333328</v>
      </c>
      <c r="DM67" s="15">
        <f t="shared" si="423"/>
        <v>977.27133333333336</v>
      </c>
      <c r="DN67" s="15">
        <f t="shared" si="423"/>
        <v>1020.5313333333334</v>
      </c>
      <c r="DO67" s="15">
        <f t="shared" si="423"/>
        <v>1068.1173333333334</v>
      </c>
      <c r="DP67" s="15">
        <f t="shared" si="423"/>
        <v>1111.3773333333334</v>
      </c>
      <c r="DQ67" s="15">
        <f t="shared" si="423"/>
        <v>1154.6373333333333</v>
      </c>
      <c r="DR67" s="15">
        <f t="shared" si="423"/>
        <v>1197.8973333333333</v>
      </c>
      <c r="DS67" s="15">
        <f t="shared" si="423"/>
        <v>1288.7433333333333</v>
      </c>
      <c r="DT67" s="15">
        <f t="shared" si="423"/>
        <v>1332.0033333333333</v>
      </c>
      <c r="DU67" s="15">
        <f t="shared" si="423"/>
        <v>1375.2633333333333</v>
      </c>
      <c r="DW67" s="9"/>
      <c r="DX67" s="14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K67" s="9"/>
      <c r="EL67" s="14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Y67" s="9"/>
      <c r="EZ67" s="14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M67" s="9"/>
      <c r="FN67" s="14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GA67" s="9"/>
      <c r="GB67" s="14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O67" s="9"/>
      <c r="GP67" s="14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</row>
    <row r="68" spans="1:209" ht="13.9" hidden="1" x14ac:dyDescent="0.25">
      <c r="A68" s="9"/>
      <c r="B68" s="12" t="s">
        <v>25</v>
      </c>
      <c r="C68" s="11">
        <f>-C67*0.19</f>
        <v>-128.50536000000002</v>
      </c>
      <c r="D68" s="11">
        <f t="shared" ref="D68:L68" si="424">-D67*0.19</f>
        <v>-130.37343999999999</v>
      </c>
      <c r="E68" s="11">
        <f t="shared" si="424"/>
        <v>-135.97767999999999</v>
      </c>
      <c r="F68" s="11">
        <f t="shared" si="424"/>
        <v>-142.20461333333333</v>
      </c>
      <c r="G68" s="11">
        <f t="shared" si="424"/>
        <v>-149.05424000000002</v>
      </c>
      <c r="H68" s="11">
        <f t="shared" si="424"/>
        <v>-155.28117333333336</v>
      </c>
      <c r="I68" s="11">
        <f t="shared" si="424"/>
        <v>-161.50810666666669</v>
      </c>
      <c r="J68" s="11">
        <f t="shared" si="424"/>
        <v>-167.73504</v>
      </c>
      <c r="K68" s="11">
        <f t="shared" si="424"/>
        <v>-180.81160000000003</v>
      </c>
      <c r="L68" s="11">
        <f t="shared" si="424"/>
        <v>-187.03853333333336</v>
      </c>
      <c r="M68" s="11">
        <f>-M67*0.19</f>
        <v>-193.26546666666667</v>
      </c>
      <c r="O68" s="9"/>
      <c r="P68" s="12" t="s">
        <v>25</v>
      </c>
      <c r="Q68" s="11">
        <f>-Q67*0.19</f>
        <v>-135.89585333333335</v>
      </c>
      <c r="R68" s="11">
        <f t="shared" ref="R68:Z68" si="425">-R67*0.19</f>
        <v>-137.85741333333334</v>
      </c>
      <c r="S68" s="11">
        <f t="shared" si="425"/>
        <v>-143.74209333333334</v>
      </c>
      <c r="T68" s="11">
        <f t="shared" si="425"/>
        <v>-150.28062666666665</v>
      </c>
      <c r="U68" s="11">
        <f t="shared" si="425"/>
        <v>-157.47301333333334</v>
      </c>
      <c r="V68" s="11">
        <f t="shared" si="425"/>
        <v>-164.01154666666667</v>
      </c>
      <c r="W68" s="11">
        <f t="shared" si="425"/>
        <v>-170.55007999999998</v>
      </c>
      <c r="X68" s="11">
        <f t="shared" si="425"/>
        <v>-177.08861333333334</v>
      </c>
      <c r="Y68" s="11">
        <f t="shared" si="425"/>
        <v>-190.81953333333334</v>
      </c>
      <c r="Z68" s="11">
        <f t="shared" si="425"/>
        <v>-197.35806666666662</v>
      </c>
      <c r="AA68" s="11">
        <f>-AA67*0.19</f>
        <v>-203.89659999999998</v>
      </c>
      <c r="AC68" s="9"/>
      <c r="AD68" s="12" t="s">
        <v>25</v>
      </c>
      <c r="AE68" s="11">
        <f>-AE67*0.19</f>
        <v>-140.32880666666668</v>
      </c>
      <c r="AF68" s="11">
        <f t="shared" ref="AF68:AN68" si="426">-AF67*0.19</f>
        <v>-142.34622666666667</v>
      </c>
      <c r="AG68" s="11">
        <f t="shared" si="426"/>
        <v>-148.39848666666666</v>
      </c>
      <c r="AH68" s="11">
        <f t="shared" si="426"/>
        <v>-155.12322000000003</v>
      </c>
      <c r="AI68" s="11">
        <f t="shared" si="426"/>
        <v>-162.52042666666668</v>
      </c>
      <c r="AJ68" s="11">
        <f t="shared" si="426"/>
        <v>-169.24515999999997</v>
      </c>
      <c r="AK68" s="11">
        <f t="shared" si="426"/>
        <v>-175.96989333333335</v>
      </c>
      <c r="AL68" s="11">
        <f t="shared" si="426"/>
        <v>-182.69462666666664</v>
      </c>
      <c r="AM68" s="11">
        <f t="shared" si="426"/>
        <v>-196.81656666666666</v>
      </c>
      <c r="AN68" s="11">
        <f t="shared" si="426"/>
        <v>-203.54130000000001</v>
      </c>
      <c r="AO68" s="11">
        <f>-AO67*0.19</f>
        <v>-210.26603333333335</v>
      </c>
      <c r="AQ68" s="9"/>
      <c r="AR68" s="12" t="s">
        <v>25</v>
      </c>
      <c r="AS68" s="11">
        <f>-AS67*0.19</f>
        <v>-143.29901333333333</v>
      </c>
      <c r="AT68" s="11">
        <f t="shared" ref="AT68:BB68" si="427">-AT67*0.19</f>
        <v>-145.35405333333335</v>
      </c>
      <c r="AU68" s="11">
        <f t="shared" si="427"/>
        <v>-151.51917333333333</v>
      </c>
      <c r="AV68" s="11">
        <f t="shared" si="427"/>
        <v>-158.36930666666666</v>
      </c>
      <c r="AW68" s="11">
        <f t="shared" si="427"/>
        <v>-165.90445333333332</v>
      </c>
      <c r="AX68" s="11">
        <f t="shared" si="427"/>
        <v>-172.75458666666665</v>
      </c>
      <c r="AY68" s="11">
        <f t="shared" si="427"/>
        <v>-179.60471999999999</v>
      </c>
      <c r="AZ68" s="11">
        <f t="shared" si="427"/>
        <v>-186.45485333333335</v>
      </c>
      <c r="BA68" s="11">
        <f t="shared" si="427"/>
        <v>-200.84013333333337</v>
      </c>
      <c r="BB68" s="11">
        <f t="shared" si="427"/>
        <v>-207.6902666666667</v>
      </c>
      <c r="BC68" s="11">
        <f>-BC67*0.19</f>
        <v>-214.54040000000001</v>
      </c>
      <c r="BE68" s="9"/>
      <c r="BF68" s="12" t="s">
        <v>25</v>
      </c>
      <c r="BG68" s="11">
        <f>-BG67*0.19</f>
        <v>-147.7193</v>
      </c>
      <c r="BH68" s="11">
        <f t="shared" ref="BH68:BP68" si="428">-BH67*0.19</f>
        <v>-149.83020000000002</v>
      </c>
      <c r="BI68" s="11">
        <f t="shared" si="428"/>
        <v>-156.16290000000001</v>
      </c>
      <c r="BJ68" s="11">
        <f t="shared" si="428"/>
        <v>-163.19923333333332</v>
      </c>
      <c r="BK68" s="11">
        <f t="shared" si="428"/>
        <v>-170.9392</v>
      </c>
      <c r="BL68" s="11">
        <f t="shared" si="428"/>
        <v>-177.97553333333332</v>
      </c>
      <c r="BM68" s="11">
        <f t="shared" si="428"/>
        <v>-185.01186666666663</v>
      </c>
      <c r="BN68" s="11">
        <f t="shared" si="428"/>
        <v>-192.04820000000001</v>
      </c>
      <c r="BO68" s="11">
        <f t="shared" si="428"/>
        <v>-206.8245</v>
      </c>
      <c r="BP68" s="11">
        <f t="shared" si="428"/>
        <v>-213.86083333333332</v>
      </c>
      <c r="BQ68" s="11">
        <f>-BQ67*0.19</f>
        <v>-220.89716666666664</v>
      </c>
      <c r="BS68" s="9"/>
      <c r="BT68" s="12" t="s">
        <v>25</v>
      </c>
      <c r="BU68" s="11">
        <f>-BU67*0.19</f>
        <v>-150.67037999999999</v>
      </c>
      <c r="BV68" s="11">
        <f t="shared" ref="BV68:CD68" si="429">-BV67*0.19</f>
        <v>-152.81852000000001</v>
      </c>
      <c r="BW68" s="11">
        <f t="shared" si="429"/>
        <v>-159.26293999999999</v>
      </c>
      <c r="BX68" s="11">
        <f t="shared" si="429"/>
        <v>-166.42340666666666</v>
      </c>
      <c r="BY68" s="11">
        <f t="shared" si="429"/>
        <v>-174.29991999999999</v>
      </c>
      <c r="BZ68" s="11">
        <f t="shared" si="429"/>
        <v>-181.46038666666666</v>
      </c>
      <c r="CA68" s="11">
        <f t="shared" si="429"/>
        <v>-188.62085333333334</v>
      </c>
      <c r="CB68" s="11">
        <f t="shared" si="429"/>
        <v>-195.78131999999999</v>
      </c>
      <c r="CC68" s="11">
        <f t="shared" si="429"/>
        <v>-210.81829999999999</v>
      </c>
      <c r="CD68" s="11">
        <f t="shared" si="429"/>
        <v>-217.97876666666667</v>
      </c>
      <c r="CE68" s="11">
        <f>-CE67*0.19</f>
        <v>-225.13923333333335</v>
      </c>
      <c r="CG68" s="9"/>
      <c r="CH68" s="12" t="s">
        <v>25</v>
      </c>
      <c r="CI68" s="11">
        <f>-CI67*0.19</f>
        <v>-156.59166666666667</v>
      </c>
      <c r="CJ68" s="11">
        <f t="shared" ref="CJ68:CR68" si="430">-CJ67*0.19</f>
        <v>-158.81466666666668</v>
      </c>
      <c r="CK68" s="11">
        <f t="shared" si="430"/>
        <v>-165.48366666666666</v>
      </c>
      <c r="CL68" s="11">
        <f t="shared" si="430"/>
        <v>-172.89366666666666</v>
      </c>
      <c r="CM68" s="11">
        <f t="shared" si="430"/>
        <v>-181.04466666666667</v>
      </c>
      <c r="CN68" s="11">
        <f t="shared" si="430"/>
        <v>-188.45466666666667</v>
      </c>
      <c r="CO68" s="11">
        <f t="shared" si="430"/>
        <v>-195.86466666666669</v>
      </c>
      <c r="CP68" s="11">
        <f t="shared" si="430"/>
        <v>-203.27466666666666</v>
      </c>
      <c r="CQ68" s="11">
        <f t="shared" si="430"/>
        <v>-218.83566666666667</v>
      </c>
      <c r="CR68" s="11">
        <f t="shared" si="430"/>
        <v>-226.24566666666666</v>
      </c>
      <c r="CS68" s="11">
        <f>-CS67*0.19</f>
        <v>-233.65566666666666</v>
      </c>
      <c r="CU68" s="9"/>
      <c r="CV68" s="12" t="s">
        <v>25</v>
      </c>
      <c r="CW68" s="11">
        <f>-CW67*0.19</f>
        <v>-172.86719333333332</v>
      </c>
      <c r="CX68" s="11">
        <f t="shared" ref="CX68:DF68" si="431">-CX67*0.19</f>
        <v>-175.29577333333333</v>
      </c>
      <c r="CY68" s="11">
        <f t="shared" si="431"/>
        <v>-182.58151333333333</v>
      </c>
      <c r="CZ68" s="11">
        <f t="shared" si="431"/>
        <v>-190.67677999999998</v>
      </c>
      <c r="DA68" s="11">
        <f t="shared" si="431"/>
        <v>-199.58157333333332</v>
      </c>
      <c r="DB68" s="11">
        <f t="shared" si="431"/>
        <v>-207.67683999999997</v>
      </c>
      <c r="DC68" s="11">
        <f t="shared" si="431"/>
        <v>-215.77210666666667</v>
      </c>
      <c r="DD68" s="11">
        <f t="shared" si="431"/>
        <v>-223.86737333333332</v>
      </c>
      <c r="DE68" s="11">
        <f t="shared" si="431"/>
        <v>-240.86743333333334</v>
      </c>
      <c r="DF68" s="11">
        <f t="shared" si="431"/>
        <v>-248.96269999999998</v>
      </c>
      <c r="DG68" s="11">
        <f>-DG67*0.19</f>
        <v>-257.05796666666669</v>
      </c>
      <c r="DI68" s="9"/>
      <c r="DJ68" s="12" t="s">
        <v>25</v>
      </c>
      <c r="DK68" s="11">
        <f>-DK67*0.19</f>
        <v>-175.81827333333334</v>
      </c>
      <c r="DL68" s="11">
        <f t="shared" ref="DL68:DT68" si="432">-DL67*0.19</f>
        <v>-178.28409333333332</v>
      </c>
      <c r="DM68" s="11">
        <f t="shared" si="432"/>
        <v>-185.68155333333334</v>
      </c>
      <c r="DN68" s="11">
        <f t="shared" si="432"/>
        <v>-193.90095333333335</v>
      </c>
      <c r="DO68" s="11">
        <f t="shared" si="432"/>
        <v>-202.94229333333334</v>
      </c>
      <c r="DP68" s="11">
        <f t="shared" si="432"/>
        <v>-211.16169333333335</v>
      </c>
      <c r="DQ68" s="11">
        <f t="shared" si="432"/>
        <v>-219.38109333333333</v>
      </c>
      <c r="DR68" s="11">
        <f t="shared" si="432"/>
        <v>-227.60049333333333</v>
      </c>
      <c r="DS68" s="11">
        <f t="shared" si="432"/>
        <v>-244.86123333333333</v>
      </c>
      <c r="DT68" s="11">
        <f t="shared" si="432"/>
        <v>-253.08063333333334</v>
      </c>
      <c r="DU68" s="11">
        <f>-DU67*0.19</f>
        <v>-261.30003333333332</v>
      </c>
      <c r="DW68" s="9"/>
      <c r="DX68" s="12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K68" s="9"/>
      <c r="EL68" s="12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Y68" s="9"/>
      <c r="EZ68" s="12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M68" s="9"/>
      <c r="FN68" s="12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GA68" s="9"/>
      <c r="GB68" s="12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O68" s="9"/>
      <c r="GP68" s="12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</row>
    <row r="69" spans="1:209" ht="13.9" hidden="1" x14ac:dyDescent="0.25">
      <c r="A69" s="9"/>
      <c r="B69" s="12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O69" s="9"/>
      <c r="P69" s="12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C69" s="9"/>
      <c r="AD69" s="12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Q69" s="9"/>
      <c r="AR69" s="12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E69" s="9"/>
      <c r="BF69" s="12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S69" s="9"/>
      <c r="BT69" s="12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G69" s="9"/>
      <c r="CH69" s="12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U69" s="9"/>
      <c r="CV69" s="12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I69" s="9"/>
      <c r="DJ69" s="12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W69" s="9"/>
      <c r="DX69" s="12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K69" s="9"/>
      <c r="EL69" s="12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Y69" s="9"/>
      <c r="EZ69" s="12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M69" s="9"/>
      <c r="FN69" s="12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GA69" s="9"/>
      <c r="GB69" s="12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O69" s="9"/>
      <c r="GP69" s="12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</row>
    <row r="70" spans="1:209" ht="13.9" hidden="1" x14ac:dyDescent="0.25">
      <c r="A70" s="9"/>
      <c r="B70" s="14" t="s">
        <v>28</v>
      </c>
      <c r="C70" s="15">
        <f t="shared" ref="C70:M70" si="433">SUM(C67:C69)</f>
        <v>547.83864000000005</v>
      </c>
      <c r="D70" s="15">
        <f t="shared" si="433"/>
        <v>555.80255999999997</v>
      </c>
      <c r="E70" s="15">
        <f t="shared" si="433"/>
        <v>579.69432000000006</v>
      </c>
      <c r="F70" s="15">
        <f t="shared" si="433"/>
        <v>606.24072000000001</v>
      </c>
      <c r="G70" s="15">
        <f t="shared" si="433"/>
        <v>635.44176000000004</v>
      </c>
      <c r="H70" s="15">
        <f t="shared" si="433"/>
        <v>661.98816000000011</v>
      </c>
      <c r="I70" s="15">
        <f t="shared" si="433"/>
        <v>688.53456000000006</v>
      </c>
      <c r="J70" s="15">
        <f t="shared" si="433"/>
        <v>715.08096</v>
      </c>
      <c r="K70" s="15">
        <f t="shared" si="433"/>
        <v>770.8284000000001</v>
      </c>
      <c r="L70" s="15">
        <f t="shared" si="433"/>
        <v>797.37480000000005</v>
      </c>
      <c r="M70" s="15">
        <f t="shared" si="433"/>
        <v>823.9212</v>
      </c>
      <c r="O70" s="9"/>
      <c r="P70" s="14" t="s">
        <v>28</v>
      </c>
      <c r="Q70" s="15">
        <f t="shared" ref="Q70:AA70" si="434">SUM(Q67:Q69)</f>
        <v>579.34548000000007</v>
      </c>
      <c r="R70" s="15">
        <f t="shared" si="434"/>
        <v>587.70792000000006</v>
      </c>
      <c r="S70" s="15">
        <f t="shared" si="434"/>
        <v>612.79523999999992</v>
      </c>
      <c r="T70" s="15">
        <f t="shared" si="434"/>
        <v>640.67003999999997</v>
      </c>
      <c r="U70" s="15">
        <f t="shared" si="434"/>
        <v>671.33231999999998</v>
      </c>
      <c r="V70" s="15">
        <f t="shared" si="434"/>
        <v>699.20712000000003</v>
      </c>
      <c r="W70" s="15">
        <f t="shared" si="434"/>
        <v>727.08191999999997</v>
      </c>
      <c r="X70" s="15">
        <f t="shared" si="434"/>
        <v>754.95672000000002</v>
      </c>
      <c r="Y70" s="15">
        <f t="shared" si="434"/>
        <v>813.49380000000008</v>
      </c>
      <c r="Z70" s="15">
        <f t="shared" si="434"/>
        <v>841.36859999999979</v>
      </c>
      <c r="AA70" s="15">
        <f t="shared" si="434"/>
        <v>869.24339999999984</v>
      </c>
      <c r="AC70" s="9"/>
      <c r="AD70" s="14" t="s">
        <v>28</v>
      </c>
      <c r="AE70" s="15">
        <f t="shared" ref="AE70:AO70" si="435">SUM(AE67:AE69)</f>
        <v>598.24386000000004</v>
      </c>
      <c r="AF70" s="15">
        <f t="shared" si="435"/>
        <v>606.84443999999996</v>
      </c>
      <c r="AG70" s="15">
        <f t="shared" si="435"/>
        <v>632.64617999999996</v>
      </c>
      <c r="AH70" s="15">
        <f t="shared" si="435"/>
        <v>661.31478000000004</v>
      </c>
      <c r="AI70" s="15">
        <f t="shared" si="435"/>
        <v>692.85023999999999</v>
      </c>
      <c r="AJ70" s="15">
        <f t="shared" si="435"/>
        <v>721.51883999999995</v>
      </c>
      <c r="AK70" s="15">
        <f t="shared" si="435"/>
        <v>750.18743999999992</v>
      </c>
      <c r="AL70" s="15">
        <f t="shared" si="435"/>
        <v>778.85603999999989</v>
      </c>
      <c r="AM70" s="15">
        <f t="shared" si="435"/>
        <v>839.06009999999992</v>
      </c>
      <c r="AN70" s="15">
        <f t="shared" si="435"/>
        <v>867.7287</v>
      </c>
      <c r="AO70" s="15">
        <f t="shared" si="435"/>
        <v>896.39730000000009</v>
      </c>
      <c r="AQ70" s="9"/>
      <c r="AR70" s="14" t="s">
        <v>28</v>
      </c>
      <c r="AS70" s="15">
        <f t="shared" ref="AS70:BC70" si="436">SUM(AS67:AS69)</f>
        <v>610.90632000000005</v>
      </c>
      <c r="AT70" s="15">
        <f t="shared" si="436"/>
        <v>619.66728000000001</v>
      </c>
      <c r="AU70" s="15">
        <f t="shared" si="436"/>
        <v>645.95015999999998</v>
      </c>
      <c r="AV70" s="15">
        <f t="shared" si="436"/>
        <v>675.15336000000002</v>
      </c>
      <c r="AW70" s="15">
        <f t="shared" si="436"/>
        <v>707.27688000000001</v>
      </c>
      <c r="AX70" s="15">
        <f t="shared" si="436"/>
        <v>736.48007999999993</v>
      </c>
      <c r="AY70" s="15">
        <f t="shared" si="436"/>
        <v>765.68327999999997</v>
      </c>
      <c r="AZ70" s="15">
        <f t="shared" si="436"/>
        <v>794.88648000000012</v>
      </c>
      <c r="BA70" s="15">
        <f t="shared" si="436"/>
        <v>856.21320000000014</v>
      </c>
      <c r="BB70" s="15">
        <f t="shared" si="436"/>
        <v>885.41640000000007</v>
      </c>
      <c r="BC70" s="15">
        <f t="shared" si="436"/>
        <v>914.6196000000001</v>
      </c>
      <c r="BE70" s="9"/>
      <c r="BF70" s="14" t="s">
        <v>28</v>
      </c>
      <c r="BG70" s="15">
        <f t="shared" ref="BG70:BQ70" si="437">SUM(BG67:BG69)</f>
        <v>629.75070000000005</v>
      </c>
      <c r="BH70" s="15">
        <f t="shared" si="437"/>
        <v>638.74980000000005</v>
      </c>
      <c r="BI70" s="15">
        <f t="shared" si="437"/>
        <v>665.74709999999993</v>
      </c>
      <c r="BJ70" s="15">
        <f t="shared" si="437"/>
        <v>695.74409999999989</v>
      </c>
      <c r="BK70" s="15">
        <f t="shared" si="437"/>
        <v>728.74079999999992</v>
      </c>
      <c r="BL70" s="15">
        <f t="shared" si="437"/>
        <v>758.73779999999988</v>
      </c>
      <c r="BM70" s="15">
        <f t="shared" si="437"/>
        <v>788.73479999999995</v>
      </c>
      <c r="BN70" s="15">
        <f t="shared" si="437"/>
        <v>818.73180000000002</v>
      </c>
      <c r="BO70" s="15">
        <f t="shared" si="437"/>
        <v>881.72550000000001</v>
      </c>
      <c r="BP70" s="15">
        <f t="shared" si="437"/>
        <v>911.72249999999997</v>
      </c>
      <c r="BQ70" s="15">
        <f t="shared" si="437"/>
        <v>941.71949999999993</v>
      </c>
      <c r="BS70" s="9"/>
      <c r="BT70" s="14" t="s">
        <v>28</v>
      </c>
      <c r="BU70" s="15">
        <f t="shared" ref="BU70:CE70" si="438">SUM(BU67:BU69)</f>
        <v>642.33161999999993</v>
      </c>
      <c r="BV70" s="15">
        <f t="shared" si="438"/>
        <v>651.48947999999996</v>
      </c>
      <c r="BW70" s="15">
        <f t="shared" si="438"/>
        <v>678.96305999999993</v>
      </c>
      <c r="BX70" s="15">
        <f t="shared" si="438"/>
        <v>709.48925999999994</v>
      </c>
      <c r="BY70" s="15">
        <f t="shared" si="438"/>
        <v>743.06808000000001</v>
      </c>
      <c r="BZ70" s="15">
        <f t="shared" si="438"/>
        <v>773.59428000000003</v>
      </c>
      <c r="CA70" s="15">
        <f t="shared" si="438"/>
        <v>804.12048000000004</v>
      </c>
      <c r="CB70" s="15">
        <f t="shared" si="438"/>
        <v>834.64667999999983</v>
      </c>
      <c r="CC70" s="15">
        <f t="shared" si="438"/>
        <v>898.75169999999991</v>
      </c>
      <c r="CD70" s="15">
        <f t="shared" si="438"/>
        <v>929.27790000000005</v>
      </c>
      <c r="CE70" s="15">
        <f t="shared" si="438"/>
        <v>959.80410000000006</v>
      </c>
      <c r="CG70" s="9"/>
      <c r="CH70" s="14" t="s">
        <v>28</v>
      </c>
      <c r="CI70" s="15">
        <f t="shared" ref="CI70:CS70" si="439">SUM(CI67:CI69)</f>
        <v>667.57499999999993</v>
      </c>
      <c r="CJ70" s="15">
        <f t="shared" si="439"/>
        <v>677.05200000000002</v>
      </c>
      <c r="CK70" s="15">
        <f t="shared" si="439"/>
        <v>705.48300000000006</v>
      </c>
      <c r="CL70" s="15">
        <f t="shared" si="439"/>
        <v>737.07300000000009</v>
      </c>
      <c r="CM70" s="15">
        <f t="shared" si="439"/>
        <v>771.822</v>
      </c>
      <c r="CN70" s="15">
        <f t="shared" si="439"/>
        <v>803.41200000000003</v>
      </c>
      <c r="CO70" s="15">
        <f t="shared" si="439"/>
        <v>835.00200000000007</v>
      </c>
      <c r="CP70" s="15">
        <f t="shared" si="439"/>
        <v>866.59199999999987</v>
      </c>
      <c r="CQ70" s="15">
        <f t="shared" si="439"/>
        <v>932.93100000000004</v>
      </c>
      <c r="CR70" s="15">
        <f t="shared" si="439"/>
        <v>964.52099999999996</v>
      </c>
      <c r="CS70" s="15">
        <f t="shared" si="439"/>
        <v>996.11099999999999</v>
      </c>
      <c r="CU70" s="9"/>
      <c r="CV70" s="14" t="s">
        <v>28</v>
      </c>
      <c r="CW70" s="15">
        <f t="shared" ref="CW70:DG70" si="440">SUM(CW67:CW69)</f>
        <v>736.96013999999991</v>
      </c>
      <c r="CX70" s="15">
        <f t="shared" si="440"/>
        <v>747.31356000000005</v>
      </c>
      <c r="CY70" s="15">
        <f t="shared" si="440"/>
        <v>778.37382000000002</v>
      </c>
      <c r="CZ70" s="15">
        <f t="shared" si="440"/>
        <v>812.88521999999989</v>
      </c>
      <c r="DA70" s="15">
        <f t="shared" si="440"/>
        <v>850.84775999999988</v>
      </c>
      <c r="DB70" s="15">
        <f t="shared" si="440"/>
        <v>885.35915999999986</v>
      </c>
      <c r="DC70" s="15">
        <f t="shared" si="440"/>
        <v>919.87055999999995</v>
      </c>
      <c r="DD70" s="15">
        <f t="shared" si="440"/>
        <v>954.38195999999994</v>
      </c>
      <c r="DE70" s="15">
        <f t="shared" si="440"/>
        <v>1026.8559</v>
      </c>
      <c r="DF70" s="15">
        <f t="shared" si="440"/>
        <v>1061.3672999999999</v>
      </c>
      <c r="DG70" s="15">
        <f t="shared" si="440"/>
        <v>1095.8787</v>
      </c>
      <c r="DI70" s="9"/>
      <c r="DJ70" s="14" t="s">
        <v>28</v>
      </c>
      <c r="DK70" s="15">
        <f t="shared" ref="DK70:DU70" si="441">SUM(DK67:DK69)</f>
        <v>749.54106000000002</v>
      </c>
      <c r="DL70" s="15">
        <f t="shared" si="441"/>
        <v>760.05323999999996</v>
      </c>
      <c r="DM70" s="15">
        <f t="shared" si="441"/>
        <v>791.58978000000002</v>
      </c>
      <c r="DN70" s="15">
        <f t="shared" si="441"/>
        <v>826.63038000000006</v>
      </c>
      <c r="DO70" s="15">
        <f t="shared" si="441"/>
        <v>865.17504000000008</v>
      </c>
      <c r="DP70" s="15">
        <f t="shared" si="441"/>
        <v>900.21564000000001</v>
      </c>
      <c r="DQ70" s="15">
        <f t="shared" si="441"/>
        <v>935.25624000000005</v>
      </c>
      <c r="DR70" s="15">
        <f t="shared" si="441"/>
        <v>970.29683999999997</v>
      </c>
      <c r="DS70" s="15">
        <f t="shared" si="441"/>
        <v>1043.8821</v>
      </c>
      <c r="DT70" s="15">
        <f t="shared" si="441"/>
        <v>1078.9227000000001</v>
      </c>
      <c r="DU70" s="15">
        <f t="shared" si="441"/>
        <v>1113.9632999999999</v>
      </c>
      <c r="DW70" s="9"/>
      <c r="DX70" s="14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K70" s="9"/>
      <c r="EL70" s="14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Y70" s="9"/>
      <c r="EZ70" s="14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M70" s="9"/>
      <c r="FN70" s="14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GA70" s="9"/>
      <c r="GB70" s="14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O70" s="9"/>
      <c r="GP70" s="14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</row>
    <row r="71" spans="1:209" ht="13.9" hidden="1" x14ac:dyDescent="0.25">
      <c r="A71" s="9"/>
      <c r="B71" s="12" t="s">
        <v>29</v>
      </c>
      <c r="C71" s="11">
        <v>80.666666666666671</v>
      </c>
      <c r="D71" s="11">
        <v>80.666666666666671</v>
      </c>
      <c r="E71" s="11">
        <v>80.666666666666671</v>
      </c>
      <c r="F71" s="11">
        <v>80.666666666666671</v>
      </c>
      <c r="G71" s="11">
        <v>80.666666666666671</v>
      </c>
      <c r="H71" s="11">
        <v>80.666666666666671</v>
      </c>
      <c r="I71" s="11">
        <v>80.666666666666671</v>
      </c>
      <c r="J71" s="11">
        <v>80.666666666666671</v>
      </c>
      <c r="K71" s="11">
        <v>80.666666666666671</v>
      </c>
      <c r="L71" s="11">
        <v>80.666666666666671</v>
      </c>
      <c r="M71" s="11">
        <v>80.666666666666671</v>
      </c>
      <c r="O71" s="9"/>
      <c r="P71" s="12" t="s">
        <v>29</v>
      </c>
      <c r="Q71" s="11">
        <v>80.666666666666671</v>
      </c>
      <c r="R71" s="11">
        <v>80.666666666666671</v>
      </c>
      <c r="S71" s="11">
        <v>80.666666666666671</v>
      </c>
      <c r="T71" s="11">
        <v>80.666666666666671</v>
      </c>
      <c r="U71" s="11">
        <v>80.666666666666671</v>
      </c>
      <c r="V71" s="11">
        <v>80.666666666666671</v>
      </c>
      <c r="W71" s="11">
        <v>80.666666666666671</v>
      </c>
      <c r="X71" s="11">
        <v>80.666666666666671</v>
      </c>
      <c r="Y71" s="11">
        <v>80.666666666666671</v>
      </c>
      <c r="Z71" s="11">
        <v>80.666666666666671</v>
      </c>
      <c r="AA71" s="11">
        <v>80.666666666666671</v>
      </c>
      <c r="AC71" s="9"/>
      <c r="AD71" s="12" t="s">
        <v>29</v>
      </c>
      <c r="AE71" s="11">
        <v>80.666666666666671</v>
      </c>
      <c r="AF71" s="11">
        <v>80.666666666666671</v>
      </c>
      <c r="AG71" s="11">
        <v>80.666666666666671</v>
      </c>
      <c r="AH71" s="11">
        <v>80.666666666666671</v>
      </c>
      <c r="AI71" s="11">
        <v>80.666666666666671</v>
      </c>
      <c r="AJ71" s="11">
        <v>80.666666666666671</v>
      </c>
      <c r="AK71" s="11">
        <v>80.666666666666671</v>
      </c>
      <c r="AL71" s="11">
        <v>80.666666666666671</v>
      </c>
      <c r="AM71" s="11">
        <v>80.666666666666671</v>
      </c>
      <c r="AN71" s="11">
        <v>80.666666666666671</v>
      </c>
      <c r="AO71" s="11">
        <v>80.666666666666671</v>
      </c>
      <c r="AQ71" s="9"/>
      <c r="AR71" s="12" t="s">
        <v>29</v>
      </c>
      <c r="AS71" s="11">
        <v>80.666666666666671</v>
      </c>
      <c r="AT71" s="11">
        <v>80.666666666666671</v>
      </c>
      <c r="AU71" s="11">
        <v>80.666666666666671</v>
      </c>
      <c r="AV71" s="11">
        <v>80.666666666666671</v>
      </c>
      <c r="AW71" s="11">
        <v>80.666666666666671</v>
      </c>
      <c r="AX71" s="11">
        <v>80.666666666666671</v>
      </c>
      <c r="AY71" s="11">
        <v>80.666666666666671</v>
      </c>
      <c r="AZ71" s="11">
        <v>80.666666666666671</v>
      </c>
      <c r="BA71" s="11">
        <v>80.666666666666671</v>
      </c>
      <c r="BB71" s="11">
        <v>80.666666666666671</v>
      </c>
      <c r="BC71" s="11">
        <v>80.666666666666671</v>
      </c>
      <c r="BE71" s="9"/>
      <c r="BF71" s="12" t="s">
        <v>29</v>
      </c>
      <c r="BG71" s="11">
        <v>80.666666666666671</v>
      </c>
      <c r="BH71" s="11">
        <v>80.666666666666671</v>
      </c>
      <c r="BI71" s="11">
        <v>80.666666666666671</v>
      </c>
      <c r="BJ71" s="11">
        <v>80.666666666666671</v>
      </c>
      <c r="BK71" s="11">
        <v>80.666666666666671</v>
      </c>
      <c r="BL71" s="11">
        <v>80.666666666666671</v>
      </c>
      <c r="BM71" s="11">
        <v>80.666666666666671</v>
      </c>
      <c r="BN71" s="11">
        <v>80.666666666666671</v>
      </c>
      <c r="BO71" s="11">
        <v>80.666666666666671</v>
      </c>
      <c r="BP71" s="11">
        <v>80.666666666666671</v>
      </c>
      <c r="BQ71" s="11">
        <v>80.666666666666671</v>
      </c>
      <c r="BS71" s="9"/>
      <c r="BT71" s="12" t="s">
        <v>29</v>
      </c>
      <c r="BU71" s="11">
        <v>80.666666666666671</v>
      </c>
      <c r="BV71" s="11">
        <v>80.666666666666671</v>
      </c>
      <c r="BW71" s="11">
        <v>80.666666666666671</v>
      </c>
      <c r="BX71" s="11">
        <v>80.666666666666671</v>
      </c>
      <c r="BY71" s="11">
        <v>80.666666666666671</v>
      </c>
      <c r="BZ71" s="11">
        <v>80.666666666666671</v>
      </c>
      <c r="CA71" s="11">
        <v>80.666666666666671</v>
      </c>
      <c r="CB71" s="11">
        <v>80.666666666666671</v>
      </c>
      <c r="CC71" s="11">
        <v>80.666666666666671</v>
      </c>
      <c r="CD71" s="11">
        <v>80.666666666666671</v>
      </c>
      <c r="CE71" s="11">
        <v>80.666666666666671</v>
      </c>
      <c r="CG71" s="9"/>
      <c r="CH71" s="12" t="s">
        <v>29</v>
      </c>
      <c r="CI71" s="11">
        <v>80.666666666666671</v>
      </c>
      <c r="CJ71" s="11">
        <v>80.666666666666671</v>
      </c>
      <c r="CK71" s="11">
        <v>80.666666666666671</v>
      </c>
      <c r="CL71" s="11">
        <v>80.666666666666671</v>
      </c>
      <c r="CM71" s="11">
        <v>80.666666666666671</v>
      </c>
      <c r="CN71" s="11">
        <v>80.666666666666671</v>
      </c>
      <c r="CO71" s="11">
        <v>80.666666666666671</v>
      </c>
      <c r="CP71" s="11">
        <v>80.666666666666671</v>
      </c>
      <c r="CQ71" s="11">
        <v>80.666666666666671</v>
      </c>
      <c r="CR71" s="11">
        <v>80.666666666666671</v>
      </c>
      <c r="CS71" s="11">
        <v>80.666666666666671</v>
      </c>
      <c r="CU71" s="9"/>
      <c r="CV71" s="12" t="s">
        <v>29</v>
      </c>
      <c r="CW71" s="11">
        <v>80.666666666666671</v>
      </c>
      <c r="CX71" s="11">
        <v>80.666666666666671</v>
      </c>
      <c r="CY71" s="11">
        <v>80.666666666666671</v>
      </c>
      <c r="CZ71" s="11">
        <v>80.666666666666671</v>
      </c>
      <c r="DA71" s="11">
        <v>80.666666666666671</v>
      </c>
      <c r="DB71" s="11">
        <v>80.666666666666671</v>
      </c>
      <c r="DC71" s="11">
        <v>80.666666666666671</v>
      </c>
      <c r="DD71" s="11">
        <v>80.666666666666671</v>
      </c>
      <c r="DE71" s="11">
        <v>80.666666666666671</v>
      </c>
      <c r="DF71" s="11">
        <v>80.666666666666671</v>
      </c>
      <c r="DG71" s="11">
        <v>80.666666666666671</v>
      </c>
      <c r="DI71" s="9"/>
      <c r="DJ71" s="12" t="s">
        <v>29</v>
      </c>
      <c r="DK71" s="11">
        <v>80.666666666666671</v>
      </c>
      <c r="DL71" s="11">
        <v>80.666666666666671</v>
      </c>
      <c r="DM71" s="11">
        <v>80.666666666666671</v>
      </c>
      <c r="DN71" s="11">
        <v>80.666666666666671</v>
      </c>
      <c r="DO71" s="11">
        <v>80.666666666666671</v>
      </c>
      <c r="DP71" s="11">
        <v>80.666666666666671</v>
      </c>
      <c r="DQ71" s="11">
        <v>80.666666666666671</v>
      </c>
      <c r="DR71" s="11">
        <v>80.666666666666671</v>
      </c>
      <c r="DS71" s="11">
        <v>80.666666666666671</v>
      </c>
      <c r="DT71" s="11">
        <v>80.666666666666671</v>
      </c>
      <c r="DU71" s="11">
        <v>80.666666666666671</v>
      </c>
      <c r="DW71" s="9"/>
      <c r="DX71" s="12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K71" s="9"/>
      <c r="EL71" s="12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Y71" s="9"/>
      <c r="EZ71" s="12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M71" s="9"/>
      <c r="FN71" s="12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GA71" s="9"/>
      <c r="GB71" s="12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O71" s="9"/>
      <c r="GP71" s="12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</row>
    <row r="72" spans="1:209" ht="13.9" hidden="1" x14ac:dyDescent="0.25">
      <c r="A72" s="9"/>
      <c r="B72" s="19" t="s">
        <v>30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O72" s="9"/>
      <c r="P72" s="19" t="s">
        <v>30</v>
      </c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C72" s="9"/>
      <c r="AD72" s="19" t="s">
        <v>30</v>
      </c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Q72" s="9"/>
      <c r="AR72" s="19" t="s">
        <v>30</v>
      </c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E72" s="9"/>
      <c r="BF72" s="19" t="s">
        <v>30</v>
      </c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S72" s="9"/>
      <c r="BT72" s="19" t="s">
        <v>30</v>
      </c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G72" s="9"/>
      <c r="CH72" s="19" t="s">
        <v>30</v>
      </c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U72" s="9"/>
      <c r="CV72" s="19" t="s">
        <v>30</v>
      </c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I72" s="9"/>
      <c r="DJ72" s="19" t="s">
        <v>30</v>
      </c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W72" s="9"/>
      <c r="DX72" s="19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K72" s="9"/>
      <c r="EL72" s="19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Y72" s="9"/>
      <c r="EZ72" s="19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M72" s="9"/>
      <c r="FN72" s="19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GA72" s="9"/>
      <c r="GB72" s="19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O72" s="9"/>
      <c r="GP72" s="19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</row>
    <row r="73" spans="1:209" ht="15" hidden="1" customHeight="1" x14ac:dyDescent="0.25">
      <c r="A73" s="20"/>
      <c r="B73" s="21" t="s">
        <v>31</v>
      </c>
      <c r="C73" s="22">
        <f>SUM(C70:C71)</f>
        <v>628.50530666666668</v>
      </c>
      <c r="D73" s="22">
        <f t="shared" ref="D73:M73" si="442">SUM(D70:D71)</f>
        <v>636.4692266666666</v>
      </c>
      <c r="E73" s="22">
        <f t="shared" si="442"/>
        <v>660.36098666666669</v>
      </c>
      <c r="F73" s="22">
        <f t="shared" si="442"/>
        <v>686.90738666666664</v>
      </c>
      <c r="G73" s="22">
        <f t="shared" si="442"/>
        <v>716.10842666666667</v>
      </c>
      <c r="H73" s="22">
        <f t="shared" si="442"/>
        <v>742.65482666666674</v>
      </c>
      <c r="I73" s="22">
        <f t="shared" si="442"/>
        <v>769.20122666666668</v>
      </c>
      <c r="J73" s="22">
        <f t="shared" si="442"/>
        <v>795.74762666666663</v>
      </c>
      <c r="K73" s="22">
        <f t="shared" si="442"/>
        <v>851.49506666666673</v>
      </c>
      <c r="L73" s="22">
        <f t="shared" si="442"/>
        <v>878.04146666666668</v>
      </c>
      <c r="M73" s="22">
        <f t="shared" si="442"/>
        <v>904.58786666666663</v>
      </c>
      <c r="O73" s="20"/>
      <c r="P73" s="21" t="s">
        <v>31</v>
      </c>
      <c r="Q73" s="22">
        <f>SUM(Q70:Q71)</f>
        <v>660.01214666666669</v>
      </c>
      <c r="R73" s="22">
        <f t="shared" ref="R73:AA73" si="443">SUM(R70:R71)</f>
        <v>668.37458666666669</v>
      </c>
      <c r="S73" s="22">
        <f t="shared" si="443"/>
        <v>693.46190666666655</v>
      </c>
      <c r="T73" s="22">
        <f t="shared" si="443"/>
        <v>721.3367066666666</v>
      </c>
      <c r="U73" s="22">
        <f t="shared" si="443"/>
        <v>751.99898666666661</v>
      </c>
      <c r="V73" s="22">
        <f t="shared" si="443"/>
        <v>779.87378666666666</v>
      </c>
      <c r="W73" s="22">
        <f t="shared" si="443"/>
        <v>807.7485866666666</v>
      </c>
      <c r="X73" s="22">
        <f t="shared" si="443"/>
        <v>835.62338666666665</v>
      </c>
      <c r="Y73" s="22">
        <f t="shared" si="443"/>
        <v>894.16046666666671</v>
      </c>
      <c r="Z73" s="22">
        <f t="shared" si="443"/>
        <v>922.03526666666642</v>
      </c>
      <c r="AA73" s="22">
        <f t="shared" si="443"/>
        <v>949.91006666666647</v>
      </c>
      <c r="AC73" s="20"/>
      <c r="AD73" s="21" t="s">
        <v>31</v>
      </c>
      <c r="AE73" s="22">
        <f>SUM(AE70:AE71)</f>
        <v>678.91052666666667</v>
      </c>
      <c r="AF73" s="22">
        <f t="shared" ref="AF73:AO73" si="444">SUM(AF70:AF71)</f>
        <v>687.51110666666659</v>
      </c>
      <c r="AG73" s="22">
        <f t="shared" si="444"/>
        <v>713.31284666666659</v>
      </c>
      <c r="AH73" s="22">
        <f t="shared" si="444"/>
        <v>741.98144666666667</v>
      </c>
      <c r="AI73" s="22">
        <f t="shared" si="444"/>
        <v>773.51690666666661</v>
      </c>
      <c r="AJ73" s="22">
        <f t="shared" si="444"/>
        <v>802.18550666666658</v>
      </c>
      <c r="AK73" s="22">
        <f t="shared" si="444"/>
        <v>830.85410666666655</v>
      </c>
      <c r="AL73" s="22">
        <f t="shared" si="444"/>
        <v>859.52270666666652</v>
      </c>
      <c r="AM73" s="22">
        <f t="shared" si="444"/>
        <v>919.72676666666655</v>
      </c>
      <c r="AN73" s="22">
        <f t="shared" si="444"/>
        <v>948.39536666666663</v>
      </c>
      <c r="AO73" s="22">
        <f t="shared" si="444"/>
        <v>977.06396666666672</v>
      </c>
      <c r="AQ73" s="20"/>
      <c r="AR73" s="21" t="s">
        <v>31</v>
      </c>
      <c r="AS73" s="22">
        <f>SUM(AS70:AS71)</f>
        <v>691.57298666666668</v>
      </c>
      <c r="AT73" s="22">
        <f t="shared" ref="AT73:BC73" si="445">SUM(AT70:AT71)</f>
        <v>700.33394666666663</v>
      </c>
      <c r="AU73" s="22">
        <f t="shared" si="445"/>
        <v>726.61682666666661</v>
      </c>
      <c r="AV73" s="22">
        <f t="shared" si="445"/>
        <v>755.82002666666665</v>
      </c>
      <c r="AW73" s="22">
        <f t="shared" si="445"/>
        <v>787.94354666666663</v>
      </c>
      <c r="AX73" s="22">
        <f t="shared" si="445"/>
        <v>817.14674666666656</v>
      </c>
      <c r="AY73" s="22">
        <f t="shared" si="445"/>
        <v>846.3499466666666</v>
      </c>
      <c r="AZ73" s="22">
        <f t="shared" si="445"/>
        <v>875.55314666666675</v>
      </c>
      <c r="BA73" s="22">
        <f t="shared" si="445"/>
        <v>936.87986666666677</v>
      </c>
      <c r="BB73" s="22">
        <f t="shared" si="445"/>
        <v>966.0830666666667</v>
      </c>
      <c r="BC73" s="22">
        <f t="shared" si="445"/>
        <v>995.28626666666673</v>
      </c>
      <c r="BE73" s="20"/>
      <c r="BF73" s="21" t="s">
        <v>31</v>
      </c>
      <c r="BG73" s="22">
        <f>SUM(BG70:BG71)</f>
        <v>710.41736666666668</v>
      </c>
      <c r="BH73" s="22">
        <f t="shared" ref="BH73:BQ73" si="446">SUM(BH70:BH71)</f>
        <v>719.41646666666668</v>
      </c>
      <c r="BI73" s="22">
        <f t="shared" si="446"/>
        <v>746.41376666666656</v>
      </c>
      <c r="BJ73" s="22">
        <f t="shared" si="446"/>
        <v>776.41076666666652</v>
      </c>
      <c r="BK73" s="22">
        <f t="shared" si="446"/>
        <v>809.40746666666655</v>
      </c>
      <c r="BL73" s="22">
        <f t="shared" si="446"/>
        <v>839.40446666666651</v>
      </c>
      <c r="BM73" s="22">
        <f t="shared" si="446"/>
        <v>869.40146666666658</v>
      </c>
      <c r="BN73" s="22">
        <f t="shared" si="446"/>
        <v>899.39846666666665</v>
      </c>
      <c r="BO73" s="22">
        <f t="shared" si="446"/>
        <v>962.39216666666664</v>
      </c>
      <c r="BP73" s="22">
        <f t="shared" si="446"/>
        <v>992.3891666666666</v>
      </c>
      <c r="BQ73" s="22">
        <f t="shared" si="446"/>
        <v>1022.3861666666666</v>
      </c>
      <c r="BS73" s="20"/>
      <c r="BT73" s="21" t="s">
        <v>31</v>
      </c>
      <c r="BU73" s="22">
        <f>SUM(BU70:BU71)</f>
        <v>722.99828666666656</v>
      </c>
      <c r="BV73" s="22">
        <f t="shared" ref="BV73:CE73" si="447">SUM(BV70:BV71)</f>
        <v>732.15614666666659</v>
      </c>
      <c r="BW73" s="22">
        <f t="shared" si="447"/>
        <v>759.62972666666656</v>
      </c>
      <c r="BX73" s="22">
        <f t="shared" si="447"/>
        <v>790.15592666666657</v>
      </c>
      <c r="BY73" s="22">
        <f t="shared" si="447"/>
        <v>823.73474666666664</v>
      </c>
      <c r="BZ73" s="22">
        <f t="shared" si="447"/>
        <v>854.26094666666665</v>
      </c>
      <c r="CA73" s="22">
        <f t="shared" si="447"/>
        <v>884.78714666666667</v>
      </c>
      <c r="CB73" s="22">
        <f t="shared" si="447"/>
        <v>915.31334666666646</v>
      </c>
      <c r="CC73" s="22">
        <f t="shared" si="447"/>
        <v>979.41836666666654</v>
      </c>
      <c r="CD73" s="22">
        <f t="shared" si="447"/>
        <v>1009.9445666666667</v>
      </c>
      <c r="CE73" s="22">
        <f t="shared" si="447"/>
        <v>1040.4707666666668</v>
      </c>
      <c r="CG73" s="20"/>
      <c r="CH73" s="21" t="s">
        <v>31</v>
      </c>
      <c r="CI73" s="22">
        <f>SUM(CI70:CI71)</f>
        <v>748.24166666666656</v>
      </c>
      <c r="CJ73" s="22">
        <f t="shared" ref="CJ73:CS73" si="448">SUM(CJ70:CJ71)</f>
        <v>757.71866666666665</v>
      </c>
      <c r="CK73" s="22">
        <f t="shared" si="448"/>
        <v>786.14966666666669</v>
      </c>
      <c r="CL73" s="22">
        <f t="shared" si="448"/>
        <v>817.73966666666672</v>
      </c>
      <c r="CM73" s="22">
        <f t="shared" si="448"/>
        <v>852.48866666666663</v>
      </c>
      <c r="CN73" s="22">
        <f t="shared" si="448"/>
        <v>884.07866666666666</v>
      </c>
      <c r="CO73" s="22">
        <f t="shared" si="448"/>
        <v>915.6686666666667</v>
      </c>
      <c r="CP73" s="22">
        <f t="shared" si="448"/>
        <v>947.2586666666665</v>
      </c>
      <c r="CQ73" s="22">
        <f t="shared" si="448"/>
        <v>1013.5976666666667</v>
      </c>
      <c r="CR73" s="22">
        <f t="shared" si="448"/>
        <v>1045.1876666666667</v>
      </c>
      <c r="CS73" s="22">
        <f t="shared" si="448"/>
        <v>1076.7776666666666</v>
      </c>
      <c r="CU73" s="20"/>
      <c r="CV73" s="21" t="s">
        <v>31</v>
      </c>
      <c r="CW73" s="22">
        <f>SUM(CW70:CW71)</f>
        <v>817.62680666666654</v>
      </c>
      <c r="CX73" s="22">
        <f t="shared" ref="CX73:DG73" si="449">SUM(CX70:CX71)</f>
        <v>827.98022666666668</v>
      </c>
      <c r="CY73" s="22">
        <f t="shared" si="449"/>
        <v>859.04048666666665</v>
      </c>
      <c r="CZ73" s="22">
        <f t="shared" si="449"/>
        <v>893.55188666666652</v>
      </c>
      <c r="DA73" s="22">
        <f t="shared" si="449"/>
        <v>931.51442666666651</v>
      </c>
      <c r="DB73" s="22">
        <f t="shared" si="449"/>
        <v>966.02582666666649</v>
      </c>
      <c r="DC73" s="22">
        <f t="shared" si="449"/>
        <v>1000.5372266666666</v>
      </c>
      <c r="DD73" s="22">
        <f t="shared" si="449"/>
        <v>1035.0486266666667</v>
      </c>
      <c r="DE73" s="22">
        <f t="shared" si="449"/>
        <v>1107.5225666666668</v>
      </c>
      <c r="DF73" s="22">
        <f t="shared" si="449"/>
        <v>1142.0339666666666</v>
      </c>
      <c r="DG73" s="22">
        <f t="shared" si="449"/>
        <v>1176.5453666666667</v>
      </c>
      <c r="DI73" s="20"/>
      <c r="DJ73" s="21" t="s">
        <v>31</v>
      </c>
      <c r="DK73" s="22">
        <f>SUM(DK70:DK71)</f>
        <v>830.20772666666664</v>
      </c>
      <c r="DL73" s="22">
        <f t="shared" ref="DL73:DU73" si="450">SUM(DL70:DL71)</f>
        <v>840.71990666666659</v>
      </c>
      <c r="DM73" s="22">
        <f t="shared" si="450"/>
        <v>872.25644666666665</v>
      </c>
      <c r="DN73" s="22">
        <f t="shared" si="450"/>
        <v>907.29704666666669</v>
      </c>
      <c r="DO73" s="22">
        <f t="shared" si="450"/>
        <v>945.84170666666671</v>
      </c>
      <c r="DP73" s="22">
        <f t="shared" si="450"/>
        <v>980.88230666666664</v>
      </c>
      <c r="DQ73" s="22">
        <f t="shared" si="450"/>
        <v>1015.9229066666667</v>
      </c>
      <c r="DR73" s="22">
        <f t="shared" si="450"/>
        <v>1050.9635066666667</v>
      </c>
      <c r="DS73" s="22">
        <f t="shared" si="450"/>
        <v>1124.5487666666668</v>
      </c>
      <c r="DT73" s="22">
        <f t="shared" si="450"/>
        <v>1159.5893666666668</v>
      </c>
      <c r="DU73" s="22">
        <f t="shared" si="450"/>
        <v>1194.6299666666666</v>
      </c>
      <c r="DW73" s="20"/>
      <c r="DX73" s="21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K73" s="20"/>
      <c r="EL73" s="21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Y73" s="20"/>
      <c r="EZ73" s="21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M73" s="20"/>
      <c r="FN73" s="21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GA73" s="20"/>
      <c r="GB73" s="21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O73" s="20"/>
      <c r="GP73" s="21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</row>
    <row r="74" spans="1:209" ht="15" hidden="1" x14ac:dyDescent="0.25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G74" s="129" t="s">
        <v>111</v>
      </c>
      <c r="CH74" s="129"/>
      <c r="CI74" s="129"/>
      <c r="CJ74" s="129"/>
      <c r="CK74" s="129"/>
      <c r="CL74" s="129"/>
      <c r="CM74" s="129"/>
      <c r="CN74" s="129"/>
      <c r="CO74" s="129"/>
      <c r="CP74" s="129"/>
      <c r="CQ74" s="129"/>
      <c r="CR74" s="129"/>
      <c r="CS74" s="129"/>
      <c r="CU74" s="129" t="s">
        <v>111</v>
      </c>
      <c r="CV74" s="129"/>
      <c r="CW74" s="129"/>
      <c r="CX74" s="129"/>
      <c r="CY74" s="129"/>
      <c r="CZ74" s="129"/>
      <c r="DA74" s="129"/>
      <c r="DB74" s="129"/>
      <c r="DC74" s="129"/>
      <c r="DD74" s="129"/>
      <c r="DE74" s="129"/>
      <c r="DF74" s="129"/>
      <c r="DG74" s="129"/>
      <c r="DI74" s="129" t="s">
        <v>111</v>
      </c>
      <c r="DJ74" s="129"/>
      <c r="DK74" s="129"/>
      <c r="DL74" s="129"/>
      <c r="DM74" s="129"/>
      <c r="DN74" s="129"/>
      <c r="DO74" s="129"/>
      <c r="DP74" s="129"/>
      <c r="DQ74" s="129"/>
      <c r="DR74" s="129"/>
      <c r="DS74" s="129"/>
      <c r="DT74" s="129"/>
      <c r="DU74" s="129"/>
      <c r="DW74" s="129"/>
      <c r="DX74" s="129"/>
      <c r="DY74" s="129"/>
      <c r="DZ74" s="129"/>
      <c r="EA74" s="129"/>
      <c r="EB74" s="129"/>
      <c r="EC74" s="129"/>
      <c r="ED74" s="129"/>
      <c r="EE74" s="129"/>
      <c r="EF74" s="129"/>
      <c r="EG74" s="129"/>
      <c r="EH74" s="129"/>
      <c r="EI74" s="129"/>
      <c r="EK74" s="129"/>
      <c r="EL74" s="129"/>
      <c r="EM74" s="129"/>
      <c r="EN74" s="129"/>
      <c r="EO74" s="129"/>
      <c r="EP74" s="129"/>
      <c r="EQ74" s="129"/>
      <c r="ER74" s="129"/>
      <c r="ES74" s="129"/>
      <c r="ET74" s="129"/>
      <c r="EU74" s="129"/>
      <c r="EV74" s="129"/>
      <c r="EW74" s="129"/>
      <c r="EY74" s="129"/>
      <c r="EZ74" s="129"/>
      <c r="FA74" s="129"/>
      <c r="FB74" s="129"/>
      <c r="FC74" s="129"/>
      <c r="FD74" s="129"/>
      <c r="FE74" s="129"/>
      <c r="FF74" s="129"/>
      <c r="FG74" s="129"/>
      <c r="FH74" s="129"/>
      <c r="FI74" s="129"/>
      <c r="FJ74" s="129"/>
      <c r="FK74" s="129"/>
      <c r="FM74" s="129"/>
      <c r="FN74" s="129"/>
      <c r="FO74" s="129"/>
      <c r="FP74" s="129"/>
      <c r="FQ74" s="129"/>
      <c r="FR74" s="129"/>
      <c r="FS74" s="129"/>
      <c r="FT74" s="129"/>
      <c r="FU74" s="129"/>
      <c r="FV74" s="129"/>
      <c r="FW74" s="129"/>
      <c r="FX74" s="129"/>
      <c r="FY74" s="129"/>
      <c r="GA74" s="129"/>
      <c r="GB74" s="129"/>
      <c r="GC74" s="129"/>
      <c r="GD74" s="129"/>
      <c r="GE74" s="129"/>
      <c r="GF74" s="129"/>
      <c r="GG74" s="129"/>
      <c r="GH74" s="129"/>
      <c r="GI74" s="129"/>
      <c r="GJ74" s="129"/>
      <c r="GK74" s="129"/>
      <c r="GL74" s="129"/>
      <c r="GM74" s="129"/>
      <c r="GO74" s="129"/>
      <c r="GP74" s="129"/>
      <c r="GQ74" s="129"/>
      <c r="GR74" s="129"/>
      <c r="GS74" s="129"/>
      <c r="GT74" s="129"/>
      <c r="GU74" s="129"/>
      <c r="GV74" s="129"/>
      <c r="GW74" s="129"/>
      <c r="GX74" s="129"/>
      <c r="GY74" s="129"/>
      <c r="GZ74" s="129"/>
      <c r="HA74" s="129"/>
    </row>
    <row r="75" spans="1:209" ht="13.9" hidden="1" x14ac:dyDescent="0.25">
      <c r="A75" s="23"/>
      <c r="B75" s="24"/>
      <c r="C75" s="107"/>
      <c r="D75" s="25"/>
      <c r="E75" s="25"/>
      <c r="F75" s="25"/>
      <c r="G75" s="25"/>
      <c r="H75" s="25"/>
      <c r="I75" s="25"/>
      <c r="J75" s="25"/>
      <c r="K75" s="25"/>
      <c r="L75" s="25"/>
      <c r="M75" s="25"/>
      <c r="O75" s="23"/>
      <c r="P75" s="24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C75" s="23"/>
      <c r="AD75" s="24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Q75" s="23"/>
      <c r="AR75" s="24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E75" s="23"/>
      <c r="BF75" s="24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S75" s="23"/>
      <c r="BT75" s="24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G75" s="23"/>
      <c r="CH75" s="24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U75" s="23"/>
      <c r="CV75" s="24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I75" s="23"/>
      <c r="DJ75" s="24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W75" s="23"/>
      <c r="DX75" s="24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K75" s="23"/>
      <c r="EL75" s="24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Y75" s="23"/>
      <c r="EZ75" s="24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M75" s="23"/>
      <c r="FN75" s="24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GA75" s="23"/>
      <c r="GB75" s="24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O75" s="23"/>
      <c r="GP75" s="24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</row>
    <row r="76" spans="1:209" ht="13.9" hidden="1" x14ac:dyDescent="0.25">
      <c r="A76" s="23"/>
      <c r="B76" s="24"/>
      <c r="C76" s="106"/>
      <c r="D76" s="25"/>
      <c r="E76" s="25"/>
      <c r="F76" s="25"/>
      <c r="G76" s="25"/>
      <c r="H76" s="25"/>
      <c r="I76" s="25"/>
      <c r="J76" s="25"/>
      <c r="K76" s="25"/>
      <c r="L76" s="25"/>
      <c r="M76" s="25"/>
      <c r="O76" s="23"/>
      <c r="P76" s="24"/>
      <c r="Q76" s="106"/>
      <c r="R76" s="25"/>
      <c r="S76" s="25"/>
      <c r="T76" s="25"/>
      <c r="U76" s="25"/>
      <c r="V76" s="25"/>
      <c r="W76" s="25"/>
      <c r="X76" s="25"/>
      <c r="Y76" s="25"/>
      <c r="Z76" s="25"/>
      <c r="AA76" s="25"/>
      <c r="AC76" s="23"/>
      <c r="AD76" s="24"/>
      <c r="AE76" s="106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Q76" s="23"/>
      <c r="AR76" s="24"/>
      <c r="AS76" s="106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E76" s="23"/>
      <c r="BF76" s="24"/>
      <c r="BG76" s="106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S76" s="23"/>
      <c r="BT76" s="24"/>
      <c r="BU76" s="106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G76" s="23"/>
      <c r="CH76" s="24"/>
      <c r="CI76" s="106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U76" s="23"/>
      <c r="CV76" s="24"/>
      <c r="CW76" s="106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I76" s="23"/>
      <c r="DJ76" s="24"/>
      <c r="DK76" s="106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W76" s="23"/>
      <c r="DX76" s="24"/>
      <c r="DY76" s="106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K76" s="23"/>
      <c r="EL76" s="24"/>
      <c r="EM76" s="106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Y76" s="23"/>
      <c r="EZ76" s="24"/>
      <c r="FA76" s="106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M76" s="23"/>
      <c r="FN76" s="24"/>
      <c r="FO76" s="106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GA76" s="23"/>
      <c r="GB76" s="24"/>
      <c r="GC76" s="106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O76" s="23"/>
      <c r="GP76" s="24"/>
      <c r="GQ76" s="106"/>
      <c r="GR76" s="25"/>
      <c r="GS76" s="25"/>
      <c r="GT76" s="25"/>
      <c r="GU76" s="25"/>
      <c r="GV76" s="25"/>
      <c r="GW76" s="25"/>
      <c r="GX76" s="25"/>
      <c r="GY76" s="25"/>
      <c r="GZ76" s="25"/>
      <c r="HA76" s="25"/>
    </row>
    <row r="77" spans="1:209" ht="15" hidden="1" customHeight="1" x14ac:dyDescent="0.25">
      <c r="A77" s="23"/>
      <c r="B77" s="24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O77" s="23"/>
      <c r="P77" s="24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C77" s="23"/>
      <c r="AD77" s="24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Q77" s="23"/>
      <c r="AR77" s="24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E77" s="23"/>
      <c r="BF77" s="24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S77" s="23"/>
      <c r="BT77" s="24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G77" s="23"/>
      <c r="CH77" s="24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U77" s="23"/>
      <c r="CV77" s="24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I77" s="23"/>
      <c r="DJ77" s="24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W77" s="23"/>
      <c r="DX77" s="24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K77" s="23"/>
      <c r="EL77" s="24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Y77" s="23"/>
      <c r="EZ77" s="24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M77" s="23"/>
      <c r="FN77" s="24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GA77" s="23"/>
      <c r="GB77" s="24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O77" s="23"/>
      <c r="GP77" s="24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</row>
    <row r="78" spans="1:209" ht="15" hidden="1" x14ac:dyDescent="0.25">
      <c r="A78" s="130" t="s">
        <v>43</v>
      </c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2"/>
      <c r="O78" s="130" t="s">
        <v>43</v>
      </c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2"/>
      <c r="AC78" s="130" t="s">
        <v>43</v>
      </c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2"/>
      <c r="AQ78" s="130" t="s">
        <v>43</v>
      </c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2"/>
      <c r="BE78" s="130" t="s">
        <v>43</v>
      </c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2"/>
      <c r="BS78" s="130" t="s">
        <v>43</v>
      </c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2"/>
      <c r="CG78" s="130" t="s">
        <v>43</v>
      </c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2"/>
      <c r="CU78" s="130" t="s">
        <v>43</v>
      </c>
      <c r="CV78" s="131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2"/>
      <c r="DI78" s="130" t="s">
        <v>43</v>
      </c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2"/>
      <c r="DW78" s="130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2"/>
      <c r="EK78" s="130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2"/>
      <c r="EY78" s="130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2"/>
      <c r="FM78" s="130"/>
      <c r="FN78" s="131"/>
      <c r="FO78" s="131"/>
      <c r="FP78" s="131"/>
      <c r="FQ78" s="131"/>
      <c r="FR78" s="131"/>
      <c r="FS78" s="131"/>
      <c r="FT78" s="131"/>
      <c r="FU78" s="131"/>
      <c r="FV78" s="131"/>
      <c r="FW78" s="131"/>
      <c r="FX78" s="131"/>
      <c r="FY78" s="132"/>
      <c r="GA78" s="130"/>
      <c r="GB78" s="131"/>
      <c r="GC78" s="131"/>
      <c r="GD78" s="131"/>
      <c r="GE78" s="131"/>
      <c r="GF78" s="131"/>
      <c r="GG78" s="131"/>
      <c r="GH78" s="131"/>
      <c r="GI78" s="131"/>
      <c r="GJ78" s="131"/>
      <c r="GK78" s="131"/>
      <c r="GL78" s="131"/>
      <c r="GM78" s="132"/>
      <c r="GO78" s="130"/>
      <c r="GP78" s="131"/>
      <c r="GQ78" s="131"/>
      <c r="GR78" s="131"/>
      <c r="GS78" s="131"/>
      <c r="GT78" s="131"/>
      <c r="GU78" s="131"/>
      <c r="GV78" s="131"/>
      <c r="GW78" s="131"/>
      <c r="GX78" s="131"/>
      <c r="GY78" s="131"/>
      <c r="GZ78" s="131"/>
      <c r="HA78" s="132"/>
    </row>
    <row r="79" spans="1:209" ht="13.9" hidden="1" x14ac:dyDescent="0.25">
      <c r="A79" s="48"/>
      <c r="B79" s="49"/>
      <c r="C79" s="50" t="s">
        <v>2</v>
      </c>
      <c r="D79" s="50" t="s">
        <v>3</v>
      </c>
      <c r="E79" s="49" t="s">
        <v>4</v>
      </c>
      <c r="F79" s="50" t="s">
        <v>5</v>
      </c>
      <c r="G79" s="49" t="s">
        <v>6</v>
      </c>
      <c r="H79" s="50" t="s">
        <v>7</v>
      </c>
      <c r="I79" s="49" t="s">
        <v>8</v>
      </c>
      <c r="J79" s="50" t="s">
        <v>9</v>
      </c>
      <c r="K79" s="49" t="s">
        <v>10</v>
      </c>
      <c r="L79" s="50" t="s">
        <v>11</v>
      </c>
      <c r="M79" s="49" t="s">
        <v>12</v>
      </c>
      <c r="O79" s="48"/>
      <c r="P79" s="49"/>
      <c r="Q79" s="50" t="s">
        <v>2</v>
      </c>
      <c r="R79" s="50" t="s">
        <v>3</v>
      </c>
      <c r="S79" s="49" t="s">
        <v>4</v>
      </c>
      <c r="T79" s="50" t="s">
        <v>5</v>
      </c>
      <c r="U79" s="49" t="s">
        <v>6</v>
      </c>
      <c r="V79" s="50" t="s">
        <v>7</v>
      </c>
      <c r="W79" s="49" t="s">
        <v>8</v>
      </c>
      <c r="X79" s="50" t="s">
        <v>9</v>
      </c>
      <c r="Y79" s="49" t="s">
        <v>10</v>
      </c>
      <c r="Z79" s="50" t="s">
        <v>11</v>
      </c>
      <c r="AA79" s="49" t="s">
        <v>12</v>
      </c>
      <c r="AC79" s="48"/>
      <c r="AD79" s="49"/>
      <c r="AE79" s="50" t="s">
        <v>2</v>
      </c>
      <c r="AF79" s="50" t="s">
        <v>3</v>
      </c>
      <c r="AG79" s="49" t="s">
        <v>4</v>
      </c>
      <c r="AH79" s="50" t="s">
        <v>5</v>
      </c>
      <c r="AI79" s="49" t="s">
        <v>6</v>
      </c>
      <c r="AJ79" s="50" t="s">
        <v>7</v>
      </c>
      <c r="AK79" s="49" t="s">
        <v>8</v>
      </c>
      <c r="AL79" s="50" t="s">
        <v>9</v>
      </c>
      <c r="AM79" s="49" t="s">
        <v>10</v>
      </c>
      <c r="AN79" s="50" t="s">
        <v>11</v>
      </c>
      <c r="AO79" s="49" t="s">
        <v>12</v>
      </c>
      <c r="AQ79" s="48"/>
      <c r="AR79" s="49"/>
      <c r="AS79" s="50" t="s">
        <v>2</v>
      </c>
      <c r="AT79" s="50" t="s">
        <v>3</v>
      </c>
      <c r="AU79" s="49" t="s">
        <v>4</v>
      </c>
      <c r="AV79" s="50" t="s">
        <v>5</v>
      </c>
      <c r="AW79" s="49" t="s">
        <v>6</v>
      </c>
      <c r="AX79" s="50" t="s">
        <v>7</v>
      </c>
      <c r="AY79" s="49" t="s">
        <v>8</v>
      </c>
      <c r="AZ79" s="50" t="s">
        <v>9</v>
      </c>
      <c r="BA79" s="49" t="s">
        <v>10</v>
      </c>
      <c r="BB79" s="50" t="s">
        <v>11</v>
      </c>
      <c r="BC79" s="49" t="s">
        <v>12</v>
      </c>
      <c r="BE79" s="48"/>
      <c r="BF79" s="49"/>
      <c r="BG79" s="50" t="s">
        <v>2</v>
      </c>
      <c r="BH79" s="50" t="s">
        <v>3</v>
      </c>
      <c r="BI79" s="49" t="s">
        <v>4</v>
      </c>
      <c r="BJ79" s="50" t="s">
        <v>5</v>
      </c>
      <c r="BK79" s="49" t="s">
        <v>6</v>
      </c>
      <c r="BL79" s="50" t="s">
        <v>7</v>
      </c>
      <c r="BM79" s="49" t="s">
        <v>8</v>
      </c>
      <c r="BN79" s="50" t="s">
        <v>9</v>
      </c>
      <c r="BO79" s="49" t="s">
        <v>10</v>
      </c>
      <c r="BP79" s="50" t="s">
        <v>11</v>
      </c>
      <c r="BQ79" s="49" t="s">
        <v>12</v>
      </c>
      <c r="BS79" s="48"/>
      <c r="BT79" s="49"/>
      <c r="BU79" s="50" t="s">
        <v>2</v>
      </c>
      <c r="BV79" s="50" t="s">
        <v>3</v>
      </c>
      <c r="BW79" s="49" t="s">
        <v>4</v>
      </c>
      <c r="BX79" s="50" t="s">
        <v>5</v>
      </c>
      <c r="BY79" s="49" t="s">
        <v>6</v>
      </c>
      <c r="BZ79" s="50" t="s">
        <v>7</v>
      </c>
      <c r="CA79" s="49" t="s">
        <v>8</v>
      </c>
      <c r="CB79" s="50" t="s">
        <v>9</v>
      </c>
      <c r="CC79" s="49" t="s">
        <v>10</v>
      </c>
      <c r="CD79" s="50" t="s">
        <v>11</v>
      </c>
      <c r="CE79" s="49" t="s">
        <v>12</v>
      </c>
      <c r="CG79" s="48"/>
      <c r="CH79" s="49"/>
      <c r="CI79" s="50" t="s">
        <v>2</v>
      </c>
      <c r="CJ79" s="50" t="s">
        <v>3</v>
      </c>
      <c r="CK79" s="49" t="s">
        <v>4</v>
      </c>
      <c r="CL79" s="50" t="s">
        <v>5</v>
      </c>
      <c r="CM79" s="49" t="s">
        <v>6</v>
      </c>
      <c r="CN79" s="50" t="s">
        <v>7</v>
      </c>
      <c r="CO79" s="49" t="s">
        <v>8</v>
      </c>
      <c r="CP79" s="50" t="s">
        <v>9</v>
      </c>
      <c r="CQ79" s="49" t="s">
        <v>10</v>
      </c>
      <c r="CR79" s="50" t="s">
        <v>11</v>
      </c>
      <c r="CS79" s="49" t="s">
        <v>12</v>
      </c>
      <c r="CU79" s="48"/>
      <c r="CV79" s="49"/>
      <c r="CW79" s="50" t="s">
        <v>2</v>
      </c>
      <c r="CX79" s="50" t="s">
        <v>3</v>
      </c>
      <c r="CY79" s="49" t="s">
        <v>4</v>
      </c>
      <c r="CZ79" s="50" t="s">
        <v>5</v>
      </c>
      <c r="DA79" s="49" t="s">
        <v>6</v>
      </c>
      <c r="DB79" s="50" t="s">
        <v>7</v>
      </c>
      <c r="DC79" s="49" t="s">
        <v>8</v>
      </c>
      <c r="DD79" s="50" t="s">
        <v>9</v>
      </c>
      <c r="DE79" s="49" t="s">
        <v>10</v>
      </c>
      <c r="DF79" s="50" t="s">
        <v>11</v>
      </c>
      <c r="DG79" s="49" t="s">
        <v>12</v>
      </c>
      <c r="DI79" s="48"/>
      <c r="DJ79" s="49"/>
      <c r="DK79" s="50" t="s">
        <v>2</v>
      </c>
      <c r="DL79" s="50" t="s">
        <v>3</v>
      </c>
      <c r="DM79" s="49" t="s">
        <v>4</v>
      </c>
      <c r="DN79" s="50" t="s">
        <v>5</v>
      </c>
      <c r="DO79" s="49" t="s">
        <v>6</v>
      </c>
      <c r="DP79" s="50" t="s">
        <v>7</v>
      </c>
      <c r="DQ79" s="49" t="s">
        <v>8</v>
      </c>
      <c r="DR79" s="50" t="s">
        <v>9</v>
      </c>
      <c r="DS79" s="49" t="s">
        <v>10</v>
      </c>
      <c r="DT79" s="50" t="s">
        <v>11</v>
      </c>
      <c r="DU79" s="49" t="s">
        <v>12</v>
      </c>
      <c r="DW79" s="48"/>
      <c r="DX79" s="49"/>
      <c r="DY79" s="50"/>
      <c r="DZ79" s="50"/>
      <c r="EA79" s="49"/>
      <c r="EB79" s="50"/>
      <c r="EC79" s="49"/>
      <c r="ED79" s="50"/>
      <c r="EE79" s="49"/>
      <c r="EF79" s="50"/>
      <c r="EG79" s="49"/>
      <c r="EH79" s="50"/>
      <c r="EI79" s="49"/>
      <c r="EK79" s="48"/>
      <c r="EL79" s="49"/>
      <c r="EM79" s="50"/>
      <c r="EN79" s="50"/>
      <c r="EO79" s="49"/>
      <c r="EP79" s="50"/>
      <c r="EQ79" s="49"/>
      <c r="ER79" s="50"/>
      <c r="ES79" s="49"/>
      <c r="ET79" s="50"/>
      <c r="EU79" s="49"/>
      <c r="EV79" s="50"/>
      <c r="EW79" s="49"/>
      <c r="EY79" s="48"/>
      <c r="EZ79" s="49"/>
      <c r="FA79" s="50"/>
      <c r="FB79" s="50"/>
      <c r="FC79" s="49"/>
      <c r="FD79" s="50"/>
      <c r="FE79" s="49"/>
      <c r="FF79" s="50"/>
      <c r="FG79" s="49"/>
      <c r="FH79" s="50"/>
      <c r="FI79" s="49"/>
      <c r="FJ79" s="50"/>
      <c r="FK79" s="49"/>
      <c r="FM79" s="48"/>
      <c r="FN79" s="49"/>
      <c r="FO79" s="50"/>
      <c r="FP79" s="50"/>
      <c r="FQ79" s="49"/>
      <c r="FR79" s="50"/>
      <c r="FS79" s="49"/>
      <c r="FT79" s="50"/>
      <c r="FU79" s="49"/>
      <c r="FV79" s="50"/>
      <c r="FW79" s="49"/>
      <c r="FX79" s="50"/>
      <c r="FY79" s="49"/>
      <c r="GA79" s="48"/>
      <c r="GB79" s="49"/>
      <c r="GC79" s="50"/>
      <c r="GD79" s="50"/>
      <c r="GE79" s="49"/>
      <c r="GF79" s="50"/>
      <c r="GG79" s="49"/>
      <c r="GH79" s="50"/>
      <c r="GI79" s="49"/>
      <c r="GJ79" s="50"/>
      <c r="GK79" s="49"/>
      <c r="GL79" s="50"/>
      <c r="GM79" s="49"/>
      <c r="GO79" s="48"/>
      <c r="GP79" s="49"/>
      <c r="GQ79" s="50"/>
      <c r="GR79" s="50"/>
      <c r="GS79" s="49"/>
      <c r="GT79" s="50"/>
      <c r="GU79" s="49"/>
      <c r="GV79" s="50"/>
      <c r="GW79" s="49"/>
      <c r="GX79" s="50"/>
      <c r="GY79" s="49"/>
      <c r="GZ79" s="50"/>
      <c r="HA79" s="49"/>
    </row>
    <row r="80" spans="1:209" ht="13.9" hidden="1" x14ac:dyDescent="0.25">
      <c r="A80" s="51" t="s">
        <v>13</v>
      </c>
      <c r="B80" s="52" t="s">
        <v>14</v>
      </c>
      <c r="C80" s="53">
        <v>0.21</v>
      </c>
      <c r="D80" s="53">
        <v>0.24</v>
      </c>
      <c r="E80" s="54">
        <v>0.33</v>
      </c>
      <c r="F80" s="53">
        <v>0.43</v>
      </c>
      <c r="G80" s="54">
        <v>0.54</v>
      </c>
      <c r="H80" s="53">
        <v>0.64</v>
      </c>
      <c r="I80" s="54">
        <v>0.74</v>
      </c>
      <c r="J80" s="53">
        <v>0.84</v>
      </c>
      <c r="K80" s="54">
        <v>1.05</v>
      </c>
      <c r="L80" s="53">
        <v>1.1499999999999999</v>
      </c>
      <c r="M80" s="54">
        <v>1.25</v>
      </c>
      <c r="O80" s="51" t="s">
        <v>13</v>
      </c>
      <c r="P80" s="52" t="s">
        <v>14</v>
      </c>
      <c r="Q80" s="53">
        <v>0.21</v>
      </c>
      <c r="R80" s="53">
        <v>0.24</v>
      </c>
      <c r="S80" s="54">
        <v>0.33</v>
      </c>
      <c r="T80" s="53">
        <v>0.43</v>
      </c>
      <c r="U80" s="54">
        <v>0.54</v>
      </c>
      <c r="V80" s="53">
        <v>0.64</v>
      </c>
      <c r="W80" s="54">
        <v>0.74</v>
      </c>
      <c r="X80" s="53">
        <v>0.84</v>
      </c>
      <c r="Y80" s="54">
        <v>1.05</v>
      </c>
      <c r="Z80" s="53">
        <v>1.1499999999999999</v>
      </c>
      <c r="AA80" s="54">
        <v>1.25</v>
      </c>
      <c r="AC80" s="51" t="s">
        <v>13</v>
      </c>
      <c r="AD80" s="52" t="s">
        <v>14</v>
      </c>
      <c r="AE80" s="53">
        <v>0.21</v>
      </c>
      <c r="AF80" s="53">
        <v>0.24</v>
      </c>
      <c r="AG80" s="54">
        <v>0.33</v>
      </c>
      <c r="AH80" s="53">
        <v>0.43</v>
      </c>
      <c r="AI80" s="54">
        <v>0.54</v>
      </c>
      <c r="AJ80" s="53">
        <v>0.64</v>
      </c>
      <c r="AK80" s="54">
        <v>0.74</v>
      </c>
      <c r="AL80" s="53">
        <v>0.84</v>
      </c>
      <c r="AM80" s="54">
        <v>1.05</v>
      </c>
      <c r="AN80" s="53">
        <v>1.1499999999999999</v>
      </c>
      <c r="AO80" s="54">
        <v>1.25</v>
      </c>
      <c r="AQ80" s="51" t="s">
        <v>13</v>
      </c>
      <c r="AR80" s="52" t="s">
        <v>14</v>
      </c>
      <c r="AS80" s="53">
        <v>0.21</v>
      </c>
      <c r="AT80" s="53">
        <v>0.24</v>
      </c>
      <c r="AU80" s="54">
        <v>0.33</v>
      </c>
      <c r="AV80" s="53">
        <v>0.43</v>
      </c>
      <c r="AW80" s="54">
        <v>0.54</v>
      </c>
      <c r="AX80" s="53">
        <v>0.64</v>
      </c>
      <c r="AY80" s="54">
        <v>0.74</v>
      </c>
      <c r="AZ80" s="53">
        <v>0.84</v>
      </c>
      <c r="BA80" s="54">
        <v>1.05</v>
      </c>
      <c r="BB80" s="53">
        <v>1.1499999999999999</v>
      </c>
      <c r="BC80" s="54">
        <v>1.25</v>
      </c>
      <c r="BE80" s="51" t="s">
        <v>13</v>
      </c>
      <c r="BF80" s="52" t="s">
        <v>14</v>
      </c>
      <c r="BG80" s="53">
        <v>0.21</v>
      </c>
      <c r="BH80" s="53">
        <v>0.24</v>
      </c>
      <c r="BI80" s="54">
        <v>0.33</v>
      </c>
      <c r="BJ80" s="53">
        <v>0.43</v>
      </c>
      <c r="BK80" s="54">
        <v>0.54</v>
      </c>
      <c r="BL80" s="53">
        <v>0.64</v>
      </c>
      <c r="BM80" s="54">
        <v>0.74</v>
      </c>
      <c r="BN80" s="53">
        <v>0.84</v>
      </c>
      <c r="BO80" s="54">
        <v>1.05</v>
      </c>
      <c r="BP80" s="53">
        <v>1.1499999999999999</v>
      </c>
      <c r="BQ80" s="54">
        <v>1.25</v>
      </c>
      <c r="BS80" s="51" t="s">
        <v>13</v>
      </c>
      <c r="BT80" s="52" t="s">
        <v>14</v>
      </c>
      <c r="BU80" s="53">
        <v>0.21</v>
      </c>
      <c r="BV80" s="53">
        <v>0.24</v>
      </c>
      <c r="BW80" s="54">
        <v>0.33</v>
      </c>
      <c r="BX80" s="53">
        <v>0.43</v>
      </c>
      <c r="BY80" s="54">
        <v>0.54</v>
      </c>
      <c r="BZ80" s="53">
        <v>0.64</v>
      </c>
      <c r="CA80" s="54">
        <v>0.74</v>
      </c>
      <c r="CB80" s="53">
        <v>0.84</v>
      </c>
      <c r="CC80" s="54">
        <v>1.05</v>
      </c>
      <c r="CD80" s="53">
        <v>1.1499999999999999</v>
      </c>
      <c r="CE80" s="54">
        <v>1.25</v>
      </c>
      <c r="CG80" s="51" t="s">
        <v>13</v>
      </c>
      <c r="CH80" s="52" t="s">
        <v>14</v>
      </c>
      <c r="CI80" s="53">
        <v>0.21</v>
      </c>
      <c r="CJ80" s="53">
        <v>0.24</v>
      </c>
      <c r="CK80" s="54">
        <v>0.33</v>
      </c>
      <c r="CL80" s="53">
        <v>0.43</v>
      </c>
      <c r="CM80" s="54">
        <v>0.54</v>
      </c>
      <c r="CN80" s="53">
        <v>0.64</v>
      </c>
      <c r="CO80" s="54">
        <v>0.74</v>
      </c>
      <c r="CP80" s="53">
        <v>0.84</v>
      </c>
      <c r="CQ80" s="54">
        <v>1.05</v>
      </c>
      <c r="CR80" s="53">
        <v>1.1499999999999999</v>
      </c>
      <c r="CS80" s="54">
        <v>1.25</v>
      </c>
      <c r="CU80" s="51" t="s">
        <v>13</v>
      </c>
      <c r="CV80" s="52" t="s">
        <v>14</v>
      </c>
      <c r="CW80" s="53">
        <v>0.21</v>
      </c>
      <c r="CX80" s="53">
        <v>0.24</v>
      </c>
      <c r="CY80" s="54">
        <v>0.33</v>
      </c>
      <c r="CZ80" s="53">
        <v>0.43</v>
      </c>
      <c r="DA80" s="54">
        <v>0.54</v>
      </c>
      <c r="DB80" s="53">
        <v>0.64</v>
      </c>
      <c r="DC80" s="54">
        <v>0.74</v>
      </c>
      <c r="DD80" s="53">
        <v>0.84</v>
      </c>
      <c r="DE80" s="54">
        <v>1.05</v>
      </c>
      <c r="DF80" s="53">
        <v>1.1499999999999999</v>
      </c>
      <c r="DG80" s="54">
        <v>1.25</v>
      </c>
      <c r="DI80" s="51" t="s">
        <v>13</v>
      </c>
      <c r="DJ80" s="52" t="s">
        <v>14</v>
      </c>
      <c r="DK80" s="53">
        <v>0.21</v>
      </c>
      <c r="DL80" s="53">
        <v>0.24</v>
      </c>
      <c r="DM80" s="54">
        <v>0.33</v>
      </c>
      <c r="DN80" s="53">
        <v>0.43</v>
      </c>
      <c r="DO80" s="54">
        <v>0.54</v>
      </c>
      <c r="DP80" s="53">
        <v>0.64</v>
      </c>
      <c r="DQ80" s="54">
        <v>0.74</v>
      </c>
      <c r="DR80" s="53">
        <v>0.84</v>
      </c>
      <c r="DS80" s="54">
        <v>1.05</v>
      </c>
      <c r="DT80" s="53">
        <v>1.1499999999999999</v>
      </c>
      <c r="DU80" s="54">
        <v>1.25</v>
      </c>
      <c r="DW80" s="51"/>
      <c r="DX80" s="52"/>
      <c r="DY80" s="53"/>
      <c r="DZ80" s="53"/>
      <c r="EA80" s="54"/>
      <c r="EB80" s="53"/>
      <c r="EC80" s="54"/>
      <c r="ED80" s="53"/>
      <c r="EE80" s="54"/>
      <c r="EF80" s="53"/>
      <c r="EG80" s="54"/>
      <c r="EH80" s="53"/>
      <c r="EI80" s="54"/>
      <c r="EK80" s="51"/>
      <c r="EL80" s="52"/>
      <c r="EM80" s="53"/>
      <c r="EN80" s="53"/>
      <c r="EO80" s="54"/>
      <c r="EP80" s="53"/>
      <c r="EQ80" s="54"/>
      <c r="ER80" s="53"/>
      <c r="ES80" s="54"/>
      <c r="ET80" s="53"/>
      <c r="EU80" s="54"/>
      <c r="EV80" s="53"/>
      <c r="EW80" s="54"/>
      <c r="EY80" s="51"/>
      <c r="EZ80" s="52"/>
      <c r="FA80" s="53"/>
      <c r="FB80" s="53"/>
      <c r="FC80" s="54"/>
      <c r="FD80" s="53"/>
      <c r="FE80" s="54"/>
      <c r="FF80" s="53"/>
      <c r="FG80" s="54"/>
      <c r="FH80" s="53"/>
      <c r="FI80" s="54"/>
      <c r="FJ80" s="53"/>
      <c r="FK80" s="54"/>
      <c r="FM80" s="51"/>
      <c r="FN80" s="52"/>
      <c r="FO80" s="53"/>
      <c r="FP80" s="53"/>
      <c r="FQ80" s="54"/>
      <c r="FR80" s="53"/>
      <c r="FS80" s="54"/>
      <c r="FT80" s="53"/>
      <c r="FU80" s="54"/>
      <c r="FV80" s="53"/>
      <c r="FW80" s="54"/>
      <c r="FX80" s="53"/>
      <c r="FY80" s="54"/>
      <c r="GA80" s="51"/>
      <c r="GB80" s="52"/>
      <c r="GC80" s="53"/>
      <c r="GD80" s="53"/>
      <c r="GE80" s="54"/>
      <c r="GF80" s="53"/>
      <c r="GG80" s="54"/>
      <c r="GH80" s="53"/>
      <c r="GI80" s="54"/>
      <c r="GJ80" s="53"/>
      <c r="GK80" s="54"/>
      <c r="GL80" s="53"/>
      <c r="GM80" s="54"/>
      <c r="GO80" s="51"/>
      <c r="GP80" s="52"/>
      <c r="GQ80" s="53"/>
      <c r="GR80" s="53"/>
      <c r="GS80" s="54"/>
      <c r="GT80" s="53"/>
      <c r="GU80" s="54"/>
      <c r="GV80" s="53"/>
      <c r="GW80" s="54"/>
      <c r="GX80" s="53"/>
      <c r="GY80" s="54"/>
      <c r="GZ80" s="53"/>
      <c r="HA80" s="54"/>
    </row>
    <row r="81" spans="1:209" ht="13.9" hidden="1" x14ac:dyDescent="0.25">
      <c r="A81" s="9" t="s">
        <v>15</v>
      </c>
      <c r="B81" s="10" t="s">
        <v>16</v>
      </c>
      <c r="C81" s="11">
        <f>+C6/10</f>
        <v>491.6</v>
      </c>
      <c r="D81" s="11">
        <f t="shared" ref="D81:M81" si="451">+D6/10</f>
        <v>491.6</v>
      </c>
      <c r="E81" s="11">
        <f t="shared" si="451"/>
        <v>491.6</v>
      </c>
      <c r="F81" s="11">
        <f t="shared" si="451"/>
        <v>491.6</v>
      </c>
      <c r="G81" s="11">
        <f t="shared" si="451"/>
        <v>491.6</v>
      </c>
      <c r="H81" s="11">
        <f t="shared" si="451"/>
        <v>491.6</v>
      </c>
      <c r="I81" s="11">
        <f t="shared" si="451"/>
        <v>491.6</v>
      </c>
      <c r="J81" s="11">
        <f t="shared" si="451"/>
        <v>491.6</v>
      </c>
      <c r="K81" s="11">
        <f t="shared" si="451"/>
        <v>491.6</v>
      </c>
      <c r="L81" s="11">
        <f t="shared" si="451"/>
        <v>491.6</v>
      </c>
      <c r="M81" s="11">
        <f t="shared" si="451"/>
        <v>491.6</v>
      </c>
      <c r="O81" s="9" t="s">
        <v>15</v>
      </c>
      <c r="P81" s="10" t="s">
        <v>16</v>
      </c>
      <c r="Q81" s="11">
        <f>+Q6/10</f>
        <v>516.20000000000005</v>
      </c>
      <c r="R81" s="11">
        <f t="shared" ref="R81:AA81" si="452">+R6/10</f>
        <v>516.20000000000005</v>
      </c>
      <c r="S81" s="11">
        <f t="shared" si="452"/>
        <v>516.20000000000005</v>
      </c>
      <c r="T81" s="11">
        <f t="shared" si="452"/>
        <v>516.20000000000005</v>
      </c>
      <c r="U81" s="11">
        <f t="shared" si="452"/>
        <v>516.20000000000005</v>
      </c>
      <c r="V81" s="11">
        <f t="shared" si="452"/>
        <v>516.20000000000005</v>
      </c>
      <c r="W81" s="11">
        <f t="shared" si="452"/>
        <v>516.20000000000005</v>
      </c>
      <c r="X81" s="11">
        <f t="shared" si="452"/>
        <v>516.20000000000005</v>
      </c>
      <c r="Y81" s="11">
        <f t="shared" si="452"/>
        <v>516.20000000000005</v>
      </c>
      <c r="Z81" s="11">
        <f t="shared" si="452"/>
        <v>516.20000000000005</v>
      </c>
      <c r="AA81" s="11">
        <f t="shared" si="452"/>
        <v>516.20000000000005</v>
      </c>
      <c r="AC81" s="9" t="s">
        <v>15</v>
      </c>
      <c r="AD81" s="10" t="s">
        <v>16</v>
      </c>
      <c r="AE81" s="11">
        <f>+AE6/10</f>
        <v>530.9</v>
      </c>
      <c r="AF81" s="11">
        <f t="shared" ref="AF81:AO81" si="453">+AF6/10</f>
        <v>530.9</v>
      </c>
      <c r="AG81" s="11">
        <f t="shared" si="453"/>
        <v>530.9</v>
      </c>
      <c r="AH81" s="11">
        <f t="shared" si="453"/>
        <v>530.9</v>
      </c>
      <c r="AI81" s="11">
        <f t="shared" si="453"/>
        <v>530.9</v>
      </c>
      <c r="AJ81" s="11">
        <f t="shared" si="453"/>
        <v>530.9</v>
      </c>
      <c r="AK81" s="11">
        <f t="shared" si="453"/>
        <v>530.9</v>
      </c>
      <c r="AL81" s="11">
        <f t="shared" si="453"/>
        <v>530.9</v>
      </c>
      <c r="AM81" s="11">
        <f t="shared" si="453"/>
        <v>530.9</v>
      </c>
      <c r="AN81" s="11">
        <f t="shared" si="453"/>
        <v>530.9</v>
      </c>
      <c r="AO81" s="11">
        <f t="shared" si="453"/>
        <v>530.9</v>
      </c>
      <c r="AQ81" s="9" t="s">
        <v>15</v>
      </c>
      <c r="AR81" s="10" t="s">
        <v>16</v>
      </c>
      <c r="AS81" s="11">
        <f>+AS6/10</f>
        <v>540.79999999999995</v>
      </c>
      <c r="AT81" s="11">
        <f t="shared" ref="AT81:BC81" si="454">+AT6/10</f>
        <v>540.79999999999995</v>
      </c>
      <c r="AU81" s="11">
        <f t="shared" si="454"/>
        <v>540.79999999999995</v>
      </c>
      <c r="AV81" s="11">
        <f t="shared" si="454"/>
        <v>540.79999999999995</v>
      </c>
      <c r="AW81" s="11">
        <f t="shared" si="454"/>
        <v>540.79999999999995</v>
      </c>
      <c r="AX81" s="11">
        <f t="shared" si="454"/>
        <v>540.79999999999995</v>
      </c>
      <c r="AY81" s="11">
        <f t="shared" si="454"/>
        <v>540.79999999999995</v>
      </c>
      <c r="AZ81" s="11">
        <f t="shared" si="454"/>
        <v>540.79999999999995</v>
      </c>
      <c r="BA81" s="11">
        <f t="shared" si="454"/>
        <v>540.79999999999995</v>
      </c>
      <c r="BB81" s="11">
        <f t="shared" si="454"/>
        <v>540.79999999999995</v>
      </c>
      <c r="BC81" s="11">
        <f t="shared" si="454"/>
        <v>540.79999999999995</v>
      </c>
      <c r="BE81" s="9" t="s">
        <v>15</v>
      </c>
      <c r="BF81" s="10" t="s">
        <v>16</v>
      </c>
      <c r="BG81" s="11">
        <f>+BG6/10</f>
        <v>555.5</v>
      </c>
      <c r="BH81" s="11">
        <f t="shared" ref="BH81:BQ81" si="455">+BH6/10</f>
        <v>555.5</v>
      </c>
      <c r="BI81" s="11">
        <f t="shared" si="455"/>
        <v>555.5</v>
      </c>
      <c r="BJ81" s="11">
        <f t="shared" si="455"/>
        <v>555.5</v>
      </c>
      <c r="BK81" s="11">
        <f t="shared" si="455"/>
        <v>555.5</v>
      </c>
      <c r="BL81" s="11">
        <f t="shared" si="455"/>
        <v>555.5</v>
      </c>
      <c r="BM81" s="11">
        <f t="shared" si="455"/>
        <v>555.5</v>
      </c>
      <c r="BN81" s="11">
        <f t="shared" si="455"/>
        <v>555.5</v>
      </c>
      <c r="BO81" s="11">
        <f t="shared" si="455"/>
        <v>555.5</v>
      </c>
      <c r="BP81" s="11">
        <f t="shared" si="455"/>
        <v>555.5</v>
      </c>
      <c r="BQ81" s="11">
        <f t="shared" si="455"/>
        <v>555.5</v>
      </c>
      <c r="BS81" s="9" t="s">
        <v>15</v>
      </c>
      <c r="BT81" s="10" t="s">
        <v>16</v>
      </c>
      <c r="BU81" s="11">
        <f>+BU6/10</f>
        <v>565.29999999999995</v>
      </c>
      <c r="BV81" s="11">
        <f t="shared" ref="BV81:CE81" si="456">+BV6/10</f>
        <v>565.29999999999995</v>
      </c>
      <c r="BW81" s="11">
        <f t="shared" si="456"/>
        <v>565.29999999999995</v>
      </c>
      <c r="BX81" s="11">
        <f t="shared" si="456"/>
        <v>565.29999999999995</v>
      </c>
      <c r="BY81" s="11">
        <f t="shared" si="456"/>
        <v>565.29999999999995</v>
      </c>
      <c r="BZ81" s="11">
        <f t="shared" si="456"/>
        <v>565.29999999999995</v>
      </c>
      <c r="CA81" s="11">
        <f t="shared" si="456"/>
        <v>565.29999999999995</v>
      </c>
      <c r="CB81" s="11">
        <f t="shared" si="456"/>
        <v>565.29999999999995</v>
      </c>
      <c r="CC81" s="11">
        <f t="shared" si="456"/>
        <v>565.29999999999995</v>
      </c>
      <c r="CD81" s="11">
        <f t="shared" si="456"/>
        <v>565.29999999999995</v>
      </c>
      <c r="CE81" s="11">
        <f t="shared" si="456"/>
        <v>565.29999999999995</v>
      </c>
      <c r="CG81" s="9" t="s">
        <v>15</v>
      </c>
      <c r="CH81" s="10" t="s">
        <v>16</v>
      </c>
      <c r="CI81" s="11">
        <f>+CI6/10</f>
        <v>585</v>
      </c>
      <c r="CJ81" s="11">
        <f t="shared" ref="CJ81:CS81" si="457">+CJ6/10</f>
        <v>585</v>
      </c>
      <c r="CK81" s="11">
        <f t="shared" si="457"/>
        <v>585</v>
      </c>
      <c r="CL81" s="11">
        <f t="shared" si="457"/>
        <v>585</v>
      </c>
      <c r="CM81" s="11">
        <f t="shared" si="457"/>
        <v>585</v>
      </c>
      <c r="CN81" s="11">
        <f t="shared" si="457"/>
        <v>585</v>
      </c>
      <c r="CO81" s="11">
        <f t="shared" si="457"/>
        <v>585</v>
      </c>
      <c r="CP81" s="11">
        <f t="shared" si="457"/>
        <v>585</v>
      </c>
      <c r="CQ81" s="11">
        <f t="shared" si="457"/>
        <v>585</v>
      </c>
      <c r="CR81" s="11">
        <f t="shared" si="457"/>
        <v>585</v>
      </c>
      <c r="CS81" s="11">
        <f t="shared" si="457"/>
        <v>585</v>
      </c>
      <c r="CU81" s="9" t="s">
        <v>15</v>
      </c>
      <c r="CV81" s="10" t="s">
        <v>16</v>
      </c>
      <c r="CW81" s="11">
        <f>+CW6/10</f>
        <v>639.1</v>
      </c>
      <c r="CX81" s="11">
        <f t="shared" ref="CX81:DG81" si="458">+CX6/10</f>
        <v>639.1</v>
      </c>
      <c r="CY81" s="11">
        <f t="shared" si="458"/>
        <v>639.1</v>
      </c>
      <c r="CZ81" s="11">
        <f t="shared" si="458"/>
        <v>639.1</v>
      </c>
      <c r="DA81" s="11">
        <f t="shared" si="458"/>
        <v>639.1</v>
      </c>
      <c r="DB81" s="11">
        <f t="shared" si="458"/>
        <v>639.1</v>
      </c>
      <c r="DC81" s="11">
        <f t="shared" si="458"/>
        <v>639.1</v>
      </c>
      <c r="DD81" s="11">
        <f t="shared" si="458"/>
        <v>639.1</v>
      </c>
      <c r="DE81" s="11">
        <f t="shared" si="458"/>
        <v>639.1</v>
      </c>
      <c r="DF81" s="11">
        <f t="shared" si="458"/>
        <v>639.1</v>
      </c>
      <c r="DG81" s="11">
        <f t="shared" si="458"/>
        <v>639.1</v>
      </c>
      <c r="DI81" s="9" t="s">
        <v>15</v>
      </c>
      <c r="DJ81" s="10" t="s">
        <v>16</v>
      </c>
      <c r="DK81" s="11">
        <f>+DK6/10</f>
        <v>648.9</v>
      </c>
      <c r="DL81" s="11">
        <f t="shared" ref="DL81:DU81" si="459">+DL6/10</f>
        <v>648.9</v>
      </c>
      <c r="DM81" s="11">
        <f t="shared" si="459"/>
        <v>648.9</v>
      </c>
      <c r="DN81" s="11">
        <f t="shared" si="459"/>
        <v>648.9</v>
      </c>
      <c r="DO81" s="11">
        <f t="shared" si="459"/>
        <v>648.9</v>
      </c>
      <c r="DP81" s="11">
        <f t="shared" si="459"/>
        <v>648.9</v>
      </c>
      <c r="DQ81" s="11">
        <f t="shared" si="459"/>
        <v>648.9</v>
      </c>
      <c r="DR81" s="11">
        <f t="shared" si="459"/>
        <v>648.9</v>
      </c>
      <c r="DS81" s="11">
        <f t="shared" si="459"/>
        <v>648.9</v>
      </c>
      <c r="DT81" s="11">
        <f t="shared" si="459"/>
        <v>648.9</v>
      </c>
      <c r="DU81" s="11">
        <f t="shared" si="459"/>
        <v>648.9</v>
      </c>
      <c r="DW81" s="9"/>
      <c r="DX81" s="10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K81" s="9"/>
      <c r="EL81" s="10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Y81" s="9"/>
      <c r="EZ81" s="10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M81" s="9"/>
      <c r="FN81" s="10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GA81" s="9"/>
      <c r="GB81" s="10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O81" s="9"/>
      <c r="GP81" s="10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</row>
    <row r="82" spans="1:209" ht="13.9" hidden="1" x14ac:dyDescent="0.25">
      <c r="A82" s="9" t="s">
        <v>17</v>
      </c>
      <c r="B82" s="12" t="s">
        <v>18</v>
      </c>
      <c r="C82" s="11">
        <f>+C81*C80</f>
        <v>103.236</v>
      </c>
      <c r="D82" s="11">
        <f t="shared" ref="D82:M82" si="460">+D81*D80</f>
        <v>117.98399999999999</v>
      </c>
      <c r="E82" s="11">
        <f t="shared" si="460"/>
        <v>162.22800000000001</v>
      </c>
      <c r="F82" s="11">
        <f t="shared" si="460"/>
        <v>211.38800000000001</v>
      </c>
      <c r="G82" s="11">
        <f t="shared" si="460"/>
        <v>265.46400000000006</v>
      </c>
      <c r="H82" s="11">
        <f t="shared" si="460"/>
        <v>314.62400000000002</v>
      </c>
      <c r="I82" s="11">
        <f t="shared" si="460"/>
        <v>363.78399999999999</v>
      </c>
      <c r="J82" s="11">
        <f t="shared" si="460"/>
        <v>412.94400000000002</v>
      </c>
      <c r="K82" s="11">
        <f t="shared" si="460"/>
        <v>516.18000000000006</v>
      </c>
      <c r="L82" s="11">
        <f t="shared" si="460"/>
        <v>565.34</v>
      </c>
      <c r="M82" s="11">
        <f t="shared" si="460"/>
        <v>614.5</v>
      </c>
      <c r="O82" s="9" t="s">
        <v>17</v>
      </c>
      <c r="P82" s="12" t="s">
        <v>18</v>
      </c>
      <c r="Q82" s="11">
        <f>+Q81*Q80</f>
        <v>108.402</v>
      </c>
      <c r="R82" s="11">
        <f t="shared" ref="R82:AA82" si="461">+R81*R80</f>
        <v>123.88800000000001</v>
      </c>
      <c r="S82" s="11">
        <f t="shared" si="461"/>
        <v>170.34600000000003</v>
      </c>
      <c r="T82" s="11">
        <f t="shared" si="461"/>
        <v>221.96600000000001</v>
      </c>
      <c r="U82" s="11">
        <f t="shared" si="461"/>
        <v>278.74800000000005</v>
      </c>
      <c r="V82" s="11">
        <f t="shared" si="461"/>
        <v>330.36800000000005</v>
      </c>
      <c r="W82" s="11">
        <f t="shared" si="461"/>
        <v>381.98800000000006</v>
      </c>
      <c r="X82" s="11">
        <f t="shared" si="461"/>
        <v>433.608</v>
      </c>
      <c r="Y82" s="11">
        <f t="shared" si="461"/>
        <v>542.0100000000001</v>
      </c>
      <c r="Z82" s="11">
        <f t="shared" si="461"/>
        <v>593.63</v>
      </c>
      <c r="AA82" s="11">
        <f t="shared" si="461"/>
        <v>645.25</v>
      </c>
      <c r="AC82" s="9" t="s">
        <v>17</v>
      </c>
      <c r="AD82" s="12" t="s">
        <v>18</v>
      </c>
      <c r="AE82" s="11">
        <f>+AE81*AE80</f>
        <v>111.48899999999999</v>
      </c>
      <c r="AF82" s="11">
        <f t="shared" ref="AF82:AO82" si="462">+AF81*AF80</f>
        <v>127.416</v>
      </c>
      <c r="AG82" s="11">
        <f t="shared" si="462"/>
        <v>175.197</v>
      </c>
      <c r="AH82" s="11">
        <f t="shared" si="462"/>
        <v>228.28699999999998</v>
      </c>
      <c r="AI82" s="11">
        <f t="shared" si="462"/>
        <v>286.68599999999998</v>
      </c>
      <c r="AJ82" s="11">
        <f t="shared" si="462"/>
        <v>339.77600000000001</v>
      </c>
      <c r="AK82" s="11">
        <f t="shared" si="462"/>
        <v>392.86599999999999</v>
      </c>
      <c r="AL82" s="11">
        <f t="shared" si="462"/>
        <v>445.95599999999996</v>
      </c>
      <c r="AM82" s="11">
        <f t="shared" si="462"/>
        <v>557.44500000000005</v>
      </c>
      <c r="AN82" s="11">
        <f t="shared" si="462"/>
        <v>610.53499999999997</v>
      </c>
      <c r="AO82" s="11">
        <f t="shared" si="462"/>
        <v>663.625</v>
      </c>
      <c r="AQ82" s="9" t="s">
        <v>17</v>
      </c>
      <c r="AR82" s="12" t="s">
        <v>18</v>
      </c>
      <c r="AS82" s="11">
        <f>+AS81*AS80</f>
        <v>113.56799999999998</v>
      </c>
      <c r="AT82" s="11">
        <f t="shared" ref="AT82:BC82" si="463">+AT81*AT80</f>
        <v>129.79199999999997</v>
      </c>
      <c r="AU82" s="11">
        <f t="shared" si="463"/>
        <v>178.464</v>
      </c>
      <c r="AV82" s="11">
        <f t="shared" si="463"/>
        <v>232.54399999999998</v>
      </c>
      <c r="AW82" s="11">
        <f t="shared" si="463"/>
        <v>292.03199999999998</v>
      </c>
      <c r="AX82" s="11">
        <f t="shared" si="463"/>
        <v>346.11199999999997</v>
      </c>
      <c r="AY82" s="11">
        <f t="shared" si="463"/>
        <v>400.19199999999995</v>
      </c>
      <c r="AZ82" s="11">
        <f t="shared" si="463"/>
        <v>454.27199999999993</v>
      </c>
      <c r="BA82" s="11">
        <f t="shared" si="463"/>
        <v>567.84</v>
      </c>
      <c r="BB82" s="11">
        <f t="shared" si="463"/>
        <v>621.91999999999985</v>
      </c>
      <c r="BC82" s="11">
        <f t="shared" si="463"/>
        <v>676</v>
      </c>
      <c r="BE82" s="9" t="s">
        <v>17</v>
      </c>
      <c r="BF82" s="12" t="s">
        <v>18</v>
      </c>
      <c r="BG82" s="11">
        <f>+BG81*BG80</f>
        <v>116.655</v>
      </c>
      <c r="BH82" s="11">
        <f t="shared" ref="BH82:BQ82" si="464">+BH81*BH80</f>
        <v>133.32</v>
      </c>
      <c r="BI82" s="11">
        <f t="shared" si="464"/>
        <v>183.315</v>
      </c>
      <c r="BJ82" s="11">
        <f t="shared" si="464"/>
        <v>238.86500000000001</v>
      </c>
      <c r="BK82" s="11">
        <f t="shared" si="464"/>
        <v>299.97000000000003</v>
      </c>
      <c r="BL82" s="11">
        <f t="shared" si="464"/>
        <v>355.52</v>
      </c>
      <c r="BM82" s="11">
        <f t="shared" si="464"/>
        <v>411.07</v>
      </c>
      <c r="BN82" s="11">
        <f t="shared" si="464"/>
        <v>466.62</v>
      </c>
      <c r="BO82" s="11">
        <f t="shared" si="464"/>
        <v>583.27499999999998</v>
      </c>
      <c r="BP82" s="11">
        <f t="shared" si="464"/>
        <v>638.82499999999993</v>
      </c>
      <c r="BQ82" s="11">
        <f t="shared" si="464"/>
        <v>694.375</v>
      </c>
      <c r="BS82" s="9" t="s">
        <v>17</v>
      </c>
      <c r="BT82" s="12" t="s">
        <v>18</v>
      </c>
      <c r="BU82" s="11">
        <f>+BU81*BU80</f>
        <v>118.71299999999998</v>
      </c>
      <c r="BV82" s="11">
        <f t="shared" ref="BV82:CE82" si="465">+BV81*BV80</f>
        <v>135.672</v>
      </c>
      <c r="BW82" s="11">
        <f t="shared" si="465"/>
        <v>186.54900000000001</v>
      </c>
      <c r="BX82" s="11">
        <f t="shared" si="465"/>
        <v>243.07899999999998</v>
      </c>
      <c r="BY82" s="11">
        <f t="shared" si="465"/>
        <v>305.262</v>
      </c>
      <c r="BZ82" s="11">
        <f t="shared" si="465"/>
        <v>361.79199999999997</v>
      </c>
      <c r="CA82" s="11">
        <f t="shared" si="465"/>
        <v>418.32199999999995</v>
      </c>
      <c r="CB82" s="11">
        <f t="shared" si="465"/>
        <v>474.85199999999992</v>
      </c>
      <c r="CC82" s="11">
        <f t="shared" si="465"/>
        <v>593.56499999999994</v>
      </c>
      <c r="CD82" s="11">
        <f t="shared" si="465"/>
        <v>650.09499999999991</v>
      </c>
      <c r="CE82" s="11">
        <f t="shared" si="465"/>
        <v>706.625</v>
      </c>
      <c r="CG82" s="9" t="s">
        <v>17</v>
      </c>
      <c r="CH82" s="12" t="s">
        <v>18</v>
      </c>
      <c r="CI82" s="11">
        <f>+CI81*CI80</f>
        <v>122.85</v>
      </c>
      <c r="CJ82" s="11">
        <f t="shared" ref="CJ82:CS82" si="466">+CJ81*CJ80</f>
        <v>140.4</v>
      </c>
      <c r="CK82" s="11">
        <f t="shared" si="466"/>
        <v>193.05</v>
      </c>
      <c r="CL82" s="11">
        <f t="shared" si="466"/>
        <v>251.54999999999998</v>
      </c>
      <c r="CM82" s="11">
        <f t="shared" si="466"/>
        <v>315.90000000000003</v>
      </c>
      <c r="CN82" s="11">
        <f t="shared" si="466"/>
        <v>374.40000000000003</v>
      </c>
      <c r="CO82" s="11">
        <f t="shared" si="466"/>
        <v>432.9</v>
      </c>
      <c r="CP82" s="11">
        <f t="shared" si="466"/>
        <v>491.4</v>
      </c>
      <c r="CQ82" s="11">
        <f t="shared" si="466"/>
        <v>614.25</v>
      </c>
      <c r="CR82" s="11">
        <f t="shared" si="466"/>
        <v>672.75</v>
      </c>
      <c r="CS82" s="11">
        <f t="shared" si="466"/>
        <v>731.25</v>
      </c>
      <c r="CU82" s="9" t="s">
        <v>17</v>
      </c>
      <c r="CV82" s="12" t="s">
        <v>18</v>
      </c>
      <c r="CW82" s="11">
        <f>+CW81*CW80</f>
        <v>134.21100000000001</v>
      </c>
      <c r="CX82" s="11">
        <f t="shared" ref="CX82:DG82" si="467">+CX81*CX80</f>
        <v>153.38399999999999</v>
      </c>
      <c r="CY82" s="11">
        <f t="shared" si="467"/>
        <v>210.90300000000002</v>
      </c>
      <c r="CZ82" s="11">
        <f t="shared" si="467"/>
        <v>274.81299999999999</v>
      </c>
      <c r="DA82" s="11">
        <f t="shared" si="467"/>
        <v>345.11400000000003</v>
      </c>
      <c r="DB82" s="11">
        <f t="shared" si="467"/>
        <v>409.024</v>
      </c>
      <c r="DC82" s="11">
        <f t="shared" si="467"/>
        <v>472.93400000000003</v>
      </c>
      <c r="DD82" s="11">
        <f t="shared" si="467"/>
        <v>536.84400000000005</v>
      </c>
      <c r="DE82" s="11">
        <f t="shared" si="467"/>
        <v>671.05500000000006</v>
      </c>
      <c r="DF82" s="11">
        <f t="shared" si="467"/>
        <v>734.96499999999992</v>
      </c>
      <c r="DG82" s="11">
        <f t="shared" si="467"/>
        <v>798.875</v>
      </c>
      <c r="DI82" s="9" t="s">
        <v>17</v>
      </c>
      <c r="DJ82" s="12" t="s">
        <v>18</v>
      </c>
      <c r="DK82" s="11">
        <f>+DK81*DK80</f>
        <v>136.26899999999998</v>
      </c>
      <c r="DL82" s="11">
        <f t="shared" ref="DL82:DU82" si="468">+DL81*DL80</f>
        <v>155.73599999999999</v>
      </c>
      <c r="DM82" s="11">
        <f t="shared" si="468"/>
        <v>214.137</v>
      </c>
      <c r="DN82" s="11">
        <f t="shared" si="468"/>
        <v>279.02699999999999</v>
      </c>
      <c r="DO82" s="11">
        <f t="shared" si="468"/>
        <v>350.40600000000001</v>
      </c>
      <c r="DP82" s="11">
        <f t="shared" si="468"/>
        <v>415.29599999999999</v>
      </c>
      <c r="DQ82" s="11">
        <f t="shared" si="468"/>
        <v>480.18599999999998</v>
      </c>
      <c r="DR82" s="11">
        <f t="shared" si="468"/>
        <v>545.07599999999991</v>
      </c>
      <c r="DS82" s="11">
        <f t="shared" si="468"/>
        <v>681.34500000000003</v>
      </c>
      <c r="DT82" s="11">
        <f t="shared" si="468"/>
        <v>746.2349999999999</v>
      </c>
      <c r="DU82" s="11">
        <f t="shared" si="468"/>
        <v>811.125</v>
      </c>
      <c r="DW82" s="9"/>
      <c r="DX82" s="12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K82" s="9"/>
      <c r="EL82" s="12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Y82" s="9"/>
      <c r="EZ82" s="12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M82" s="9"/>
      <c r="FN82" s="12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GA82" s="9"/>
      <c r="GB82" s="12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O82" s="9"/>
      <c r="GP82" s="12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</row>
    <row r="83" spans="1:209" ht="13.9" hidden="1" x14ac:dyDescent="0.25">
      <c r="A83" s="9" t="s">
        <v>19</v>
      </c>
      <c r="B83" s="12" t="s">
        <v>20</v>
      </c>
      <c r="C83" s="11">
        <f>+C8/10</f>
        <v>272.2</v>
      </c>
      <c r="D83" s="11">
        <f t="shared" ref="D83:M83" si="469">+D8/10</f>
        <v>272.2</v>
      </c>
      <c r="E83" s="11">
        <f t="shared" si="469"/>
        <v>272.2</v>
      </c>
      <c r="F83" s="11">
        <f t="shared" si="469"/>
        <v>272.2</v>
      </c>
      <c r="G83" s="11">
        <f t="shared" si="469"/>
        <v>272.2</v>
      </c>
      <c r="H83" s="11">
        <f t="shared" si="469"/>
        <v>272.2</v>
      </c>
      <c r="I83" s="11">
        <f t="shared" si="469"/>
        <v>272.2</v>
      </c>
      <c r="J83" s="11">
        <f t="shared" si="469"/>
        <v>272.2</v>
      </c>
      <c r="K83" s="11">
        <f t="shared" si="469"/>
        <v>272.2</v>
      </c>
      <c r="L83" s="11">
        <f t="shared" si="469"/>
        <v>272.2</v>
      </c>
      <c r="M83" s="11">
        <f t="shared" si="469"/>
        <v>272.2</v>
      </c>
      <c r="O83" s="9" t="s">
        <v>19</v>
      </c>
      <c r="P83" s="12" t="s">
        <v>20</v>
      </c>
      <c r="Q83" s="11">
        <f>+Q8/10</f>
        <v>293.39999999999998</v>
      </c>
      <c r="R83" s="11">
        <f t="shared" ref="R83:AA83" si="470">+R8/10</f>
        <v>293.39999999999998</v>
      </c>
      <c r="S83" s="11">
        <f t="shared" si="470"/>
        <v>293.39999999999998</v>
      </c>
      <c r="T83" s="11">
        <f t="shared" si="470"/>
        <v>293.39999999999998</v>
      </c>
      <c r="U83" s="11">
        <f t="shared" si="470"/>
        <v>293.39999999999998</v>
      </c>
      <c r="V83" s="11">
        <f t="shared" si="470"/>
        <v>293.39999999999998</v>
      </c>
      <c r="W83" s="11">
        <f t="shared" si="470"/>
        <v>293.39999999999998</v>
      </c>
      <c r="X83" s="11">
        <f t="shared" si="470"/>
        <v>293.39999999999998</v>
      </c>
      <c r="Y83" s="11">
        <f t="shared" si="470"/>
        <v>293.39999999999998</v>
      </c>
      <c r="Z83" s="11">
        <f t="shared" si="470"/>
        <v>293.39999999999998</v>
      </c>
      <c r="AA83" s="11">
        <f t="shared" si="470"/>
        <v>293.39999999999998</v>
      </c>
      <c r="AC83" s="9" t="s">
        <v>19</v>
      </c>
      <c r="AD83" s="12" t="s">
        <v>20</v>
      </c>
      <c r="AE83" s="11">
        <f>+AE8/10</f>
        <v>306.2</v>
      </c>
      <c r="AF83" s="11">
        <f t="shared" ref="AF83:AO83" si="471">+AF8/10</f>
        <v>306.2</v>
      </c>
      <c r="AG83" s="11">
        <f t="shared" si="471"/>
        <v>306.2</v>
      </c>
      <c r="AH83" s="11">
        <f t="shared" si="471"/>
        <v>306.2</v>
      </c>
      <c r="AI83" s="11">
        <f t="shared" si="471"/>
        <v>306.2</v>
      </c>
      <c r="AJ83" s="11">
        <f t="shared" si="471"/>
        <v>306.2</v>
      </c>
      <c r="AK83" s="11">
        <f t="shared" si="471"/>
        <v>306.2</v>
      </c>
      <c r="AL83" s="11">
        <f t="shared" si="471"/>
        <v>306.2</v>
      </c>
      <c r="AM83" s="11">
        <f t="shared" si="471"/>
        <v>306.2</v>
      </c>
      <c r="AN83" s="11">
        <f t="shared" si="471"/>
        <v>306.2</v>
      </c>
      <c r="AO83" s="11">
        <f t="shared" si="471"/>
        <v>306.2</v>
      </c>
      <c r="AQ83" s="9" t="s">
        <v>19</v>
      </c>
      <c r="AR83" s="12" t="s">
        <v>20</v>
      </c>
      <c r="AS83" s="11">
        <f>+AS8/10</f>
        <v>314.7</v>
      </c>
      <c r="AT83" s="11">
        <f t="shared" ref="AT83:BC83" si="472">+AT8/10</f>
        <v>314.7</v>
      </c>
      <c r="AU83" s="11">
        <f t="shared" si="472"/>
        <v>314.7</v>
      </c>
      <c r="AV83" s="11">
        <f t="shared" si="472"/>
        <v>314.7</v>
      </c>
      <c r="AW83" s="11">
        <f t="shared" si="472"/>
        <v>314.7</v>
      </c>
      <c r="AX83" s="11">
        <f t="shared" si="472"/>
        <v>314.7</v>
      </c>
      <c r="AY83" s="11">
        <f t="shared" si="472"/>
        <v>314.7</v>
      </c>
      <c r="AZ83" s="11">
        <f t="shared" si="472"/>
        <v>314.7</v>
      </c>
      <c r="BA83" s="11">
        <f t="shared" si="472"/>
        <v>314.7</v>
      </c>
      <c r="BB83" s="11">
        <f t="shared" si="472"/>
        <v>314.7</v>
      </c>
      <c r="BC83" s="11">
        <f t="shared" si="472"/>
        <v>314.7</v>
      </c>
      <c r="BE83" s="9" t="s">
        <v>19</v>
      </c>
      <c r="BF83" s="12" t="s">
        <v>20</v>
      </c>
      <c r="BG83" s="11">
        <f>+BG8/10</f>
        <v>327.39999999999998</v>
      </c>
      <c r="BH83" s="11">
        <f t="shared" ref="BH83:BQ83" si="473">+BH8/10</f>
        <v>327.39999999999998</v>
      </c>
      <c r="BI83" s="11">
        <f t="shared" si="473"/>
        <v>327.39999999999998</v>
      </c>
      <c r="BJ83" s="11">
        <f t="shared" si="473"/>
        <v>327.39999999999998</v>
      </c>
      <c r="BK83" s="11">
        <f t="shared" si="473"/>
        <v>327.39999999999998</v>
      </c>
      <c r="BL83" s="11">
        <f t="shared" si="473"/>
        <v>327.39999999999998</v>
      </c>
      <c r="BM83" s="11">
        <f t="shared" si="473"/>
        <v>327.39999999999998</v>
      </c>
      <c r="BN83" s="11">
        <f t="shared" si="473"/>
        <v>327.39999999999998</v>
      </c>
      <c r="BO83" s="11">
        <f t="shared" si="473"/>
        <v>327.39999999999998</v>
      </c>
      <c r="BP83" s="11">
        <f t="shared" si="473"/>
        <v>327.39999999999998</v>
      </c>
      <c r="BQ83" s="11">
        <f t="shared" si="473"/>
        <v>327.39999999999998</v>
      </c>
      <c r="BS83" s="9" t="s">
        <v>19</v>
      </c>
      <c r="BT83" s="12" t="s">
        <v>20</v>
      </c>
      <c r="BU83" s="11">
        <f>+BU8/10</f>
        <v>335.9</v>
      </c>
      <c r="BV83" s="11">
        <f t="shared" ref="BV83:CE83" si="474">+BV8/10</f>
        <v>335.9</v>
      </c>
      <c r="BW83" s="11">
        <f t="shared" si="474"/>
        <v>335.9</v>
      </c>
      <c r="BX83" s="11">
        <f t="shared" si="474"/>
        <v>335.9</v>
      </c>
      <c r="BY83" s="11">
        <f t="shared" si="474"/>
        <v>335.9</v>
      </c>
      <c r="BZ83" s="11">
        <f t="shared" si="474"/>
        <v>335.9</v>
      </c>
      <c r="CA83" s="11">
        <f t="shared" si="474"/>
        <v>335.9</v>
      </c>
      <c r="CB83" s="11">
        <f t="shared" si="474"/>
        <v>335.9</v>
      </c>
      <c r="CC83" s="11">
        <f t="shared" si="474"/>
        <v>335.9</v>
      </c>
      <c r="CD83" s="11">
        <f t="shared" si="474"/>
        <v>335.9</v>
      </c>
      <c r="CE83" s="11">
        <f t="shared" si="474"/>
        <v>335.9</v>
      </c>
      <c r="CG83" s="9" t="s">
        <v>19</v>
      </c>
      <c r="CH83" s="12" t="s">
        <v>20</v>
      </c>
      <c r="CI83" s="11">
        <f>+CI8/10</f>
        <v>352.9</v>
      </c>
      <c r="CJ83" s="11">
        <f t="shared" ref="CJ83:CS83" si="475">+CJ8/10</f>
        <v>352.9</v>
      </c>
      <c r="CK83" s="11">
        <f t="shared" si="475"/>
        <v>352.9</v>
      </c>
      <c r="CL83" s="11">
        <f t="shared" si="475"/>
        <v>352.9</v>
      </c>
      <c r="CM83" s="11">
        <f t="shared" si="475"/>
        <v>352.9</v>
      </c>
      <c r="CN83" s="11">
        <f t="shared" si="475"/>
        <v>352.9</v>
      </c>
      <c r="CO83" s="11">
        <f t="shared" si="475"/>
        <v>352.9</v>
      </c>
      <c r="CP83" s="11">
        <f t="shared" si="475"/>
        <v>352.9</v>
      </c>
      <c r="CQ83" s="11">
        <f t="shared" si="475"/>
        <v>352.9</v>
      </c>
      <c r="CR83" s="11">
        <f t="shared" si="475"/>
        <v>352.9</v>
      </c>
      <c r="CS83" s="11">
        <f t="shared" si="475"/>
        <v>352.9</v>
      </c>
      <c r="CU83" s="9" t="s">
        <v>19</v>
      </c>
      <c r="CV83" s="12" t="s">
        <v>20</v>
      </c>
      <c r="CW83" s="11">
        <f>+CW8/10</f>
        <v>399.7</v>
      </c>
      <c r="CX83" s="11">
        <f t="shared" ref="CX83:DG83" si="476">+CX8/10</f>
        <v>399.7</v>
      </c>
      <c r="CY83" s="11">
        <f t="shared" si="476"/>
        <v>399.7</v>
      </c>
      <c r="CZ83" s="11">
        <f t="shared" si="476"/>
        <v>399.7</v>
      </c>
      <c r="DA83" s="11">
        <f t="shared" si="476"/>
        <v>399.7</v>
      </c>
      <c r="DB83" s="11">
        <f t="shared" si="476"/>
        <v>399.7</v>
      </c>
      <c r="DC83" s="11">
        <f t="shared" si="476"/>
        <v>399.7</v>
      </c>
      <c r="DD83" s="11">
        <f t="shared" si="476"/>
        <v>399.7</v>
      </c>
      <c r="DE83" s="11">
        <f t="shared" si="476"/>
        <v>399.7</v>
      </c>
      <c r="DF83" s="11">
        <f t="shared" si="476"/>
        <v>399.7</v>
      </c>
      <c r="DG83" s="11">
        <f t="shared" si="476"/>
        <v>399.7</v>
      </c>
      <c r="DI83" s="9" t="s">
        <v>19</v>
      </c>
      <c r="DJ83" s="12" t="s">
        <v>20</v>
      </c>
      <c r="DK83" s="11">
        <f>+DK8/10</f>
        <v>408.2</v>
      </c>
      <c r="DL83" s="11">
        <f t="shared" ref="DL83:DU83" si="477">+DL8/10</f>
        <v>408.2</v>
      </c>
      <c r="DM83" s="11">
        <f t="shared" si="477"/>
        <v>408.2</v>
      </c>
      <c r="DN83" s="11">
        <f t="shared" si="477"/>
        <v>408.2</v>
      </c>
      <c r="DO83" s="11">
        <f t="shared" si="477"/>
        <v>408.2</v>
      </c>
      <c r="DP83" s="11">
        <f t="shared" si="477"/>
        <v>408.2</v>
      </c>
      <c r="DQ83" s="11">
        <f t="shared" si="477"/>
        <v>408.2</v>
      </c>
      <c r="DR83" s="11">
        <f t="shared" si="477"/>
        <v>408.2</v>
      </c>
      <c r="DS83" s="11">
        <f t="shared" si="477"/>
        <v>408.2</v>
      </c>
      <c r="DT83" s="11">
        <f t="shared" si="477"/>
        <v>408.2</v>
      </c>
      <c r="DU83" s="11">
        <f t="shared" si="477"/>
        <v>408.2</v>
      </c>
      <c r="DW83" s="9"/>
      <c r="DX83" s="12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K83" s="9"/>
      <c r="EL83" s="12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Y83" s="9"/>
      <c r="EZ83" s="12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M83" s="9"/>
      <c r="FN83" s="12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GA83" s="9"/>
      <c r="GB83" s="12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O83" s="9"/>
      <c r="GP83" s="12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</row>
    <row r="84" spans="1:209" ht="13.9" hidden="1" x14ac:dyDescent="0.25">
      <c r="A84" s="9" t="s">
        <v>41</v>
      </c>
      <c r="B84" s="12" t="s">
        <v>42</v>
      </c>
      <c r="C84" s="11">
        <f>+C6*0.3/10</f>
        <v>147.47999999999999</v>
      </c>
      <c r="D84" s="11">
        <f t="shared" ref="D84:M84" si="478">+D6*0.3/10</f>
        <v>147.47999999999999</v>
      </c>
      <c r="E84" s="11">
        <f t="shared" si="478"/>
        <v>147.47999999999999</v>
      </c>
      <c r="F84" s="11">
        <f t="shared" si="478"/>
        <v>147.47999999999999</v>
      </c>
      <c r="G84" s="11">
        <f t="shared" si="478"/>
        <v>147.47999999999999</v>
      </c>
      <c r="H84" s="11">
        <f t="shared" si="478"/>
        <v>147.47999999999999</v>
      </c>
      <c r="I84" s="11">
        <f t="shared" si="478"/>
        <v>147.47999999999999</v>
      </c>
      <c r="J84" s="11">
        <f t="shared" si="478"/>
        <v>147.47999999999999</v>
      </c>
      <c r="K84" s="11">
        <f t="shared" si="478"/>
        <v>147.47999999999999</v>
      </c>
      <c r="L84" s="11">
        <f t="shared" si="478"/>
        <v>147.47999999999999</v>
      </c>
      <c r="M84" s="11">
        <f t="shared" si="478"/>
        <v>147.47999999999999</v>
      </c>
      <c r="O84" s="9" t="s">
        <v>41</v>
      </c>
      <c r="P84" s="12" t="s">
        <v>42</v>
      </c>
      <c r="Q84" s="11">
        <f>+Q6*0.3/10</f>
        <v>154.85999999999999</v>
      </c>
      <c r="R84" s="11">
        <f t="shared" ref="R84:AA84" si="479">+R6*0.3/10</f>
        <v>154.85999999999999</v>
      </c>
      <c r="S84" s="11">
        <f t="shared" si="479"/>
        <v>154.85999999999999</v>
      </c>
      <c r="T84" s="11">
        <f t="shared" si="479"/>
        <v>154.85999999999999</v>
      </c>
      <c r="U84" s="11">
        <f t="shared" si="479"/>
        <v>154.85999999999999</v>
      </c>
      <c r="V84" s="11">
        <f t="shared" si="479"/>
        <v>154.85999999999999</v>
      </c>
      <c r="W84" s="11">
        <f t="shared" si="479"/>
        <v>154.85999999999999</v>
      </c>
      <c r="X84" s="11">
        <f t="shared" si="479"/>
        <v>154.85999999999999</v>
      </c>
      <c r="Y84" s="11">
        <f t="shared" si="479"/>
        <v>154.85999999999999</v>
      </c>
      <c r="Z84" s="11">
        <f t="shared" si="479"/>
        <v>154.85999999999999</v>
      </c>
      <c r="AA84" s="11">
        <f t="shared" si="479"/>
        <v>154.85999999999999</v>
      </c>
      <c r="AC84" s="9" t="s">
        <v>41</v>
      </c>
      <c r="AD84" s="12" t="s">
        <v>42</v>
      </c>
      <c r="AE84" s="11">
        <f>+AE6*0.3/10</f>
        <v>159.27000000000001</v>
      </c>
      <c r="AF84" s="11">
        <f t="shared" ref="AF84:AO84" si="480">+AF6*0.3/10</f>
        <v>159.27000000000001</v>
      </c>
      <c r="AG84" s="11">
        <f t="shared" si="480"/>
        <v>159.27000000000001</v>
      </c>
      <c r="AH84" s="11">
        <f t="shared" si="480"/>
        <v>159.27000000000001</v>
      </c>
      <c r="AI84" s="11">
        <f t="shared" si="480"/>
        <v>159.27000000000001</v>
      </c>
      <c r="AJ84" s="11">
        <f t="shared" si="480"/>
        <v>159.27000000000001</v>
      </c>
      <c r="AK84" s="11">
        <f t="shared" si="480"/>
        <v>159.27000000000001</v>
      </c>
      <c r="AL84" s="11">
        <f t="shared" si="480"/>
        <v>159.27000000000001</v>
      </c>
      <c r="AM84" s="11">
        <f t="shared" si="480"/>
        <v>159.27000000000001</v>
      </c>
      <c r="AN84" s="11">
        <f t="shared" si="480"/>
        <v>159.27000000000001</v>
      </c>
      <c r="AO84" s="11">
        <f t="shared" si="480"/>
        <v>159.27000000000001</v>
      </c>
      <c r="AQ84" s="9" t="s">
        <v>41</v>
      </c>
      <c r="AR84" s="12" t="s">
        <v>42</v>
      </c>
      <c r="AS84" s="11">
        <f>+AS6*0.3/10</f>
        <v>162.23999999999998</v>
      </c>
      <c r="AT84" s="11">
        <f t="shared" ref="AT84:BC84" si="481">+AT6*0.3/10</f>
        <v>162.23999999999998</v>
      </c>
      <c r="AU84" s="11">
        <f t="shared" si="481"/>
        <v>162.23999999999998</v>
      </c>
      <c r="AV84" s="11">
        <f t="shared" si="481"/>
        <v>162.23999999999998</v>
      </c>
      <c r="AW84" s="11">
        <f t="shared" si="481"/>
        <v>162.23999999999998</v>
      </c>
      <c r="AX84" s="11">
        <f t="shared" si="481"/>
        <v>162.23999999999998</v>
      </c>
      <c r="AY84" s="11">
        <f t="shared" si="481"/>
        <v>162.23999999999998</v>
      </c>
      <c r="AZ84" s="11">
        <f t="shared" si="481"/>
        <v>162.23999999999998</v>
      </c>
      <c r="BA84" s="11">
        <f t="shared" si="481"/>
        <v>162.23999999999998</v>
      </c>
      <c r="BB84" s="11">
        <f t="shared" si="481"/>
        <v>162.23999999999998</v>
      </c>
      <c r="BC84" s="11">
        <f t="shared" si="481"/>
        <v>162.23999999999998</v>
      </c>
      <c r="BE84" s="9" t="s">
        <v>41</v>
      </c>
      <c r="BF84" s="12" t="s">
        <v>42</v>
      </c>
      <c r="BG84" s="11">
        <f>+BG6*0.3/10</f>
        <v>166.65</v>
      </c>
      <c r="BH84" s="11">
        <f t="shared" ref="BH84:BQ84" si="482">+BH6*0.3/10</f>
        <v>166.65</v>
      </c>
      <c r="BI84" s="11">
        <f t="shared" si="482"/>
        <v>166.65</v>
      </c>
      <c r="BJ84" s="11">
        <f t="shared" si="482"/>
        <v>166.65</v>
      </c>
      <c r="BK84" s="11">
        <f t="shared" si="482"/>
        <v>166.65</v>
      </c>
      <c r="BL84" s="11">
        <f t="shared" si="482"/>
        <v>166.65</v>
      </c>
      <c r="BM84" s="11">
        <f t="shared" si="482"/>
        <v>166.65</v>
      </c>
      <c r="BN84" s="11">
        <f t="shared" si="482"/>
        <v>166.65</v>
      </c>
      <c r="BO84" s="11">
        <f t="shared" si="482"/>
        <v>166.65</v>
      </c>
      <c r="BP84" s="11">
        <f t="shared" si="482"/>
        <v>166.65</v>
      </c>
      <c r="BQ84" s="11">
        <f t="shared" si="482"/>
        <v>166.65</v>
      </c>
      <c r="BS84" s="9" t="s">
        <v>41</v>
      </c>
      <c r="BT84" s="12" t="s">
        <v>42</v>
      </c>
      <c r="BU84" s="11">
        <f>+BU6*0.3/10</f>
        <v>169.58999999999997</v>
      </c>
      <c r="BV84" s="11">
        <f t="shared" ref="BV84:CE84" si="483">+BV6*0.3/10</f>
        <v>169.58999999999997</v>
      </c>
      <c r="BW84" s="11">
        <f t="shared" si="483"/>
        <v>169.58999999999997</v>
      </c>
      <c r="BX84" s="11">
        <f t="shared" si="483"/>
        <v>169.58999999999997</v>
      </c>
      <c r="BY84" s="11">
        <f t="shared" si="483"/>
        <v>169.58999999999997</v>
      </c>
      <c r="BZ84" s="11">
        <f t="shared" si="483"/>
        <v>169.58999999999997</v>
      </c>
      <c r="CA84" s="11">
        <f t="shared" si="483"/>
        <v>169.58999999999997</v>
      </c>
      <c r="CB84" s="11">
        <f t="shared" si="483"/>
        <v>169.58999999999997</v>
      </c>
      <c r="CC84" s="11">
        <f t="shared" si="483"/>
        <v>169.58999999999997</v>
      </c>
      <c r="CD84" s="11">
        <f t="shared" si="483"/>
        <v>169.58999999999997</v>
      </c>
      <c r="CE84" s="11">
        <f t="shared" si="483"/>
        <v>169.58999999999997</v>
      </c>
      <c r="CG84" s="9" t="s">
        <v>41</v>
      </c>
      <c r="CH84" s="12" t="s">
        <v>42</v>
      </c>
      <c r="CI84" s="11">
        <f>+CI6*0.3/10</f>
        <v>175.5</v>
      </c>
      <c r="CJ84" s="11">
        <f t="shared" ref="CJ84:CS84" si="484">+CJ6*0.3/10</f>
        <v>175.5</v>
      </c>
      <c r="CK84" s="11">
        <f t="shared" si="484"/>
        <v>175.5</v>
      </c>
      <c r="CL84" s="11">
        <f t="shared" si="484"/>
        <v>175.5</v>
      </c>
      <c r="CM84" s="11">
        <f t="shared" si="484"/>
        <v>175.5</v>
      </c>
      <c r="CN84" s="11">
        <f t="shared" si="484"/>
        <v>175.5</v>
      </c>
      <c r="CO84" s="11">
        <f t="shared" si="484"/>
        <v>175.5</v>
      </c>
      <c r="CP84" s="11">
        <f t="shared" si="484"/>
        <v>175.5</v>
      </c>
      <c r="CQ84" s="11">
        <f t="shared" si="484"/>
        <v>175.5</v>
      </c>
      <c r="CR84" s="11">
        <f t="shared" si="484"/>
        <v>175.5</v>
      </c>
      <c r="CS84" s="11">
        <f t="shared" si="484"/>
        <v>175.5</v>
      </c>
      <c r="CU84" s="9" t="s">
        <v>41</v>
      </c>
      <c r="CV84" s="12" t="s">
        <v>42</v>
      </c>
      <c r="CW84" s="11">
        <f>+CW6*0.3/10</f>
        <v>191.73</v>
      </c>
      <c r="CX84" s="11">
        <f t="shared" ref="CX84:DG84" si="485">+CX6*0.3/10</f>
        <v>191.73</v>
      </c>
      <c r="CY84" s="11">
        <f t="shared" si="485"/>
        <v>191.73</v>
      </c>
      <c r="CZ84" s="11">
        <f t="shared" si="485"/>
        <v>191.73</v>
      </c>
      <c r="DA84" s="11">
        <f t="shared" si="485"/>
        <v>191.73</v>
      </c>
      <c r="DB84" s="11">
        <f t="shared" si="485"/>
        <v>191.73</v>
      </c>
      <c r="DC84" s="11">
        <f t="shared" si="485"/>
        <v>191.73</v>
      </c>
      <c r="DD84" s="11">
        <f t="shared" si="485"/>
        <v>191.73</v>
      </c>
      <c r="DE84" s="11">
        <f t="shared" si="485"/>
        <v>191.73</v>
      </c>
      <c r="DF84" s="11">
        <f t="shared" si="485"/>
        <v>191.73</v>
      </c>
      <c r="DG84" s="11">
        <f t="shared" si="485"/>
        <v>191.73</v>
      </c>
      <c r="DI84" s="9" t="s">
        <v>41</v>
      </c>
      <c r="DJ84" s="12" t="s">
        <v>42</v>
      </c>
      <c r="DK84" s="11">
        <f>+DK6*0.3/10</f>
        <v>194.67</v>
      </c>
      <c r="DL84" s="11">
        <f t="shared" ref="DL84:DU84" si="486">+DL6*0.3/10</f>
        <v>194.67</v>
      </c>
      <c r="DM84" s="11">
        <f t="shared" si="486"/>
        <v>194.67</v>
      </c>
      <c r="DN84" s="11">
        <f t="shared" si="486"/>
        <v>194.67</v>
      </c>
      <c r="DO84" s="11">
        <f t="shared" si="486"/>
        <v>194.67</v>
      </c>
      <c r="DP84" s="11">
        <f t="shared" si="486"/>
        <v>194.67</v>
      </c>
      <c r="DQ84" s="11">
        <f t="shared" si="486"/>
        <v>194.67</v>
      </c>
      <c r="DR84" s="11">
        <f t="shared" si="486"/>
        <v>194.67</v>
      </c>
      <c r="DS84" s="11">
        <f t="shared" si="486"/>
        <v>194.67</v>
      </c>
      <c r="DT84" s="11">
        <f t="shared" si="486"/>
        <v>194.67</v>
      </c>
      <c r="DU84" s="11">
        <f t="shared" si="486"/>
        <v>194.67</v>
      </c>
      <c r="DW84" s="9"/>
      <c r="DX84" s="12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K84" s="9"/>
      <c r="EL84" s="12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Y84" s="9"/>
      <c r="EZ84" s="12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M84" s="9"/>
      <c r="FN84" s="12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GA84" s="9"/>
      <c r="GB84" s="12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O84" s="9"/>
      <c r="GP84" s="12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</row>
    <row r="85" spans="1:209" ht="13.9" hidden="1" x14ac:dyDescent="0.25">
      <c r="A85" s="9"/>
      <c r="B85" s="14" t="s">
        <v>24</v>
      </c>
      <c r="C85" s="15">
        <f t="shared" ref="C85:M85" si="487">SUM(C81:C84)</f>
        <v>1014.5160000000001</v>
      </c>
      <c r="D85" s="15">
        <f t="shared" si="487"/>
        <v>1029.2640000000001</v>
      </c>
      <c r="E85" s="15">
        <f t="shared" si="487"/>
        <v>1073.508</v>
      </c>
      <c r="F85" s="15">
        <f t="shared" si="487"/>
        <v>1122.6680000000001</v>
      </c>
      <c r="G85" s="15">
        <f t="shared" si="487"/>
        <v>1176.7440000000001</v>
      </c>
      <c r="H85" s="15">
        <f t="shared" si="487"/>
        <v>1225.904</v>
      </c>
      <c r="I85" s="15">
        <f t="shared" si="487"/>
        <v>1275.0640000000001</v>
      </c>
      <c r="J85" s="15">
        <f t="shared" si="487"/>
        <v>1324.2240000000002</v>
      </c>
      <c r="K85" s="15">
        <f t="shared" si="487"/>
        <v>1427.46</v>
      </c>
      <c r="L85" s="15">
        <f t="shared" si="487"/>
        <v>1476.6200000000001</v>
      </c>
      <c r="M85" s="15">
        <f t="shared" si="487"/>
        <v>1525.78</v>
      </c>
      <c r="O85" s="9"/>
      <c r="P85" s="14" t="s">
        <v>24</v>
      </c>
      <c r="Q85" s="15">
        <f t="shared" ref="Q85:AA85" si="488">SUM(Q81:Q84)</f>
        <v>1072.8620000000001</v>
      </c>
      <c r="R85" s="15">
        <f t="shared" si="488"/>
        <v>1088.348</v>
      </c>
      <c r="S85" s="15">
        <f t="shared" si="488"/>
        <v>1134.806</v>
      </c>
      <c r="T85" s="15">
        <f t="shared" si="488"/>
        <v>1186.4259999999999</v>
      </c>
      <c r="U85" s="15">
        <f t="shared" si="488"/>
        <v>1243.2079999999999</v>
      </c>
      <c r="V85" s="15">
        <f t="shared" si="488"/>
        <v>1294.828</v>
      </c>
      <c r="W85" s="15">
        <f t="shared" si="488"/>
        <v>1346.4480000000001</v>
      </c>
      <c r="X85" s="15">
        <f t="shared" si="488"/>
        <v>1398.068</v>
      </c>
      <c r="Y85" s="15">
        <f t="shared" si="488"/>
        <v>1506.47</v>
      </c>
      <c r="Z85" s="15">
        <f t="shared" si="488"/>
        <v>1558.09</v>
      </c>
      <c r="AA85" s="15">
        <f t="shared" si="488"/>
        <v>1609.7099999999998</v>
      </c>
      <c r="AC85" s="9"/>
      <c r="AD85" s="14" t="s">
        <v>24</v>
      </c>
      <c r="AE85" s="15">
        <f t="shared" ref="AE85:AO85" si="489">SUM(AE81:AE84)</f>
        <v>1107.8589999999999</v>
      </c>
      <c r="AF85" s="15">
        <f t="shared" si="489"/>
        <v>1123.7860000000001</v>
      </c>
      <c r="AG85" s="15">
        <f t="shared" si="489"/>
        <v>1171.567</v>
      </c>
      <c r="AH85" s="15">
        <f t="shared" si="489"/>
        <v>1224.6569999999999</v>
      </c>
      <c r="AI85" s="15">
        <f t="shared" si="489"/>
        <v>1283.056</v>
      </c>
      <c r="AJ85" s="15">
        <f t="shared" si="489"/>
        <v>1336.146</v>
      </c>
      <c r="AK85" s="15">
        <f t="shared" si="489"/>
        <v>1389.2359999999999</v>
      </c>
      <c r="AL85" s="15">
        <f t="shared" si="489"/>
        <v>1442.326</v>
      </c>
      <c r="AM85" s="15">
        <f t="shared" si="489"/>
        <v>1553.8150000000001</v>
      </c>
      <c r="AN85" s="15">
        <f t="shared" si="489"/>
        <v>1606.905</v>
      </c>
      <c r="AO85" s="15">
        <f t="shared" si="489"/>
        <v>1659.9950000000001</v>
      </c>
      <c r="AQ85" s="9"/>
      <c r="AR85" s="14" t="s">
        <v>24</v>
      </c>
      <c r="AS85" s="15">
        <f t="shared" ref="AS85:BC85" si="490">SUM(AS81:AS84)</f>
        <v>1131.308</v>
      </c>
      <c r="AT85" s="15">
        <f t="shared" si="490"/>
        <v>1147.5319999999999</v>
      </c>
      <c r="AU85" s="15">
        <f t="shared" si="490"/>
        <v>1196.204</v>
      </c>
      <c r="AV85" s="15">
        <f t="shared" si="490"/>
        <v>1250.2839999999999</v>
      </c>
      <c r="AW85" s="15">
        <f t="shared" si="490"/>
        <v>1309.7719999999999</v>
      </c>
      <c r="AX85" s="15">
        <f t="shared" si="490"/>
        <v>1363.8519999999999</v>
      </c>
      <c r="AY85" s="15">
        <f t="shared" si="490"/>
        <v>1417.932</v>
      </c>
      <c r="AZ85" s="15">
        <f t="shared" si="490"/>
        <v>1472.0119999999999</v>
      </c>
      <c r="BA85" s="15">
        <f t="shared" si="490"/>
        <v>1585.58</v>
      </c>
      <c r="BB85" s="15">
        <f t="shared" si="490"/>
        <v>1639.6599999999999</v>
      </c>
      <c r="BC85" s="15">
        <f t="shared" si="490"/>
        <v>1693.74</v>
      </c>
      <c r="BE85" s="9"/>
      <c r="BF85" s="14" t="s">
        <v>24</v>
      </c>
      <c r="BG85" s="15">
        <f t="shared" ref="BG85:BQ85" si="491">SUM(BG81:BG84)</f>
        <v>1166.2049999999999</v>
      </c>
      <c r="BH85" s="15">
        <f t="shared" si="491"/>
        <v>1182.8699999999999</v>
      </c>
      <c r="BI85" s="15">
        <f t="shared" si="491"/>
        <v>1232.8650000000002</v>
      </c>
      <c r="BJ85" s="15">
        <f t="shared" si="491"/>
        <v>1288.415</v>
      </c>
      <c r="BK85" s="15">
        <f t="shared" si="491"/>
        <v>1349.52</v>
      </c>
      <c r="BL85" s="15">
        <f t="shared" si="491"/>
        <v>1405.0700000000002</v>
      </c>
      <c r="BM85" s="15">
        <f t="shared" si="491"/>
        <v>1460.62</v>
      </c>
      <c r="BN85" s="15">
        <f t="shared" si="491"/>
        <v>1516.17</v>
      </c>
      <c r="BO85" s="15">
        <f t="shared" si="491"/>
        <v>1632.8250000000003</v>
      </c>
      <c r="BP85" s="15">
        <f t="shared" si="491"/>
        <v>1688.375</v>
      </c>
      <c r="BQ85" s="15">
        <f t="shared" si="491"/>
        <v>1743.9250000000002</v>
      </c>
      <c r="BS85" s="9"/>
      <c r="BT85" s="14" t="s">
        <v>24</v>
      </c>
      <c r="BU85" s="15">
        <f t="shared" ref="BU85:CE85" si="492">SUM(BU81:BU84)</f>
        <v>1189.5029999999999</v>
      </c>
      <c r="BV85" s="15">
        <f t="shared" si="492"/>
        <v>1206.4619999999998</v>
      </c>
      <c r="BW85" s="15">
        <f t="shared" si="492"/>
        <v>1257.3389999999997</v>
      </c>
      <c r="BX85" s="15">
        <f t="shared" si="492"/>
        <v>1313.8689999999999</v>
      </c>
      <c r="BY85" s="15">
        <f t="shared" si="492"/>
        <v>1376.0519999999999</v>
      </c>
      <c r="BZ85" s="15">
        <f t="shared" si="492"/>
        <v>1432.5819999999997</v>
      </c>
      <c r="CA85" s="15">
        <f t="shared" si="492"/>
        <v>1489.1119999999999</v>
      </c>
      <c r="CB85" s="15">
        <f t="shared" si="492"/>
        <v>1545.6419999999996</v>
      </c>
      <c r="CC85" s="15">
        <f t="shared" si="492"/>
        <v>1664.3549999999998</v>
      </c>
      <c r="CD85" s="15">
        <f t="shared" si="492"/>
        <v>1720.885</v>
      </c>
      <c r="CE85" s="15">
        <f t="shared" si="492"/>
        <v>1777.4149999999997</v>
      </c>
      <c r="CG85" s="9"/>
      <c r="CH85" s="14" t="s">
        <v>24</v>
      </c>
      <c r="CI85" s="15">
        <f t="shared" ref="CI85:CS85" si="493">SUM(CI81:CI84)</f>
        <v>1236.25</v>
      </c>
      <c r="CJ85" s="15">
        <f t="shared" si="493"/>
        <v>1253.8</v>
      </c>
      <c r="CK85" s="15">
        <f t="shared" si="493"/>
        <v>1306.4499999999998</v>
      </c>
      <c r="CL85" s="15">
        <f t="shared" si="493"/>
        <v>1364.9499999999998</v>
      </c>
      <c r="CM85" s="15">
        <f t="shared" si="493"/>
        <v>1429.3000000000002</v>
      </c>
      <c r="CN85" s="15">
        <f t="shared" si="493"/>
        <v>1487.8000000000002</v>
      </c>
      <c r="CO85" s="15">
        <f t="shared" si="493"/>
        <v>1546.3</v>
      </c>
      <c r="CP85" s="15">
        <f t="shared" si="493"/>
        <v>1604.8000000000002</v>
      </c>
      <c r="CQ85" s="15">
        <f t="shared" si="493"/>
        <v>1727.65</v>
      </c>
      <c r="CR85" s="15">
        <f t="shared" si="493"/>
        <v>1786.15</v>
      </c>
      <c r="CS85" s="15">
        <f t="shared" si="493"/>
        <v>1844.65</v>
      </c>
      <c r="CU85" s="9"/>
      <c r="CV85" s="14" t="s">
        <v>24</v>
      </c>
      <c r="CW85" s="15">
        <f t="shared" ref="CW85:DG85" si="494">SUM(CW81:CW84)</f>
        <v>1364.741</v>
      </c>
      <c r="CX85" s="15">
        <f t="shared" si="494"/>
        <v>1383.914</v>
      </c>
      <c r="CY85" s="15">
        <f t="shared" si="494"/>
        <v>1441.433</v>
      </c>
      <c r="CZ85" s="15">
        <f t="shared" si="494"/>
        <v>1505.3430000000001</v>
      </c>
      <c r="DA85" s="15">
        <f t="shared" si="494"/>
        <v>1575.644</v>
      </c>
      <c r="DB85" s="15">
        <f t="shared" si="494"/>
        <v>1639.5540000000001</v>
      </c>
      <c r="DC85" s="15">
        <f t="shared" si="494"/>
        <v>1703.4640000000002</v>
      </c>
      <c r="DD85" s="15">
        <f t="shared" si="494"/>
        <v>1767.374</v>
      </c>
      <c r="DE85" s="15">
        <f t="shared" si="494"/>
        <v>1901.5850000000003</v>
      </c>
      <c r="DF85" s="15">
        <f t="shared" si="494"/>
        <v>1965.4950000000001</v>
      </c>
      <c r="DG85" s="15">
        <f t="shared" si="494"/>
        <v>2029.405</v>
      </c>
      <c r="DI85" s="9"/>
      <c r="DJ85" s="14" t="s">
        <v>24</v>
      </c>
      <c r="DK85" s="15">
        <f t="shared" ref="DK85:DU85" si="495">SUM(DK81:DK84)</f>
        <v>1388.039</v>
      </c>
      <c r="DL85" s="15">
        <f t="shared" si="495"/>
        <v>1407.5060000000001</v>
      </c>
      <c r="DM85" s="15">
        <f t="shared" si="495"/>
        <v>1465.9070000000002</v>
      </c>
      <c r="DN85" s="15">
        <f t="shared" si="495"/>
        <v>1530.797</v>
      </c>
      <c r="DO85" s="15">
        <f t="shared" si="495"/>
        <v>1602.1760000000002</v>
      </c>
      <c r="DP85" s="15">
        <f t="shared" si="495"/>
        <v>1667.066</v>
      </c>
      <c r="DQ85" s="15">
        <f t="shared" si="495"/>
        <v>1731.9560000000001</v>
      </c>
      <c r="DR85" s="15">
        <f t="shared" si="495"/>
        <v>1796.846</v>
      </c>
      <c r="DS85" s="15">
        <f t="shared" si="495"/>
        <v>1933.115</v>
      </c>
      <c r="DT85" s="15">
        <f t="shared" si="495"/>
        <v>1998.0049999999999</v>
      </c>
      <c r="DU85" s="15">
        <f t="shared" si="495"/>
        <v>2062.895</v>
      </c>
      <c r="DW85" s="9"/>
      <c r="DX85" s="14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K85" s="9"/>
      <c r="EL85" s="14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Y85" s="9"/>
      <c r="EZ85" s="14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M85" s="9"/>
      <c r="FN85" s="14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GA85" s="9"/>
      <c r="GB85" s="14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O85" s="9"/>
      <c r="GP85" s="14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</row>
    <row r="86" spans="1:209" ht="13.9" hidden="1" x14ac:dyDescent="0.25">
      <c r="A86" s="9"/>
      <c r="B86" s="12" t="s">
        <v>25</v>
      </c>
      <c r="C86" s="11">
        <f>-C85*0.19</f>
        <v>-192.75804000000002</v>
      </c>
      <c r="D86" s="11">
        <f t="shared" ref="D86:L86" si="496">-D85*0.19</f>
        <v>-195.56016000000002</v>
      </c>
      <c r="E86" s="11">
        <f t="shared" si="496"/>
        <v>-203.96652</v>
      </c>
      <c r="F86" s="11">
        <f t="shared" si="496"/>
        <v>-213.30692000000002</v>
      </c>
      <c r="G86" s="11">
        <f t="shared" si="496"/>
        <v>-223.58136000000002</v>
      </c>
      <c r="H86" s="11">
        <f t="shared" si="496"/>
        <v>-232.92176000000001</v>
      </c>
      <c r="I86" s="11">
        <f t="shared" si="496"/>
        <v>-242.26216000000002</v>
      </c>
      <c r="J86" s="11">
        <f t="shared" si="496"/>
        <v>-251.60256000000004</v>
      </c>
      <c r="K86" s="11">
        <f t="shared" si="496"/>
        <v>-271.2174</v>
      </c>
      <c r="L86" s="11">
        <f t="shared" si="496"/>
        <v>-280.55780000000004</v>
      </c>
      <c r="M86" s="11">
        <f>-M85*0.19</f>
        <v>-289.89819999999997</v>
      </c>
      <c r="O86" s="9"/>
      <c r="P86" s="12" t="s">
        <v>25</v>
      </c>
      <c r="Q86" s="11">
        <f>-Q85*0.19</f>
        <v>-203.84378000000001</v>
      </c>
      <c r="R86" s="11">
        <f t="shared" ref="R86:Z86" si="497">-R85*0.19</f>
        <v>-206.78611999999998</v>
      </c>
      <c r="S86" s="11">
        <f t="shared" si="497"/>
        <v>-215.61314000000002</v>
      </c>
      <c r="T86" s="11">
        <f t="shared" si="497"/>
        <v>-225.42094</v>
      </c>
      <c r="U86" s="11">
        <f t="shared" si="497"/>
        <v>-236.20951999999997</v>
      </c>
      <c r="V86" s="11">
        <f t="shared" si="497"/>
        <v>-246.01732000000001</v>
      </c>
      <c r="W86" s="11">
        <f t="shared" si="497"/>
        <v>-255.82512000000003</v>
      </c>
      <c r="X86" s="11">
        <f t="shared" si="497"/>
        <v>-265.63292000000001</v>
      </c>
      <c r="Y86" s="11">
        <f t="shared" si="497"/>
        <v>-286.22930000000002</v>
      </c>
      <c r="Z86" s="11">
        <f t="shared" si="497"/>
        <v>-296.03710000000001</v>
      </c>
      <c r="AA86" s="11">
        <f>-AA85*0.19</f>
        <v>-305.8449</v>
      </c>
      <c r="AC86" s="9"/>
      <c r="AD86" s="12" t="s">
        <v>25</v>
      </c>
      <c r="AE86" s="11">
        <f>-AE85*0.19</f>
        <v>-210.49320999999998</v>
      </c>
      <c r="AF86" s="11">
        <f t="shared" ref="AF86:AN86" si="498">-AF85*0.19</f>
        <v>-213.51934</v>
      </c>
      <c r="AG86" s="11">
        <f t="shared" si="498"/>
        <v>-222.59773000000001</v>
      </c>
      <c r="AH86" s="11">
        <f t="shared" si="498"/>
        <v>-232.68482999999998</v>
      </c>
      <c r="AI86" s="11">
        <f t="shared" si="498"/>
        <v>-243.78064000000001</v>
      </c>
      <c r="AJ86" s="11">
        <f t="shared" si="498"/>
        <v>-253.86774</v>
      </c>
      <c r="AK86" s="11">
        <f t="shared" si="498"/>
        <v>-263.95483999999999</v>
      </c>
      <c r="AL86" s="11">
        <f t="shared" si="498"/>
        <v>-274.04194000000001</v>
      </c>
      <c r="AM86" s="11">
        <f t="shared" si="498"/>
        <v>-295.22485</v>
      </c>
      <c r="AN86" s="11">
        <f t="shared" si="498"/>
        <v>-305.31195000000002</v>
      </c>
      <c r="AO86" s="11">
        <f>-AO85*0.19</f>
        <v>-315.39905000000005</v>
      </c>
      <c r="AQ86" s="9"/>
      <c r="AR86" s="12" t="s">
        <v>25</v>
      </c>
      <c r="AS86" s="11">
        <f>-AS85*0.19</f>
        <v>-214.94852</v>
      </c>
      <c r="AT86" s="11">
        <f t="shared" ref="AT86:BB86" si="499">-AT85*0.19</f>
        <v>-218.03107999999997</v>
      </c>
      <c r="AU86" s="11">
        <f t="shared" si="499"/>
        <v>-227.27876000000001</v>
      </c>
      <c r="AV86" s="11">
        <f t="shared" si="499"/>
        <v>-237.55395999999999</v>
      </c>
      <c r="AW86" s="11">
        <f t="shared" si="499"/>
        <v>-248.85667999999998</v>
      </c>
      <c r="AX86" s="11">
        <f t="shared" si="499"/>
        <v>-259.13187999999997</v>
      </c>
      <c r="AY86" s="11">
        <f t="shared" si="499"/>
        <v>-269.40708000000001</v>
      </c>
      <c r="AZ86" s="11">
        <f t="shared" si="499"/>
        <v>-279.68227999999999</v>
      </c>
      <c r="BA86" s="11">
        <f t="shared" si="499"/>
        <v>-301.2602</v>
      </c>
      <c r="BB86" s="11">
        <f t="shared" si="499"/>
        <v>-311.53539999999998</v>
      </c>
      <c r="BC86" s="11">
        <f>-BC85*0.19</f>
        <v>-321.81060000000002</v>
      </c>
      <c r="BE86" s="9"/>
      <c r="BF86" s="12" t="s">
        <v>25</v>
      </c>
      <c r="BG86" s="11">
        <f>-BG85*0.19</f>
        <v>-221.57894999999999</v>
      </c>
      <c r="BH86" s="11">
        <f t="shared" ref="BH86:BP86" si="500">-BH85*0.19</f>
        <v>-224.74529999999999</v>
      </c>
      <c r="BI86" s="11">
        <f t="shared" si="500"/>
        <v>-234.24435000000005</v>
      </c>
      <c r="BJ86" s="11">
        <f t="shared" si="500"/>
        <v>-244.79884999999999</v>
      </c>
      <c r="BK86" s="11">
        <f t="shared" si="500"/>
        <v>-256.40879999999999</v>
      </c>
      <c r="BL86" s="11">
        <f t="shared" si="500"/>
        <v>-266.96330000000006</v>
      </c>
      <c r="BM86" s="11">
        <f t="shared" si="500"/>
        <v>-277.51779999999997</v>
      </c>
      <c r="BN86" s="11">
        <f t="shared" si="500"/>
        <v>-288.07230000000004</v>
      </c>
      <c r="BO86" s="11">
        <f t="shared" si="500"/>
        <v>-310.23675000000003</v>
      </c>
      <c r="BP86" s="11">
        <f t="shared" si="500"/>
        <v>-320.79124999999999</v>
      </c>
      <c r="BQ86" s="11">
        <f>-BQ85*0.19</f>
        <v>-331.34575000000007</v>
      </c>
      <c r="BS86" s="9"/>
      <c r="BT86" s="12" t="s">
        <v>25</v>
      </c>
      <c r="BU86" s="11">
        <f>-BU85*0.19</f>
        <v>-226.00556999999998</v>
      </c>
      <c r="BV86" s="11">
        <f t="shared" ref="BV86:CD86" si="501">-BV85*0.19</f>
        <v>-229.22777999999997</v>
      </c>
      <c r="BW86" s="11">
        <f t="shared" si="501"/>
        <v>-238.89440999999994</v>
      </c>
      <c r="BX86" s="11">
        <f t="shared" si="501"/>
        <v>-249.63511</v>
      </c>
      <c r="BY86" s="11">
        <f t="shared" si="501"/>
        <v>-261.44988000000001</v>
      </c>
      <c r="BZ86" s="11">
        <f t="shared" si="501"/>
        <v>-272.19057999999995</v>
      </c>
      <c r="CA86" s="11">
        <f t="shared" si="501"/>
        <v>-282.93127999999996</v>
      </c>
      <c r="CB86" s="11">
        <f t="shared" si="501"/>
        <v>-293.67197999999991</v>
      </c>
      <c r="CC86" s="11">
        <f t="shared" si="501"/>
        <v>-316.22744999999998</v>
      </c>
      <c r="CD86" s="11">
        <f t="shared" si="501"/>
        <v>-326.96814999999998</v>
      </c>
      <c r="CE86" s="11">
        <f>-CE85*0.19</f>
        <v>-337.70884999999993</v>
      </c>
      <c r="CG86" s="9"/>
      <c r="CH86" s="12" t="s">
        <v>25</v>
      </c>
      <c r="CI86" s="11">
        <f>-CI85*0.19</f>
        <v>-234.88749999999999</v>
      </c>
      <c r="CJ86" s="11">
        <f t="shared" ref="CJ86:CR86" si="502">-CJ85*0.19</f>
        <v>-238.22199999999998</v>
      </c>
      <c r="CK86" s="11">
        <f t="shared" si="502"/>
        <v>-248.22549999999998</v>
      </c>
      <c r="CL86" s="11">
        <f t="shared" si="502"/>
        <v>-259.34049999999996</v>
      </c>
      <c r="CM86" s="11">
        <f t="shared" si="502"/>
        <v>-271.56700000000006</v>
      </c>
      <c r="CN86" s="11">
        <f t="shared" si="502"/>
        <v>-282.68200000000002</v>
      </c>
      <c r="CO86" s="11">
        <f t="shared" si="502"/>
        <v>-293.79699999999997</v>
      </c>
      <c r="CP86" s="11">
        <f t="shared" si="502"/>
        <v>-304.91200000000003</v>
      </c>
      <c r="CQ86" s="11">
        <f t="shared" si="502"/>
        <v>-328.25350000000003</v>
      </c>
      <c r="CR86" s="11">
        <f t="shared" si="502"/>
        <v>-339.36850000000004</v>
      </c>
      <c r="CS86" s="11">
        <f>-CS85*0.19</f>
        <v>-350.48350000000005</v>
      </c>
      <c r="CU86" s="9"/>
      <c r="CV86" s="12" t="s">
        <v>25</v>
      </c>
      <c r="CW86" s="11">
        <f>-CW85*0.19</f>
        <v>-259.30079000000001</v>
      </c>
      <c r="CX86" s="11">
        <f t="shared" ref="CX86:DF86" si="503">-CX85*0.19</f>
        <v>-262.94366000000002</v>
      </c>
      <c r="CY86" s="11">
        <f t="shared" si="503"/>
        <v>-273.87227000000001</v>
      </c>
      <c r="CZ86" s="11">
        <f t="shared" si="503"/>
        <v>-286.01517000000001</v>
      </c>
      <c r="DA86" s="11">
        <f t="shared" si="503"/>
        <v>-299.37236000000001</v>
      </c>
      <c r="DB86" s="11">
        <f t="shared" si="503"/>
        <v>-311.51526000000001</v>
      </c>
      <c r="DC86" s="11">
        <f t="shared" si="503"/>
        <v>-323.65816000000001</v>
      </c>
      <c r="DD86" s="11">
        <f t="shared" si="503"/>
        <v>-335.80106000000001</v>
      </c>
      <c r="DE86" s="11">
        <f t="shared" si="503"/>
        <v>-361.30115000000006</v>
      </c>
      <c r="DF86" s="11">
        <f t="shared" si="503"/>
        <v>-373.44405</v>
      </c>
      <c r="DG86" s="11">
        <f>-DG85*0.19</f>
        <v>-385.58695</v>
      </c>
      <c r="DI86" s="9"/>
      <c r="DJ86" s="12" t="s">
        <v>25</v>
      </c>
      <c r="DK86" s="11">
        <f>-DK85*0.19</f>
        <v>-263.72741000000002</v>
      </c>
      <c r="DL86" s="11">
        <f t="shared" ref="DL86:DT86" si="504">-DL85*0.19</f>
        <v>-267.42614000000003</v>
      </c>
      <c r="DM86" s="11">
        <f t="shared" si="504"/>
        <v>-278.52233000000001</v>
      </c>
      <c r="DN86" s="11">
        <f t="shared" si="504"/>
        <v>-290.85142999999999</v>
      </c>
      <c r="DO86" s="11">
        <f t="shared" si="504"/>
        <v>-304.41344000000004</v>
      </c>
      <c r="DP86" s="11">
        <f t="shared" si="504"/>
        <v>-316.74254000000002</v>
      </c>
      <c r="DQ86" s="11">
        <f t="shared" si="504"/>
        <v>-329.07164</v>
      </c>
      <c r="DR86" s="11">
        <f t="shared" si="504"/>
        <v>-341.40073999999998</v>
      </c>
      <c r="DS86" s="11">
        <f t="shared" si="504"/>
        <v>-367.29185000000001</v>
      </c>
      <c r="DT86" s="11">
        <f t="shared" si="504"/>
        <v>-379.62094999999999</v>
      </c>
      <c r="DU86" s="11">
        <f>-DU85*0.19</f>
        <v>-391.95004999999998</v>
      </c>
      <c r="DW86" s="9"/>
      <c r="DX86" s="12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K86" s="9"/>
      <c r="EL86" s="12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Y86" s="9"/>
      <c r="EZ86" s="12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M86" s="9"/>
      <c r="FN86" s="12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GA86" s="9"/>
      <c r="GB86" s="12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O86" s="9"/>
      <c r="GP86" s="12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</row>
    <row r="87" spans="1:209" ht="13.9" hidden="1" x14ac:dyDescent="0.25">
      <c r="A87" s="9"/>
      <c r="B87" s="12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O87" s="9"/>
      <c r="P87" s="12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C87" s="9"/>
      <c r="AD87" s="12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Q87" s="9"/>
      <c r="AR87" s="12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E87" s="9"/>
      <c r="BF87" s="12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S87" s="9"/>
      <c r="BT87" s="12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G87" s="9"/>
      <c r="CH87" s="12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U87" s="9"/>
      <c r="CV87" s="12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I87" s="9"/>
      <c r="DJ87" s="12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W87" s="9"/>
      <c r="DX87" s="12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K87" s="9"/>
      <c r="EL87" s="12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Y87" s="9"/>
      <c r="EZ87" s="12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M87" s="9"/>
      <c r="FN87" s="12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GA87" s="9"/>
      <c r="GB87" s="12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O87" s="9"/>
      <c r="GP87" s="12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</row>
    <row r="88" spans="1:209" ht="13.9" hidden="1" x14ac:dyDescent="0.25">
      <c r="A88" s="9"/>
      <c r="B88" s="14" t="s">
        <v>28</v>
      </c>
      <c r="C88" s="15">
        <f t="shared" ref="C88:M88" si="505">SUM(C85:C87)</f>
        <v>821.75796000000003</v>
      </c>
      <c r="D88" s="15">
        <f t="shared" si="505"/>
        <v>833.70384000000013</v>
      </c>
      <c r="E88" s="15">
        <f t="shared" si="505"/>
        <v>869.54148000000009</v>
      </c>
      <c r="F88" s="15">
        <f t="shared" si="505"/>
        <v>909.36108000000013</v>
      </c>
      <c r="G88" s="15">
        <f t="shared" si="505"/>
        <v>953.16264000000012</v>
      </c>
      <c r="H88" s="15">
        <f t="shared" si="505"/>
        <v>992.98224000000005</v>
      </c>
      <c r="I88" s="15">
        <f t="shared" si="505"/>
        <v>1032.8018400000001</v>
      </c>
      <c r="J88" s="15">
        <f t="shared" si="505"/>
        <v>1072.6214400000001</v>
      </c>
      <c r="K88" s="15">
        <f t="shared" si="505"/>
        <v>1156.2426</v>
      </c>
      <c r="L88" s="15">
        <f t="shared" si="505"/>
        <v>1196.0622000000001</v>
      </c>
      <c r="M88" s="15">
        <f t="shared" si="505"/>
        <v>1235.8818000000001</v>
      </c>
      <c r="O88" s="9"/>
      <c r="P88" s="14" t="s">
        <v>28</v>
      </c>
      <c r="Q88" s="15">
        <f t="shared" ref="Q88:AA88" si="506">SUM(Q85:Q87)</f>
        <v>869.01822000000004</v>
      </c>
      <c r="R88" s="15">
        <f t="shared" si="506"/>
        <v>881.56187999999997</v>
      </c>
      <c r="S88" s="15">
        <f t="shared" si="506"/>
        <v>919.19286</v>
      </c>
      <c r="T88" s="15">
        <f t="shared" si="506"/>
        <v>961.00505999999996</v>
      </c>
      <c r="U88" s="15">
        <f t="shared" si="506"/>
        <v>1006.9984799999999</v>
      </c>
      <c r="V88" s="15">
        <f t="shared" si="506"/>
        <v>1048.81068</v>
      </c>
      <c r="W88" s="15">
        <f t="shared" si="506"/>
        <v>1090.6228800000001</v>
      </c>
      <c r="X88" s="15">
        <f t="shared" si="506"/>
        <v>1132.43508</v>
      </c>
      <c r="Y88" s="15">
        <f t="shared" si="506"/>
        <v>1220.2407000000001</v>
      </c>
      <c r="Z88" s="15">
        <f t="shared" si="506"/>
        <v>1262.0528999999999</v>
      </c>
      <c r="AA88" s="15">
        <f t="shared" si="506"/>
        <v>1303.8650999999998</v>
      </c>
      <c r="AC88" s="9"/>
      <c r="AD88" s="14" t="s">
        <v>28</v>
      </c>
      <c r="AE88" s="15">
        <f t="shared" ref="AE88:AO88" si="507">SUM(AE85:AE87)</f>
        <v>897.36578999999995</v>
      </c>
      <c r="AF88" s="15">
        <f t="shared" si="507"/>
        <v>910.26666</v>
      </c>
      <c r="AG88" s="15">
        <f t="shared" si="507"/>
        <v>948.96927000000005</v>
      </c>
      <c r="AH88" s="15">
        <f t="shared" si="507"/>
        <v>991.97217000000001</v>
      </c>
      <c r="AI88" s="15">
        <f t="shared" si="507"/>
        <v>1039.2753600000001</v>
      </c>
      <c r="AJ88" s="15">
        <f t="shared" si="507"/>
        <v>1082.27826</v>
      </c>
      <c r="AK88" s="15">
        <f t="shared" si="507"/>
        <v>1125.28116</v>
      </c>
      <c r="AL88" s="15">
        <f t="shared" si="507"/>
        <v>1168.28406</v>
      </c>
      <c r="AM88" s="15">
        <f t="shared" si="507"/>
        <v>1258.59015</v>
      </c>
      <c r="AN88" s="15">
        <f t="shared" si="507"/>
        <v>1301.5930499999999</v>
      </c>
      <c r="AO88" s="15">
        <f t="shared" si="507"/>
        <v>1344.5959500000001</v>
      </c>
      <c r="AQ88" s="9"/>
      <c r="AR88" s="14" t="s">
        <v>28</v>
      </c>
      <c r="AS88" s="15">
        <f t="shared" ref="AS88:BC88" si="508">SUM(AS85:AS87)</f>
        <v>916.35947999999996</v>
      </c>
      <c r="AT88" s="15">
        <f t="shared" si="508"/>
        <v>929.50091999999995</v>
      </c>
      <c r="AU88" s="15">
        <f t="shared" si="508"/>
        <v>968.92523999999992</v>
      </c>
      <c r="AV88" s="15">
        <f t="shared" si="508"/>
        <v>1012.7300399999999</v>
      </c>
      <c r="AW88" s="15">
        <f t="shared" si="508"/>
        <v>1060.9153200000001</v>
      </c>
      <c r="AX88" s="15">
        <f t="shared" si="508"/>
        <v>1104.72012</v>
      </c>
      <c r="AY88" s="15">
        <f t="shared" si="508"/>
        <v>1148.5249200000001</v>
      </c>
      <c r="AZ88" s="15">
        <f t="shared" si="508"/>
        <v>1192.32972</v>
      </c>
      <c r="BA88" s="15">
        <f t="shared" si="508"/>
        <v>1284.3198</v>
      </c>
      <c r="BB88" s="15">
        <f t="shared" si="508"/>
        <v>1328.1245999999999</v>
      </c>
      <c r="BC88" s="15">
        <f t="shared" si="508"/>
        <v>1371.9294</v>
      </c>
      <c r="BE88" s="9"/>
      <c r="BF88" s="14" t="s">
        <v>28</v>
      </c>
      <c r="BG88" s="15">
        <f t="shared" ref="BG88:BQ88" si="509">SUM(BG85:BG87)</f>
        <v>944.62604999999996</v>
      </c>
      <c r="BH88" s="15">
        <f t="shared" si="509"/>
        <v>958.12469999999985</v>
      </c>
      <c r="BI88" s="15">
        <f t="shared" si="509"/>
        <v>998.62065000000018</v>
      </c>
      <c r="BJ88" s="15">
        <f t="shared" si="509"/>
        <v>1043.6161500000001</v>
      </c>
      <c r="BK88" s="15">
        <f t="shared" si="509"/>
        <v>1093.1112000000001</v>
      </c>
      <c r="BL88" s="15">
        <f t="shared" si="509"/>
        <v>1138.1067</v>
      </c>
      <c r="BM88" s="15">
        <f t="shared" si="509"/>
        <v>1183.1021999999998</v>
      </c>
      <c r="BN88" s="15">
        <f t="shared" si="509"/>
        <v>1228.0977</v>
      </c>
      <c r="BO88" s="15">
        <f t="shared" si="509"/>
        <v>1322.5882500000002</v>
      </c>
      <c r="BP88" s="15">
        <f t="shared" si="509"/>
        <v>1367.58375</v>
      </c>
      <c r="BQ88" s="15">
        <f t="shared" si="509"/>
        <v>1412.5792500000002</v>
      </c>
      <c r="BS88" s="9"/>
      <c r="BT88" s="14" t="s">
        <v>28</v>
      </c>
      <c r="BU88" s="15">
        <f t="shared" ref="BU88:CE88" si="510">SUM(BU85:BU87)</f>
        <v>963.49742999999989</v>
      </c>
      <c r="BV88" s="15">
        <f t="shared" si="510"/>
        <v>977.23421999999982</v>
      </c>
      <c r="BW88" s="15">
        <f t="shared" si="510"/>
        <v>1018.4445899999998</v>
      </c>
      <c r="BX88" s="15">
        <f t="shared" si="510"/>
        <v>1064.23389</v>
      </c>
      <c r="BY88" s="15">
        <f t="shared" si="510"/>
        <v>1114.60212</v>
      </c>
      <c r="BZ88" s="15">
        <f t="shared" si="510"/>
        <v>1160.3914199999997</v>
      </c>
      <c r="CA88" s="15">
        <f t="shared" si="510"/>
        <v>1206.1807199999998</v>
      </c>
      <c r="CB88" s="15">
        <f t="shared" si="510"/>
        <v>1251.9700199999997</v>
      </c>
      <c r="CC88" s="15">
        <f t="shared" si="510"/>
        <v>1348.1275499999997</v>
      </c>
      <c r="CD88" s="15">
        <f t="shared" si="510"/>
        <v>1393.9168500000001</v>
      </c>
      <c r="CE88" s="15">
        <f t="shared" si="510"/>
        <v>1439.7061499999998</v>
      </c>
      <c r="CG88" s="9"/>
      <c r="CH88" s="14" t="s">
        <v>28</v>
      </c>
      <c r="CI88" s="15">
        <f t="shared" ref="CI88:CS88" si="511">SUM(CI85:CI87)</f>
        <v>1001.3625</v>
      </c>
      <c r="CJ88" s="15">
        <f t="shared" si="511"/>
        <v>1015.578</v>
      </c>
      <c r="CK88" s="15">
        <f t="shared" si="511"/>
        <v>1058.2244999999998</v>
      </c>
      <c r="CL88" s="15">
        <f t="shared" si="511"/>
        <v>1105.6094999999998</v>
      </c>
      <c r="CM88" s="15">
        <f t="shared" si="511"/>
        <v>1157.7330000000002</v>
      </c>
      <c r="CN88" s="15">
        <f t="shared" si="511"/>
        <v>1205.1180000000002</v>
      </c>
      <c r="CO88" s="15">
        <f t="shared" si="511"/>
        <v>1252.5029999999999</v>
      </c>
      <c r="CP88" s="15">
        <f t="shared" si="511"/>
        <v>1299.8880000000001</v>
      </c>
      <c r="CQ88" s="15">
        <f t="shared" si="511"/>
        <v>1399.3965000000001</v>
      </c>
      <c r="CR88" s="15">
        <f t="shared" si="511"/>
        <v>1446.7815000000001</v>
      </c>
      <c r="CS88" s="15">
        <f t="shared" si="511"/>
        <v>1494.1665</v>
      </c>
      <c r="CU88" s="9"/>
      <c r="CV88" s="14" t="s">
        <v>28</v>
      </c>
      <c r="CW88" s="15">
        <f t="shared" ref="CW88:DG88" si="512">SUM(CW85:CW87)</f>
        <v>1105.44021</v>
      </c>
      <c r="CX88" s="15">
        <f t="shared" si="512"/>
        <v>1120.9703399999999</v>
      </c>
      <c r="CY88" s="15">
        <f t="shared" si="512"/>
        <v>1167.5607299999999</v>
      </c>
      <c r="CZ88" s="15">
        <f t="shared" si="512"/>
        <v>1219.3278300000002</v>
      </c>
      <c r="DA88" s="15">
        <f t="shared" si="512"/>
        <v>1276.2716399999999</v>
      </c>
      <c r="DB88" s="15">
        <f t="shared" si="512"/>
        <v>1328.03874</v>
      </c>
      <c r="DC88" s="15">
        <f t="shared" si="512"/>
        <v>1379.8058400000002</v>
      </c>
      <c r="DD88" s="15">
        <f t="shared" si="512"/>
        <v>1431.57294</v>
      </c>
      <c r="DE88" s="15">
        <f t="shared" si="512"/>
        <v>1540.2838500000003</v>
      </c>
      <c r="DF88" s="15">
        <f t="shared" si="512"/>
        <v>1592.0509500000001</v>
      </c>
      <c r="DG88" s="15">
        <f t="shared" si="512"/>
        <v>1643.8180499999999</v>
      </c>
      <c r="DI88" s="9"/>
      <c r="DJ88" s="14" t="s">
        <v>28</v>
      </c>
      <c r="DK88" s="15">
        <f t="shared" ref="DK88:DU88" si="513">SUM(DK85:DK87)</f>
        <v>1124.31159</v>
      </c>
      <c r="DL88" s="15">
        <f t="shared" si="513"/>
        <v>1140.0798600000001</v>
      </c>
      <c r="DM88" s="15">
        <f t="shared" si="513"/>
        <v>1187.3846700000001</v>
      </c>
      <c r="DN88" s="15">
        <f t="shared" si="513"/>
        <v>1239.9455700000001</v>
      </c>
      <c r="DO88" s="15">
        <f t="shared" si="513"/>
        <v>1297.7625600000001</v>
      </c>
      <c r="DP88" s="15">
        <f t="shared" si="513"/>
        <v>1350.3234600000001</v>
      </c>
      <c r="DQ88" s="15">
        <f t="shared" si="513"/>
        <v>1402.88436</v>
      </c>
      <c r="DR88" s="15">
        <f t="shared" si="513"/>
        <v>1455.44526</v>
      </c>
      <c r="DS88" s="15">
        <f t="shared" si="513"/>
        <v>1565.8231499999999</v>
      </c>
      <c r="DT88" s="15">
        <f t="shared" si="513"/>
        <v>1618.3840499999999</v>
      </c>
      <c r="DU88" s="15">
        <f t="shared" si="513"/>
        <v>1670.9449500000001</v>
      </c>
      <c r="DW88" s="9"/>
      <c r="DX88" s="14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K88" s="9"/>
      <c r="EL88" s="14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Y88" s="9"/>
      <c r="EZ88" s="14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M88" s="9"/>
      <c r="FN88" s="14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GA88" s="9"/>
      <c r="GB88" s="14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O88" s="9"/>
      <c r="GP88" s="14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</row>
    <row r="89" spans="1:209" ht="13.9" hidden="1" x14ac:dyDescent="0.25">
      <c r="A89" s="9"/>
      <c r="B89" s="12" t="s">
        <v>29</v>
      </c>
      <c r="C89" s="11">
        <v>121</v>
      </c>
      <c r="D89" s="11">
        <v>121</v>
      </c>
      <c r="E89" s="11">
        <v>121</v>
      </c>
      <c r="F89" s="11">
        <v>121</v>
      </c>
      <c r="G89" s="11">
        <v>121</v>
      </c>
      <c r="H89" s="11">
        <v>121</v>
      </c>
      <c r="I89" s="11">
        <v>121</v>
      </c>
      <c r="J89" s="11">
        <v>121</v>
      </c>
      <c r="K89" s="11">
        <v>121</v>
      </c>
      <c r="L89" s="11">
        <v>121</v>
      </c>
      <c r="M89" s="11">
        <v>121</v>
      </c>
      <c r="O89" s="9"/>
      <c r="P89" s="12" t="s">
        <v>29</v>
      </c>
      <c r="Q89" s="11">
        <v>121</v>
      </c>
      <c r="R89" s="11">
        <v>121</v>
      </c>
      <c r="S89" s="11">
        <v>121</v>
      </c>
      <c r="T89" s="11">
        <v>121</v>
      </c>
      <c r="U89" s="11">
        <v>121</v>
      </c>
      <c r="V89" s="11">
        <v>121</v>
      </c>
      <c r="W89" s="11">
        <v>121</v>
      </c>
      <c r="X89" s="11">
        <v>121</v>
      </c>
      <c r="Y89" s="11">
        <v>121</v>
      </c>
      <c r="Z89" s="11">
        <v>121</v>
      </c>
      <c r="AA89" s="11">
        <v>121</v>
      </c>
      <c r="AC89" s="9"/>
      <c r="AD89" s="12" t="s">
        <v>29</v>
      </c>
      <c r="AE89" s="11">
        <v>121</v>
      </c>
      <c r="AF89" s="11">
        <v>121</v>
      </c>
      <c r="AG89" s="11">
        <v>121</v>
      </c>
      <c r="AH89" s="11">
        <v>121</v>
      </c>
      <c r="AI89" s="11">
        <v>121</v>
      </c>
      <c r="AJ89" s="11">
        <v>121</v>
      </c>
      <c r="AK89" s="11">
        <v>121</v>
      </c>
      <c r="AL89" s="11">
        <v>121</v>
      </c>
      <c r="AM89" s="11">
        <v>121</v>
      </c>
      <c r="AN89" s="11">
        <v>121</v>
      </c>
      <c r="AO89" s="11">
        <v>121</v>
      </c>
      <c r="AQ89" s="9"/>
      <c r="AR89" s="12" t="s">
        <v>29</v>
      </c>
      <c r="AS89" s="11">
        <v>121</v>
      </c>
      <c r="AT89" s="11">
        <v>121</v>
      </c>
      <c r="AU89" s="11">
        <v>121</v>
      </c>
      <c r="AV89" s="11">
        <v>121</v>
      </c>
      <c r="AW89" s="11">
        <v>121</v>
      </c>
      <c r="AX89" s="11">
        <v>121</v>
      </c>
      <c r="AY89" s="11">
        <v>121</v>
      </c>
      <c r="AZ89" s="11">
        <v>121</v>
      </c>
      <c r="BA89" s="11">
        <v>121</v>
      </c>
      <c r="BB89" s="11">
        <v>121</v>
      </c>
      <c r="BC89" s="11">
        <v>121</v>
      </c>
      <c r="BE89" s="9"/>
      <c r="BF89" s="12" t="s">
        <v>29</v>
      </c>
      <c r="BG89" s="11">
        <v>121</v>
      </c>
      <c r="BH89" s="11">
        <v>121</v>
      </c>
      <c r="BI89" s="11">
        <v>121</v>
      </c>
      <c r="BJ89" s="11">
        <v>121</v>
      </c>
      <c r="BK89" s="11">
        <v>121</v>
      </c>
      <c r="BL89" s="11">
        <v>121</v>
      </c>
      <c r="BM89" s="11">
        <v>121</v>
      </c>
      <c r="BN89" s="11">
        <v>121</v>
      </c>
      <c r="BO89" s="11">
        <v>121</v>
      </c>
      <c r="BP89" s="11">
        <v>121</v>
      </c>
      <c r="BQ89" s="11">
        <v>121</v>
      </c>
      <c r="BS89" s="9"/>
      <c r="BT89" s="12" t="s">
        <v>29</v>
      </c>
      <c r="BU89" s="11">
        <v>121</v>
      </c>
      <c r="BV89" s="11">
        <v>121</v>
      </c>
      <c r="BW89" s="11">
        <v>121</v>
      </c>
      <c r="BX89" s="11">
        <v>121</v>
      </c>
      <c r="BY89" s="11">
        <v>121</v>
      </c>
      <c r="BZ89" s="11">
        <v>121</v>
      </c>
      <c r="CA89" s="11">
        <v>121</v>
      </c>
      <c r="CB89" s="11">
        <v>121</v>
      </c>
      <c r="CC89" s="11">
        <v>121</v>
      </c>
      <c r="CD89" s="11">
        <v>121</v>
      </c>
      <c r="CE89" s="11">
        <v>121</v>
      </c>
      <c r="CG89" s="9"/>
      <c r="CH89" s="12" t="s">
        <v>29</v>
      </c>
      <c r="CI89" s="11">
        <v>121</v>
      </c>
      <c r="CJ89" s="11">
        <v>121</v>
      </c>
      <c r="CK89" s="11">
        <v>121</v>
      </c>
      <c r="CL89" s="11">
        <v>121</v>
      </c>
      <c r="CM89" s="11">
        <v>121</v>
      </c>
      <c r="CN89" s="11">
        <v>121</v>
      </c>
      <c r="CO89" s="11">
        <v>121</v>
      </c>
      <c r="CP89" s="11">
        <v>121</v>
      </c>
      <c r="CQ89" s="11">
        <v>121</v>
      </c>
      <c r="CR89" s="11">
        <v>121</v>
      </c>
      <c r="CS89" s="11">
        <v>121</v>
      </c>
      <c r="CU89" s="9"/>
      <c r="CV89" s="12" t="s">
        <v>29</v>
      </c>
      <c r="CW89" s="11">
        <v>121</v>
      </c>
      <c r="CX89" s="11">
        <v>121</v>
      </c>
      <c r="CY89" s="11">
        <v>121</v>
      </c>
      <c r="CZ89" s="11">
        <v>121</v>
      </c>
      <c r="DA89" s="11">
        <v>121</v>
      </c>
      <c r="DB89" s="11">
        <v>121</v>
      </c>
      <c r="DC89" s="11">
        <v>121</v>
      </c>
      <c r="DD89" s="11">
        <v>121</v>
      </c>
      <c r="DE89" s="11">
        <v>121</v>
      </c>
      <c r="DF89" s="11">
        <v>121</v>
      </c>
      <c r="DG89" s="11">
        <v>121</v>
      </c>
      <c r="DI89" s="9"/>
      <c r="DJ89" s="12" t="s">
        <v>29</v>
      </c>
      <c r="DK89" s="11">
        <v>121</v>
      </c>
      <c r="DL89" s="11">
        <v>121</v>
      </c>
      <c r="DM89" s="11">
        <v>121</v>
      </c>
      <c r="DN89" s="11">
        <v>121</v>
      </c>
      <c r="DO89" s="11">
        <v>121</v>
      </c>
      <c r="DP89" s="11">
        <v>121</v>
      </c>
      <c r="DQ89" s="11">
        <v>121</v>
      </c>
      <c r="DR89" s="11">
        <v>121</v>
      </c>
      <c r="DS89" s="11">
        <v>121</v>
      </c>
      <c r="DT89" s="11">
        <v>121</v>
      </c>
      <c r="DU89" s="11">
        <v>121</v>
      </c>
      <c r="DW89" s="9"/>
      <c r="DX89" s="12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K89" s="9"/>
      <c r="EL89" s="12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Y89" s="9"/>
      <c r="EZ89" s="12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M89" s="9"/>
      <c r="FN89" s="12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GA89" s="9"/>
      <c r="GB89" s="12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O89" s="9"/>
      <c r="GP89" s="12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</row>
    <row r="90" spans="1:209" ht="13.9" hidden="1" x14ac:dyDescent="0.25">
      <c r="A90" s="9"/>
      <c r="B90" s="19" t="s">
        <v>30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O90" s="9"/>
      <c r="P90" s="19" t="s">
        <v>30</v>
      </c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C90" s="9"/>
      <c r="AD90" s="19" t="s">
        <v>30</v>
      </c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Q90" s="9"/>
      <c r="AR90" s="19" t="s">
        <v>30</v>
      </c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E90" s="9"/>
      <c r="BF90" s="19" t="s">
        <v>30</v>
      </c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S90" s="9"/>
      <c r="BT90" s="19" t="s">
        <v>30</v>
      </c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G90" s="9"/>
      <c r="CH90" s="19" t="s">
        <v>30</v>
      </c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U90" s="9"/>
      <c r="CV90" s="19" t="s">
        <v>30</v>
      </c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I90" s="9"/>
      <c r="DJ90" s="19" t="s">
        <v>30</v>
      </c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W90" s="9"/>
      <c r="DX90" s="19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K90" s="9"/>
      <c r="EL90" s="19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Y90" s="9"/>
      <c r="EZ90" s="19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M90" s="9"/>
      <c r="FN90" s="19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GA90" s="9"/>
      <c r="GB90" s="19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O90" s="9"/>
      <c r="GP90" s="19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</row>
    <row r="91" spans="1:209" ht="15" hidden="1" customHeight="1" x14ac:dyDescent="0.25">
      <c r="A91" s="20"/>
      <c r="B91" s="21" t="s">
        <v>31</v>
      </c>
      <c r="C91" s="22">
        <f>SUM(C88:C89)</f>
        <v>942.75796000000003</v>
      </c>
      <c r="D91" s="22">
        <f t="shared" ref="D91:M91" si="514">SUM(D88:D89)</f>
        <v>954.70384000000013</v>
      </c>
      <c r="E91" s="22">
        <f t="shared" si="514"/>
        <v>990.54148000000009</v>
      </c>
      <c r="F91" s="22">
        <f t="shared" si="514"/>
        <v>1030.3610800000001</v>
      </c>
      <c r="G91" s="22">
        <f t="shared" si="514"/>
        <v>1074.16264</v>
      </c>
      <c r="H91" s="22">
        <f t="shared" si="514"/>
        <v>1113.98224</v>
      </c>
      <c r="I91" s="22">
        <f t="shared" si="514"/>
        <v>1153.8018400000001</v>
      </c>
      <c r="J91" s="22">
        <f t="shared" si="514"/>
        <v>1193.6214400000001</v>
      </c>
      <c r="K91" s="22">
        <f t="shared" si="514"/>
        <v>1277.2426</v>
      </c>
      <c r="L91" s="22">
        <f t="shared" si="514"/>
        <v>1317.0622000000001</v>
      </c>
      <c r="M91" s="22">
        <f t="shared" si="514"/>
        <v>1356.8818000000001</v>
      </c>
      <c r="O91" s="20"/>
      <c r="P91" s="21" t="s">
        <v>31</v>
      </c>
      <c r="Q91" s="22">
        <f>SUM(Q88:Q89)</f>
        <v>990.01822000000004</v>
      </c>
      <c r="R91" s="22">
        <f t="shared" ref="R91:AA91" si="515">SUM(R88:R89)</f>
        <v>1002.56188</v>
      </c>
      <c r="S91" s="22">
        <f t="shared" si="515"/>
        <v>1040.1928600000001</v>
      </c>
      <c r="T91" s="22">
        <f t="shared" si="515"/>
        <v>1082.00506</v>
      </c>
      <c r="U91" s="22">
        <f t="shared" si="515"/>
        <v>1127.9984799999997</v>
      </c>
      <c r="V91" s="22">
        <f t="shared" si="515"/>
        <v>1169.81068</v>
      </c>
      <c r="W91" s="22">
        <f t="shared" si="515"/>
        <v>1211.6228800000001</v>
      </c>
      <c r="X91" s="22">
        <f t="shared" si="515"/>
        <v>1253.43508</v>
      </c>
      <c r="Y91" s="22">
        <f t="shared" si="515"/>
        <v>1341.2407000000001</v>
      </c>
      <c r="Z91" s="22">
        <f t="shared" si="515"/>
        <v>1383.0528999999999</v>
      </c>
      <c r="AA91" s="22">
        <f t="shared" si="515"/>
        <v>1424.8650999999998</v>
      </c>
      <c r="AC91" s="20"/>
      <c r="AD91" s="21" t="s">
        <v>31</v>
      </c>
      <c r="AE91" s="22">
        <f>SUM(AE88:AE89)</f>
        <v>1018.3657899999999</v>
      </c>
      <c r="AF91" s="22">
        <f t="shared" ref="AF91:AO91" si="516">SUM(AF88:AF89)</f>
        <v>1031.26666</v>
      </c>
      <c r="AG91" s="22">
        <f t="shared" si="516"/>
        <v>1069.9692700000001</v>
      </c>
      <c r="AH91" s="22">
        <f t="shared" si="516"/>
        <v>1112.97217</v>
      </c>
      <c r="AI91" s="22">
        <f t="shared" si="516"/>
        <v>1160.2753600000001</v>
      </c>
      <c r="AJ91" s="22">
        <f t="shared" si="516"/>
        <v>1203.27826</v>
      </c>
      <c r="AK91" s="22">
        <f t="shared" si="516"/>
        <v>1246.28116</v>
      </c>
      <c r="AL91" s="22">
        <f t="shared" si="516"/>
        <v>1289.28406</v>
      </c>
      <c r="AM91" s="22">
        <f t="shared" si="516"/>
        <v>1379.59015</v>
      </c>
      <c r="AN91" s="22">
        <f t="shared" si="516"/>
        <v>1422.5930499999999</v>
      </c>
      <c r="AO91" s="22">
        <f t="shared" si="516"/>
        <v>1465.5959500000001</v>
      </c>
      <c r="AQ91" s="20"/>
      <c r="AR91" s="21" t="s">
        <v>31</v>
      </c>
      <c r="AS91" s="22">
        <f>SUM(AS88:AS89)</f>
        <v>1037.3594800000001</v>
      </c>
      <c r="AT91" s="22">
        <f t="shared" ref="AT91:BC91" si="517">SUM(AT88:AT89)</f>
        <v>1050.50092</v>
      </c>
      <c r="AU91" s="22">
        <f t="shared" si="517"/>
        <v>1089.92524</v>
      </c>
      <c r="AV91" s="22">
        <f t="shared" si="517"/>
        <v>1133.7300399999999</v>
      </c>
      <c r="AW91" s="22">
        <f t="shared" si="517"/>
        <v>1181.9153200000001</v>
      </c>
      <c r="AX91" s="22">
        <f t="shared" si="517"/>
        <v>1225.72012</v>
      </c>
      <c r="AY91" s="22">
        <f t="shared" si="517"/>
        <v>1269.5249200000001</v>
      </c>
      <c r="AZ91" s="22">
        <f t="shared" si="517"/>
        <v>1313.32972</v>
      </c>
      <c r="BA91" s="22">
        <f t="shared" si="517"/>
        <v>1405.3198</v>
      </c>
      <c r="BB91" s="22">
        <f t="shared" si="517"/>
        <v>1449.1245999999999</v>
      </c>
      <c r="BC91" s="22">
        <f t="shared" si="517"/>
        <v>1492.9294</v>
      </c>
      <c r="BE91" s="20"/>
      <c r="BF91" s="21" t="s">
        <v>31</v>
      </c>
      <c r="BG91" s="22">
        <f>SUM(BG88:BG89)</f>
        <v>1065.6260499999999</v>
      </c>
      <c r="BH91" s="22">
        <f t="shared" ref="BH91:BQ91" si="518">SUM(BH88:BH89)</f>
        <v>1079.1246999999998</v>
      </c>
      <c r="BI91" s="22">
        <f t="shared" si="518"/>
        <v>1119.6206500000003</v>
      </c>
      <c r="BJ91" s="22">
        <f t="shared" si="518"/>
        <v>1164.6161500000001</v>
      </c>
      <c r="BK91" s="22">
        <f t="shared" si="518"/>
        <v>1214.1112000000001</v>
      </c>
      <c r="BL91" s="22">
        <f t="shared" si="518"/>
        <v>1259.1067</v>
      </c>
      <c r="BM91" s="22">
        <f t="shared" si="518"/>
        <v>1304.1021999999998</v>
      </c>
      <c r="BN91" s="22">
        <f t="shared" si="518"/>
        <v>1349.0977</v>
      </c>
      <c r="BO91" s="22">
        <f t="shared" si="518"/>
        <v>1443.5882500000002</v>
      </c>
      <c r="BP91" s="22">
        <f t="shared" si="518"/>
        <v>1488.58375</v>
      </c>
      <c r="BQ91" s="22">
        <f t="shared" si="518"/>
        <v>1533.5792500000002</v>
      </c>
      <c r="BS91" s="20"/>
      <c r="BT91" s="21" t="s">
        <v>31</v>
      </c>
      <c r="BU91" s="22">
        <f>SUM(BU88:BU89)</f>
        <v>1084.4974299999999</v>
      </c>
      <c r="BV91" s="22">
        <f t="shared" ref="BV91:CE91" si="519">SUM(BV88:BV89)</f>
        <v>1098.2342199999998</v>
      </c>
      <c r="BW91" s="22">
        <f t="shared" si="519"/>
        <v>1139.4445899999998</v>
      </c>
      <c r="BX91" s="22">
        <f t="shared" si="519"/>
        <v>1185.23389</v>
      </c>
      <c r="BY91" s="22">
        <f t="shared" si="519"/>
        <v>1235.60212</v>
      </c>
      <c r="BZ91" s="22">
        <f t="shared" si="519"/>
        <v>1281.3914199999997</v>
      </c>
      <c r="CA91" s="22">
        <f t="shared" si="519"/>
        <v>1327.1807199999998</v>
      </c>
      <c r="CB91" s="22">
        <f t="shared" si="519"/>
        <v>1372.9700199999997</v>
      </c>
      <c r="CC91" s="22">
        <f t="shared" si="519"/>
        <v>1469.1275499999997</v>
      </c>
      <c r="CD91" s="22">
        <f t="shared" si="519"/>
        <v>1514.9168500000001</v>
      </c>
      <c r="CE91" s="22">
        <f t="shared" si="519"/>
        <v>1560.7061499999998</v>
      </c>
      <c r="CG91" s="20"/>
      <c r="CH91" s="21" t="s">
        <v>31</v>
      </c>
      <c r="CI91" s="22">
        <f>SUM(CI88:CI89)</f>
        <v>1122.3625</v>
      </c>
      <c r="CJ91" s="22">
        <f t="shared" ref="CJ91:CS91" si="520">SUM(CJ88:CJ89)</f>
        <v>1136.578</v>
      </c>
      <c r="CK91" s="22">
        <f t="shared" si="520"/>
        <v>1179.2244999999998</v>
      </c>
      <c r="CL91" s="22">
        <f t="shared" si="520"/>
        <v>1226.6094999999998</v>
      </c>
      <c r="CM91" s="22">
        <f t="shared" si="520"/>
        <v>1278.7330000000002</v>
      </c>
      <c r="CN91" s="22">
        <f t="shared" si="520"/>
        <v>1326.1180000000002</v>
      </c>
      <c r="CO91" s="22">
        <f t="shared" si="520"/>
        <v>1373.5029999999999</v>
      </c>
      <c r="CP91" s="22">
        <f t="shared" si="520"/>
        <v>1420.8880000000001</v>
      </c>
      <c r="CQ91" s="22">
        <f t="shared" si="520"/>
        <v>1520.3965000000001</v>
      </c>
      <c r="CR91" s="22">
        <f t="shared" si="520"/>
        <v>1567.7815000000001</v>
      </c>
      <c r="CS91" s="22">
        <f t="shared" si="520"/>
        <v>1615.1665</v>
      </c>
      <c r="CU91" s="20"/>
      <c r="CV91" s="21" t="s">
        <v>31</v>
      </c>
      <c r="CW91" s="22">
        <f>SUM(CW88:CW89)</f>
        <v>1226.44021</v>
      </c>
      <c r="CX91" s="22">
        <f t="shared" ref="CX91:DG91" si="521">SUM(CX88:CX89)</f>
        <v>1241.9703399999999</v>
      </c>
      <c r="CY91" s="22">
        <f t="shared" si="521"/>
        <v>1288.5607299999999</v>
      </c>
      <c r="CZ91" s="22">
        <f t="shared" si="521"/>
        <v>1340.3278300000002</v>
      </c>
      <c r="DA91" s="22">
        <f t="shared" si="521"/>
        <v>1397.2716399999999</v>
      </c>
      <c r="DB91" s="22">
        <f t="shared" si="521"/>
        <v>1449.03874</v>
      </c>
      <c r="DC91" s="22">
        <f t="shared" si="521"/>
        <v>1500.8058400000002</v>
      </c>
      <c r="DD91" s="22">
        <f t="shared" si="521"/>
        <v>1552.57294</v>
      </c>
      <c r="DE91" s="22">
        <f t="shared" si="521"/>
        <v>1661.2838500000003</v>
      </c>
      <c r="DF91" s="22">
        <f t="shared" si="521"/>
        <v>1713.0509500000001</v>
      </c>
      <c r="DG91" s="22">
        <f t="shared" si="521"/>
        <v>1764.8180499999999</v>
      </c>
      <c r="DI91" s="20"/>
      <c r="DJ91" s="21" t="s">
        <v>31</v>
      </c>
      <c r="DK91" s="22">
        <f>SUM(DK88:DK89)</f>
        <v>1245.31159</v>
      </c>
      <c r="DL91" s="22">
        <f t="shared" ref="DL91:DU91" si="522">SUM(DL88:DL89)</f>
        <v>1261.0798600000001</v>
      </c>
      <c r="DM91" s="22">
        <f t="shared" si="522"/>
        <v>1308.3846700000001</v>
      </c>
      <c r="DN91" s="22">
        <f t="shared" si="522"/>
        <v>1360.9455700000001</v>
      </c>
      <c r="DO91" s="22">
        <f t="shared" si="522"/>
        <v>1418.7625600000001</v>
      </c>
      <c r="DP91" s="22">
        <f t="shared" si="522"/>
        <v>1471.3234600000001</v>
      </c>
      <c r="DQ91" s="22">
        <f t="shared" si="522"/>
        <v>1523.88436</v>
      </c>
      <c r="DR91" s="22">
        <f t="shared" si="522"/>
        <v>1576.44526</v>
      </c>
      <c r="DS91" s="22">
        <f t="shared" si="522"/>
        <v>1686.8231499999999</v>
      </c>
      <c r="DT91" s="22">
        <f t="shared" si="522"/>
        <v>1739.3840499999999</v>
      </c>
      <c r="DU91" s="22">
        <f t="shared" si="522"/>
        <v>1791.9449500000001</v>
      </c>
      <c r="DW91" s="20"/>
      <c r="DX91" s="21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K91" s="20"/>
      <c r="EL91" s="21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Y91" s="20"/>
      <c r="EZ91" s="21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M91" s="20"/>
      <c r="FN91" s="21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GA91" s="20"/>
      <c r="GB91" s="21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O91" s="20"/>
      <c r="GP91" s="21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</row>
    <row r="92" spans="1:209" ht="15" hidden="1" x14ac:dyDescent="0.25">
      <c r="A92" s="141"/>
      <c r="B92" s="141"/>
      <c r="C92" s="141"/>
      <c r="D92" s="141"/>
      <c r="E92" s="141"/>
      <c r="F92" s="141"/>
      <c r="G92" s="141"/>
      <c r="H92" s="141"/>
      <c r="I92" s="141"/>
      <c r="J92" s="141"/>
      <c r="K92" s="141"/>
      <c r="L92" s="141"/>
      <c r="M92" s="141"/>
      <c r="O92" s="141"/>
      <c r="P92" s="141"/>
      <c r="Q92" s="141"/>
      <c r="R92" s="141"/>
      <c r="S92" s="141"/>
      <c r="T92" s="141"/>
      <c r="U92" s="141"/>
      <c r="V92" s="141"/>
      <c r="W92" s="141"/>
      <c r="X92" s="141"/>
      <c r="Y92" s="141"/>
      <c r="Z92" s="141"/>
      <c r="AA92" s="141"/>
      <c r="AC92" s="141"/>
      <c r="AD92" s="141"/>
      <c r="AE92" s="141"/>
      <c r="AF92" s="141"/>
      <c r="AG92" s="141"/>
      <c r="AH92" s="141"/>
      <c r="AI92" s="141"/>
      <c r="AJ92" s="141"/>
      <c r="AK92" s="141"/>
      <c r="AL92" s="141"/>
      <c r="AM92" s="141"/>
      <c r="AN92" s="141"/>
      <c r="AO92" s="141"/>
      <c r="AQ92" s="141"/>
      <c r="AR92" s="141"/>
      <c r="AS92" s="141"/>
      <c r="AT92" s="141"/>
      <c r="AU92" s="141"/>
      <c r="AV92" s="141"/>
      <c r="AW92" s="141"/>
      <c r="AX92" s="141"/>
      <c r="AY92" s="141"/>
      <c r="AZ92" s="141"/>
      <c r="BA92" s="141"/>
      <c r="BB92" s="141"/>
      <c r="BC92" s="141"/>
      <c r="BE92" s="141"/>
      <c r="BF92" s="141"/>
      <c r="BG92" s="141"/>
      <c r="BH92" s="141"/>
      <c r="BI92" s="141"/>
      <c r="BJ92" s="141"/>
      <c r="BK92" s="141"/>
      <c r="BL92" s="141"/>
      <c r="BM92" s="141"/>
      <c r="BN92" s="141"/>
      <c r="BO92" s="141"/>
      <c r="BP92" s="141"/>
      <c r="BQ92" s="141"/>
      <c r="BS92" s="141"/>
      <c r="BT92" s="141"/>
      <c r="BU92" s="141"/>
      <c r="BV92" s="141"/>
      <c r="BW92" s="141"/>
      <c r="BX92" s="141"/>
      <c r="BY92" s="141"/>
      <c r="BZ92" s="141"/>
      <c r="CA92" s="141"/>
      <c r="CB92" s="141"/>
      <c r="CC92" s="141"/>
      <c r="CD92" s="141"/>
      <c r="CE92" s="141"/>
      <c r="CG92" s="129" t="s">
        <v>111</v>
      </c>
      <c r="CH92" s="129"/>
      <c r="CI92" s="129"/>
      <c r="CJ92" s="129"/>
      <c r="CK92" s="129"/>
      <c r="CL92" s="129"/>
      <c r="CM92" s="129"/>
      <c r="CN92" s="129"/>
      <c r="CO92" s="129"/>
      <c r="CP92" s="129"/>
      <c r="CQ92" s="129"/>
      <c r="CR92" s="129"/>
      <c r="CS92" s="129"/>
      <c r="CU92" s="129" t="s">
        <v>111</v>
      </c>
      <c r="CV92" s="129"/>
      <c r="CW92" s="129"/>
      <c r="CX92" s="129"/>
      <c r="CY92" s="129"/>
      <c r="CZ92" s="129"/>
      <c r="DA92" s="129"/>
      <c r="DB92" s="129"/>
      <c r="DC92" s="129"/>
      <c r="DD92" s="129"/>
      <c r="DE92" s="129"/>
      <c r="DF92" s="129"/>
      <c r="DG92" s="129"/>
      <c r="DI92" s="129" t="s">
        <v>111</v>
      </c>
      <c r="DJ92" s="129"/>
      <c r="DK92" s="129"/>
      <c r="DL92" s="129"/>
      <c r="DM92" s="129"/>
      <c r="DN92" s="129"/>
      <c r="DO92" s="129"/>
      <c r="DP92" s="129"/>
      <c r="DQ92" s="129"/>
      <c r="DR92" s="129"/>
      <c r="DS92" s="129"/>
      <c r="DT92" s="129"/>
      <c r="DU92" s="129"/>
      <c r="DW92" s="129"/>
      <c r="DX92" s="129"/>
      <c r="DY92" s="129"/>
      <c r="DZ92" s="129"/>
      <c r="EA92" s="129"/>
      <c r="EB92" s="129"/>
      <c r="EC92" s="129"/>
      <c r="ED92" s="129"/>
      <c r="EE92" s="129"/>
      <c r="EF92" s="129"/>
      <c r="EG92" s="129"/>
      <c r="EH92" s="129"/>
      <c r="EI92" s="129"/>
      <c r="EK92" s="129"/>
      <c r="EL92" s="129"/>
      <c r="EM92" s="129"/>
      <c r="EN92" s="129"/>
      <c r="EO92" s="129"/>
      <c r="EP92" s="129"/>
      <c r="EQ92" s="129"/>
      <c r="ER92" s="129"/>
      <c r="ES92" s="129"/>
      <c r="ET92" s="129"/>
      <c r="EU92" s="129"/>
      <c r="EV92" s="129"/>
      <c r="EW92" s="129"/>
      <c r="EY92" s="129"/>
      <c r="EZ92" s="129"/>
      <c r="FA92" s="129"/>
      <c r="FB92" s="129"/>
      <c r="FC92" s="129"/>
      <c r="FD92" s="129"/>
      <c r="FE92" s="129"/>
      <c r="FF92" s="129"/>
      <c r="FG92" s="129"/>
      <c r="FH92" s="129"/>
      <c r="FI92" s="129"/>
      <c r="FJ92" s="129"/>
      <c r="FK92" s="129"/>
      <c r="FM92" s="129"/>
      <c r="FN92" s="129"/>
      <c r="FO92" s="129"/>
      <c r="FP92" s="129"/>
      <c r="FQ92" s="129"/>
      <c r="FR92" s="129"/>
      <c r="FS92" s="129"/>
      <c r="FT92" s="129"/>
      <c r="FU92" s="129"/>
      <c r="FV92" s="129"/>
      <c r="FW92" s="129"/>
      <c r="FX92" s="129"/>
      <c r="FY92" s="129"/>
      <c r="GA92" s="129"/>
      <c r="GB92" s="129"/>
      <c r="GC92" s="129"/>
      <c r="GD92" s="129"/>
      <c r="GE92" s="129"/>
      <c r="GF92" s="129"/>
      <c r="GG92" s="129"/>
      <c r="GH92" s="129"/>
      <c r="GI92" s="129"/>
      <c r="GJ92" s="129"/>
      <c r="GK92" s="129"/>
      <c r="GL92" s="129"/>
      <c r="GM92" s="129"/>
      <c r="GO92" s="129"/>
      <c r="GP92" s="129"/>
      <c r="GQ92" s="129"/>
      <c r="GR92" s="129"/>
      <c r="GS92" s="129"/>
      <c r="GT92" s="129"/>
      <c r="GU92" s="129"/>
      <c r="GV92" s="129"/>
      <c r="GW92" s="129"/>
      <c r="GX92" s="129"/>
      <c r="GY92" s="129"/>
      <c r="GZ92" s="129"/>
      <c r="HA92" s="129"/>
    </row>
    <row r="94" spans="1:209" ht="15" x14ac:dyDescent="0.25">
      <c r="A94" s="130" t="s">
        <v>123</v>
      </c>
      <c r="B94" s="131"/>
      <c r="C94" s="131"/>
      <c r="D94" s="131"/>
      <c r="E94" s="131"/>
      <c r="F94" s="131"/>
      <c r="G94" s="131"/>
      <c r="H94" s="131"/>
      <c r="I94" s="131"/>
      <c r="J94" s="131"/>
      <c r="K94" s="131"/>
      <c r="L94" s="131"/>
      <c r="M94" s="132"/>
      <c r="O94" s="130" t="s">
        <v>123</v>
      </c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2"/>
      <c r="AC94" s="130" t="s">
        <v>123</v>
      </c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2"/>
      <c r="AQ94" s="130" t="s">
        <v>123</v>
      </c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2"/>
      <c r="BE94" s="130" t="s">
        <v>123</v>
      </c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2"/>
      <c r="BS94" s="130" t="s">
        <v>123</v>
      </c>
      <c r="BT94" s="131"/>
      <c r="BU94" s="131"/>
      <c r="BV94" s="131"/>
      <c r="BW94" s="131"/>
      <c r="BX94" s="131"/>
      <c r="BY94" s="131"/>
      <c r="BZ94" s="131"/>
      <c r="CA94" s="131"/>
      <c r="CB94" s="131"/>
      <c r="CC94" s="131"/>
      <c r="CD94" s="131"/>
      <c r="CE94" s="132"/>
      <c r="CG94" s="130" t="s">
        <v>123</v>
      </c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2"/>
      <c r="CU94" s="130" t="s">
        <v>44</v>
      </c>
      <c r="CV94" s="131"/>
      <c r="CW94" s="131"/>
      <c r="CX94" s="131"/>
      <c r="CY94" s="131"/>
      <c r="CZ94" s="131"/>
      <c r="DA94" s="131"/>
      <c r="DB94" s="131"/>
      <c r="DC94" s="131"/>
      <c r="DD94" s="131"/>
      <c r="DE94" s="131"/>
      <c r="DF94" s="131"/>
      <c r="DG94" s="132"/>
      <c r="DI94" s="130" t="s">
        <v>44</v>
      </c>
      <c r="DJ94" s="131"/>
      <c r="DK94" s="131"/>
      <c r="DL94" s="131"/>
      <c r="DM94" s="131"/>
      <c r="DN94" s="131"/>
      <c r="DO94" s="131"/>
      <c r="DP94" s="131"/>
      <c r="DQ94" s="131"/>
      <c r="DR94" s="131"/>
      <c r="DS94" s="131"/>
      <c r="DT94" s="131"/>
      <c r="DU94" s="132"/>
      <c r="DW94" s="130" t="s">
        <v>44</v>
      </c>
      <c r="DX94" s="131"/>
      <c r="DY94" s="131"/>
      <c r="DZ94" s="131"/>
      <c r="EA94" s="131"/>
      <c r="EB94" s="131"/>
      <c r="EC94" s="131"/>
      <c r="ED94" s="131"/>
      <c r="EE94" s="131"/>
      <c r="EF94" s="131"/>
      <c r="EG94" s="131"/>
      <c r="EH94" s="131"/>
      <c r="EI94" s="132"/>
      <c r="EK94" s="130" t="s">
        <v>44</v>
      </c>
      <c r="EL94" s="131"/>
      <c r="EM94" s="131"/>
      <c r="EN94" s="131"/>
      <c r="EO94" s="131"/>
      <c r="EP94" s="131"/>
      <c r="EQ94" s="131"/>
      <c r="ER94" s="131"/>
      <c r="ES94" s="131"/>
      <c r="ET94" s="131"/>
      <c r="EU94" s="131"/>
      <c r="EV94" s="131"/>
      <c r="EW94" s="132"/>
      <c r="EY94" s="130" t="s">
        <v>44</v>
      </c>
      <c r="EZ94" s="131"/>
      <c r="FA94" s="131"/>
      <c r="FB94" s="131"/>
      <c r="FC94" s="131"/>
      <c r="FD94" s="131"/>
      <c r="FE94" s="131"/>
      <c r="FF94" s="131"/>
      <c r="FG94" s="131"/>
      <c r="FH94" s="131"/>
      <c r="FI94" s="131"/>
      <c r="FJ94" s="131"/>
      <c r="FK94" s="132"/>
      <c r="FM94" s="130" t="s">
        <v>44</v>
      </c>
      <c r="FN94" s="131"/>
      <c r="FO94" s="131"/>
      <c r="FP94" s="131"/>
      <c r="FQ94" s="131"/>
      <c r="FR94" s="131"/>
      <c r="FS94" s="131"/>
      <c r="FT94" s="131"/>
      <c r="FU94" s="131"/>
      <c r="FV94" s="131"/>
      <c r="FW94" s="131"/>
      <c r="FX94" s="131"/>
      <c r="FY94" s="132"/>
      <c r="GA94" s="130" t="s">
        <v>44</v>
      </c>
      <c r="GB94" s="131"/>
      <c r="GC94" s="131"/>
      <c r="GD94" s="131"/>
      <c r="GE94" s="131"/>
      <c r="GF94" s="131"/>
      <c r="GG94" s="131"/>
      <c r="GH94" s="131"/>
      <c r="GI94" s="131"/>
      <c r="GJ94" s="131"/>
      <c r="GK94" s="131"/>
      <c r="GL94" s="131"/>
      <c r="GM94" s="132"/>
      <c r="GO94" s="130" t="s">
        <v>44</v>
      </c>
      <c r="GP94" s="131"/>
      <c r="GQ94" s="131"/>
      <c r="GR94" s="131"/>
      <c r="GS94" s="131"/>
      <c r="GT94" s="131"/>
      <c r="GU94" s="131"/>
      <c r="GV94" s="131"/>
      <c r="GW94" s="131"/>
      <c r="GX94" s="131"/>
      <c r="GY94" s="131"/>
      <c r="GZ94" s="131"/>
      <c r="HA94" s="132"/>
    </row>
    <row r="95" spans="1:209" x14ac:dyDescent="0.2">
      <c r="A95" s="96"/>
      <c r="B95" s="97"/>
      <c r="C95" s="98" t="s">
        <v>2</v>
      </c>
      <c r="D95" s="98" t="s">
        <v>3</v>
      </c>
      <c r="E95" s="97" t="s">
        <v>4</v>
      </c>
      <c r="F95" s="98" t="s">
        <v>5</v>
      </c>
      <c r="G95" s="97" t="s">
        <v>6</v>
      </c>
      <c r="H95" s="98" t="s">
        <v>7</v>
      </c>
      <c r="I95" s="97" t="s">
        <v>8</v>
      </c>
      <c r="J95" s="98" t="s">
        <v>9</v>
      </c>
      <c r="K95" s="97" t="s">
        <v>10</v>
      </c>
      <c r="L95" s="98" t="s">
        <v>11</v>
      </c>
      <c r="M95" s="97" t="s">
        <v>12</v>
      </c>
      <c r="O95" s="96"/>
      <c r="P95" s="97"/>
      <c r="Q95" s="98" t="s">
        <v>2</v>
      </c>
      <c r="R95" s="98" t="s">
        <v>3</v>
      </c>
      <c r="S95" s="97" t="s">
        <v>4</v>
      </c>
      <c r="T95" s="98" t="s">
        <v>5</v>
      </c>
      <c r="U95" s="97" t="s">
        <v>6</v>
      </c>
      <c r="V95" s="98" t="s">
        <v>7</v>
      </c>
      <c r="W95" s="97" t="s">
        <v>8</v>
      </c>
      <c r="X95" s="98" t="s">
        <v>9</v>
      </c>
      <c r="Y95" s="97" t="s">
        <v>10</v>
      </c>
      <c r="Z95" s="98" t="s">
        <v>11</v>
      </c>
      <c r="AA95" s="97" t="s">
        <v>12</v>
      </c>
      <c r="AC95" s="96"/>
      <c r="AD95" s="97"/>
      <c r="AE95" s="98" t="s">
        <v>2</v>
      </c>
      <c r="AF95" s="98" t="s">
        <v>3</v>
      </c>
      <c r="AG95" s="97" t="s">
        <v>4</v>
      </c>
      <c r="AH95" s="98" t="s">
        <v>5</v>
      </c>
      <c r="AI95" s="97" t="s">
        <v>6</v>
      </c>
      <c r="AJ95" s="98" t="s">
        <v>7</v>
      </c>
      <c r="AK95" s="97" t="s">
        <v>8</v>
      </c>
      <c r="AL95" s="98" t="s">
        <v>9</v>
      </c>
      <c r="AM95" s="97" t="s">
        <v>10</v>
      </c>
      <c r="AN95" s="98" t="s">
        <v>11</v>
      </c>
      <c r="AO95" s="97" t="s">
        <v>12</v>
      </c>
      <c r="AQ95" s="96"/>
      <c r="AR95" s="97"/>
      <c r="AS95" s="98" t="s">
        <v>2</v>
      </c>
      <c r="AT95" s="98" t="s">
        <v>3</v>
      </c>
      <c r="AU95" s="97" t="s">
        <v>4</v>
      </c>
      <c r="AV95" s="98" t="s">
        <v>5</v>
      </c>
      <c r="AW95" s="97" t="s">
        <v>6</v>
      </c>
      <c r="AX95" s="98" t="s">
        <v>7</v>
      </c>
      <c r="AY95" s="97" t="s">
        <v>8</v>
      </c>
      <c r="AZ95" s="98" t="s">
        <v>9</v>
      </c>
      <c r="BA95" s="97" t="s">
        <v>10</v>
      </c>
      <c r="BB95" s="98" t="s">
        <v>11</v>
      </c>
      <c r="BC95" s="97" t="s">
        <v>12</v>
      </c>
      <c r="BE95" s="96"/>
      <c r="BF95" s="97"/>
      <c r="BG95" s="98" t="s">
        <v>2</v>
      </c>
      <c r="BH95" s="98" t="s">
        <v>3</v>
      </c>
      <c r="BI95" s="97" t="s">
        <v>4</v>
      </c>
      <c r="BJ95" s="98" t="s">
        <v>5</v>
      </c>
      <c r="BK95" s="97" t="s">
        <v>6</v>
      </c>
      <c r="BL95" s="98" t="s">
        <v>7</v>
      </c>
      <c r="BM95" s="97" t="s">
        <v>8</v>
      </c>
      <c r="BN95" s="98" t="s">
        <v>9</v>
      </c>
      <c r="BO95" s="97" t="s">
        <v>10</v>
      </c>
      <c r="BP95" s="98" t="s">
        <v>11</v>
      </c>
      <c r="BQ95" s="97" t="s">
        <v>12</v>
      </c>
      <c r="BS95" s="96"/>
      <c r="BT95" s="97"/>
      <c r="BU95" s="98" t="s">
        <v>2</v>
      </c>
      <c r="BV95" s="98" t="s">
        <v>3</v>
      </c>
      <c r="BW95" s="97" t="s">
        <v>4</v>
      </c>
      <c r="BX95" s="98" t="s">
        <v>5</v>
      </c>
      <c r="BY95" s="97" t="s">
        <v>6</v>
      </c>
      <c r="BZ95" s="98" t="s">
        <v>7</v>
      </c>
      <c r="CA95" s="97" t="s">
        <v>8</v>
      </c>
      <c r="CB95" s="98" t="s">
        <v>9</v>
      </c>
      <c r="CC95" s="97" t="s">
        <v>10</v>
      </c>
      <c r="CD95" s="98" t="s">
        <v>11</v>
      </c>
      <c r="CE95" s="97" t="s">
        <v>12</v>
      </c>
      <c r="CG95" s="96"/>
      <c r="CH95" s="97"/>
      <c r="CI95" s="98" t="s">
        <v>2</v>
      </c>
      <c r="CJ95" s="98" t="s">
        <v>3</v>
      </c>
      <c r="CK95" s="97" t="s">
        <v>4</v>
      </c>
      <c r="CL95" s="98" t="s">
        <v>5</v>
      </c>
      <c r="CM95" s="97" t="s">
        <v>6</v>
      </c>
      <c r="CN95" s="98" t="s">
        <v>7</v>
      </c>
      <c r="CO95" s="97" t="s">
        <v>8</v>
      </c>
      <c r="CP95" s="98" t="s">
        <v>9</v>
      </c>
      <c r="CQ95" s="97" t="s">
        <v>10</v>
      </c>
      <c r="CR95" s="98" t="s">
        <v>11</v>
      </c>
      <c r="CS95" s="97" t="s">
        <v>12</v>
      </c>
      <c r="CU95" s="96"/>
      <c r="CV95" s="97"/>
      <c r="CW95" s="98" t="s">
        <v>2</v>
      </c>
      <c r="CX95" s="98" t="s">
        <v>3</v>
      </c>
      <c r="CY95" s="97" t="s">
        <v>4</v>
      </c>
      <c r="CZ95" s="98" t="s">
        <v>5</v>
      </c>
      <c r="DA95" s="97" t="s">
        <v>6</v>
      </c>
      <c r="DB95" s="98" t="s">
        <v>7</v>
      </c>
      <c r="DC95" s="97" t="s">
        <v>8</v>
      </c>
      <c r="DD95" s="98" t="s">
        <v>9</v>
      </c>
      <c r="DE95" s="97" t="s">
        <v>10</v>
      </c>
      <c r="DF95" s="98" t="s">
        <v>11</v>
      </c>
      <c r="DG95" s="97" t="s">
        <v>12</v>
      </c>
      <c r="DI95" s="96"/>
      <c r="DJ95" s="97"/>
      <c r="DK95" s="98" t="s">
        <v>2</v>
      </c>
      <c r="DL95" s="98" t="s">
        <v>3</v>
      </c>
      <c r="DM95" s="97" t="s">
        <v>4</v>
      </c>
      <c r="DN95" s="98" t="s">
        <v>5</v>
      </c>
      <c r="DO95" s="97" t="s">
        <v>6</v>
      </c>
      <c r="DP95" s="98" t="s">
        <v>7</v>
      </c>
      <c r="DQ95" s="97" t="s">
        <v>8</v>
      </c>
      <c r="DR95" s="98" t="s">
        <v>9</v>
      </c>
      <c r="DS95" s="97" t="s">
        <v>10</v>
      </c>
      <c r="DT95" s="98" t="s">
        <v>11</v>
      </c>
      <c r="DU95" s="97" t="s">
        <v>12</v>
      </c>
      <c r="DW95" s="96"/>
      <c r="DX95" s="97"/>
      <c r="DY95" s="98" t="s">
        <v>2</v>
      </c>
      <c r="DZ95" s="98" t="s">
        <v>3</v>
      </c>
      <c r="EA95" s="97" t="s">
        <v>4</v>
      </c>
      <c r="EB95" s="98" t="s">
        <v>5</v>
      </c>
      <c r="EC95" s="97" t="s">
        <v>6</v>
      </c>
      <c r="ED95" s="98" t="s">
        <v>7</v>
      </c>
      <c r="EE95" s="97" t="s">
        <v>8</v>
      </c>
      <c r="EF95" s="98" t="s">
        <v>9</v>
      </c>
      <c r="EG95" s="97" t="s">
        <v>10</v>
      </c>
      <c r="EH95" s="98" t="s">
        <v>11</v>
      </c>
      <c r="EI95" s="97" t="s">
        <v>12</v>
      </c>
      <c r="EK95" s="96"/>
      <c r="EL95" s="97"/>
      <c r="EM95" s="98" t="s">
        <v>2</v>
      </c>
      <c r="EN95" s="98" t="s">
        <v>3</v>
      </c>
      <c r="EO95" s="97" t="s">
        <v>4</v>
      </c>
      <c r="EP95" s="98" t="s">
        <v>5</v>
      </c>
      <c r="EQ95" s="97" t="s">
        <v>6</v>
      </c>
      <c r="ER95" s="98" t="s">
        <v>7</v>
      </c>
      <c r="ES95" s="97" t="s">
        <v>8</v>
      </c>
      <c r="ET95" s="98" t="s">
        <v>9</v>
      </c>
      <c r="EU95" s="97" t="s">
        <v>10</v>
      </c>
      <c r="EV95" s="98" t="s">
        <v>11</v>
      </c>
      <c r="EW95" s="97" t="s">
        <v>12</v>
      </c>
      <c r="EY95" s="96"/>
      <c r="EZ95" s="97"/>
      <c r="FA95" s="98" t="s">
        <v>2</v>
      </c>
      <c r="FB95" s="98" t="s">
        <v>3</v>
      </c>
      <c r="FC95" s="97" t="s">
        <v>4</v>
      </c>
      <c r="FD95" s="98" t="s">
        <v>5</v>
      </c>
      <c r="FE95" s="97" t="s">
        <v>6</v>
      </c>
      <c r="FF95" s="98" t="s">
        <v>7</v>
      </c>
      <c r="FG95" s="97" t="s">
        <v>8</v>
      </c>
      <c r="FH95" s="98" t="s">
        <v>9</v>
      </c>
      <c r="FI95" s="97" t="s">
        <v>10</v>
      </c>
      <c r="FJ95" s="98" t="s">
        <v>11</v>
      </c>
      <c r="FK95" s="97" t="s">
        <v>12</v>
      </c>
      <c r="FM95" s="96"/>
      <c r="FN95" s="97"/>
      <c r="FO95" s="98" t="s">
        <v>2</v>
      </c>
      <c r="FP95" s="98" t="s">
        <v>3</v>
      </c>
      <c r="FQ95" s="97" t="s">
        <v>4</v>
      </c>
      <c r="FR95" s="98" t="s">
        <v>5</v>
      </c>
      <c r="FS95" s="97" t="s">
        <v>6</v>
      </c>
      <c r="FT95" s="98" t="s">
        <v>7</v>
      </c>
      <c r="FU95" s="97" t="s">
        <v>8</v>
      </c>
      <c r="FV95" s="98" t="s">
        <v>9</v>
      </c>
      <c r="FW95" s="97" t="s">
        <v>10</v>
      </c>
      <c r="FX95" s="98" t="s">
        <v>11</v>
      </c>
      <c r="FY95" s="97" t="s">
        <v>12</v>
      </c>
      <c r="GA95" s="96"/>
      <c r="GB95" s="97"/>
      <c r="GC95" s="98" t="s">
        <v>2</v>
      </c>
      <c r="GD95" s="98" t="s">
        <v>3</v>
      </c>
      <c r="GE95" s="97" t="s">
        <v>4</v>
      </c>
      <c r="GF95" s="98" t="s">
        <v>5</v>
      </c>
      <c r="GG95" s="97" t="s">
        <v>6</v>
      </c>
      <c r="GH95" s="98" t="s">
        <v>7</v>
      </c>
      <c r="GI95" s="97" t="s">
        <v>8</v>
      </c>
      <c r="GJ95" s="98" t="s">
        <v>9</v>
      </c>
      <c r="GK95" s="97" t="s">
        <v>10</v>
      </c>
      <c r="GL95" s="98" t="s">
        <v>11</v>
      </c>
      <c r="GM95" s="97" t="s">
        <v>12</v>
      </c>
      <c r="GO95" s="96"/>
      <c r="GP95" s="97"/>
      <c r="GQ95" s="98" t="s">
        <v>2</v>
      </c>
      <c r="GR95" s="98" t="s">
        <v>3</v>
      </c>
      <c r="GS95" s="97" t="s">
        <v>4</v>
      </c>
      <c r="GT95" s="98" t="s">
        <v>5</v>
      </c>
      <c r="GU95" s="97" t="s">
        <v>6</v>
      </c>
      <c r="GV95" s="98" t="s">
        <v>7</v>
      </c>
      <c r="GW95" s="97" t="s">
        <v>8</v>
      </c>
      <c r="GX95" s="98" t="s">
        <v>9</v>
      </c>
      <c r="GY95" s="97" t="s">
        <v>10</v>
      </c>
      <c r="GZ95" s="98" t="s">
        <v>11</v>
      </c>
      <c r="HA95" s="97" t="s">
        <v>12</v>
      </c>
    </row>
    <row r="96" spans="1:209" ht="13.9" x14ac:dyDescent="0.25">
      <c r="A96" s="99" t="s">
        <v>13</v>
      </c>
      <c r="B96" s="100" t="s">
        <v>14</v>
      </c>
      <c r="C96" s="101">
        <v>0.21</v>
      </c>
      <c r="D96" s="101">
        <v>0.24</v>
      </c>
      <c r="E96" s="102">
        <v>0.33</v>
      </c>
      <c r="F96" s="101">
        <v>0.43</v>
      </c>
      <c r="G96" s="102">
        <v>0.54</v>
      </c>
      <c r="H96" s="101">
        <v>0.64</v>
      </c>
      <c r="I96" s="102">
        <v>0.74</v>
      </c>
      <c r="J96" s="101">
        <v>0.84</v>
      </c>
      <c r="K96" s="102">
        <v>1.05</v>
      </c>
      <c r="L96" s="101">
        <v>1.1499999999999999</v>
      </c>
      <c r="M96" s="102">
        <v>1.25</v>
      </c>
      <c r="O96" s="99" t="s">
        <v>13</v>
      </c>
      <c r="P96" s="100" t="s">
        <v>14</v>
      </c>
      <c r="Q96" s="101">
        <v>0.21</v>
      </c>
      <c r="R96" s="101">
        <v>0.24</v>
      </c>
      <c r="S96" s="102">
        <v>0.33</v>
      </c>
      <c r="T96" s="101">
        <v>0.43</v>
      </c>
      <c r="U96" s="102">
        <v>0.54</v>
      </c>
      <c r="V96" s="101">
        <v>0.64</v>
      </c>
      <c r="W96" s="102">
        <v>0.74</v>
      </c>
      <c r="X96" s="101">
        <v>0.84</v>
      </c>
      <c r="Y96" s="102">
        <v>1.05</v>
      </c>
      <c r="Z96" s="101">
        <v>1.1499999999999999</v>
      </c>
      <c r="AA96" s="102">
        <v>1.25</v>
      </c>
      <c r="AC96" s="99" t="s">
        <v>13</v>
      </c>
      <c r="AD96" s="100" t="s">
        <v>14</v>
      </c>
      <c r="AE96" s="101">
        <v>0.21</v>
      </c>
      <c r="AF96" s="101">
        <v>0.24</v>
      </c>
      <c r="AG96" s="102">
        <v>0.33</v>
      </c>
      <c r="AH96" s="101">
        <v>0.43</v>
      </c>
      <c r="AI96" s="102">
        <v>0.54</v>
      </c>
      <c r="AJ96" s="101">
        <v>0.64</v>
      </c>
      <c r="AK96" s="102">
        <v>0.74</v>
      </c>
      <c r="AL96" s="101">
        <v>0.84</v>
      </c>
      <c r="AM96" s="102">
        <v>1.05</v>
      </c>
      <c r="AN96" s="101">
        <v>1.1499999999999999</v>
      </c>
      <c r="AO96" s="102">
        <v>1.25</v>
      </c>
      <c r="AQ96" s="99" t="s">
        <v>13</v>
      </c>
      <c r="AR96" s="100" t="s">
        <v>14</v>
      </c>
      <c r="AS96" s="101">
        <v>0.21</v>
      </c>
      <c r="AT96" s="101">
        <v>0.24</v>
      </c>
      <c r="AU96" s="102">
        <v>0.33</v>
      </c>
      <c r="AV96" s="101">
        <v>0.43</v>
      </c>
      <c r="AW96" s="102">
        <v>0.54</v>
      </c>
      <c r="AX96" s="101">
        <v>0.64</v>
      </c>
      <c r="AY96" s="102">
        <v>0.74</v>
      </c>
      <c r="AZ96" s="101">
        <v>0.84</v>
      </c>
      <c r="BA96" s="102">
        <v>1.05</v>
      </c>
      <c r="BB96" s="101">
        <v>1.1499999999999999</v>
      </c>
      <c r="BC96" s="102">
        <v>1.25</v>
      </c>
      <c r="BE96" s="99" t="s">
        <v>13</v>
      </c>
      <c r="BF96" s="100" t="s">
        <v>14</v>
      </c>
      <c r="BG96" s="101">
        <v>0.21</v>
      </c>
      <c r="BH96" s="101">
        <v>0.24</v>
      </c>
      <c r="BI96" s="102">
        <v>0.33</v>
      </c>
      <c r="BJ96" s="101">
        <v>0.43</v>
      </c>
      <c r="BK96" s="102">
        <v>0.54</v>
      </c>
      <c r="BL96" s="101">
        <v>0.64</v>
      </c>
      <c r="BM96" s="102">
        <v>0.74</v>
      </c>
      <c r="BN96" s="101">
        <v>0.84</v>
      </c>
      <c r="BO96" s="102">
        <v>1.05</v>
      </c>
      <c r="BP96" s="101">
        <v>1.1499999999999999</v>
      </c>
      <c r="BQ96" s="102">
        <v>1.25</v>
      </c>
      <c r="BS96" s="99" t="s">
        <v>13</v>
      </c>
      <c r="BT96" s="100" t="s">
        <v>14</v>
      </c>
      <c r="BU96" s="101">
        <v>0.21</v>
      </c>
      <c r="BV96" s="101">
        <v>0.24</v>
      </c>
      <c r="BW96" s="102">
        <v>0.33</v>
      </c>
      <c r="BX96" s="101">
        <v>0.43</v>
      </c>
      <c r="BY96" s="102">
        <v>0.54</v>
      </c>
      <c r="BZ96" s="101">
        <v>0.64</v>
      </c>
      <c r="CA96" s="102">
        <v>0.74</v>
      </c>
      <c r="CB96" s="101">
        <v>0.84</v>
      </c>
      <c r="CC96" s="102">
        <v>1.05</v>
      </c>
      <c r="CD96" s="101">
        <v>1.1499999999999999</v>
      </c>
      <c r="CE96" s="102">
        <v>1.25</v>
      </c>
      <c r="CG96" s="99" t="s">
        <v>13</v>
      </c>
      <c r="CH96" s="100" t="s">
        <v>14</v>
      </c>
      <c r="CI96" s="101">
        <v>0.21</v>
      </c>
      <c r="CJ96" s="101">
        <v>0.24</v>
      </c>
      <c r="CK96" s="102">
        <v>0.33</v>
      </c>
      <c r="CL96" s="101">
        <v>0.43</v>
      </c>
      <c r="CM96" s="102">
        <v>0.54</v>
      </c>
      <c r="CN96" s="101">
        <v>0.64</v>
      </c>
      <c r="CO96" s="102">
        <v>0.74</v>
      </c>
      <c r="CP96" s="101">
        <v>0.84</v>
      </c>
      <c r="CQ96" s="102">
        <v>1.05</v>
      </c>
      <c r="CR96" s="101">
        <v>1.1499999999999999</v>
      </c>
      <c r="CS96" s="102">
        <v>1.25</v>
      </c>
      <c r="CU96" s="99" t="s">
        <v>13</v>
      </c>
      <c r="CV96" s="100" t="s">
        <v>14</v>
      </c>
      <c r="CW96" s="101">
        <v>0.21</v>
      </c>
      <c r="CX96" s="101">
        <v>0.24</v>
      </c>
      <c r="CY96" s="102">
        <v>0.33</v>
      </c>
      <c r="CZ96" s="101">
        <v>0.43</v>
      </c>
      <c r="DA96" s="102">
        <v>0.54</v>
      </c>
      <c r="DB96" s="101">
        <v>0.64</v>
      </c>
      <c r="DC96" s="102">
        <v>0.74</v>
      </c>
      <c r="DD96" s="101">
        <v>0.84</v>
      </c>
      <c r="DE96" s="102">
        <v>1.05</v>
      </c>
      <c r="DF96" s="101">
        <v>1.1499999999999999</v>
      </c>
      <c r="DG96" s="102">
        <v>1.25</v>
      </c>
      <c r="DI96" s="99" t="s">
        <v>13</v>
      </c>
      <c r="DJ96" s="100" t="s">
        <v>14</v>
      </c>
      <c r="DK96" s="101">
        <v>0.21</v>
      </c>
      <c r="DL96" s="101">
        <v>0.24</v>
      </c>
      <c r="DM96" s="102">
        <v>0.33</v>
      </c>
      <c r="DN96" s="101">
        <v>0.43</v>
      </c>
      <c r="DO96" s="102">
        <v>0.54</v>
      </c>
      <c r="DP96" s="101">
        <v>0.64</v>
      </c>
      <c r="DQ96" s="102">
        <v>0.74</v>
      </c>
      <c r="DR96" s="101">
        <v>0.84</v>
      </c>
      <c r="DS96" s="102">
        <v>1.05</v>
      </c>
      <c r="DT96" s="101">
        <v>1.1499999999999999</v>
      </c>
      <c r="DU96" s="102">
        <v>1.25</v>
      </c>
      <c r="DW96" s="99" t="s">
        <v>13</v>
      </c>
      <c r="DX96" s="100" t="s">
        <v>14</v>
      </c>
      <c r="DY96" s="101">
        <v>0.21</v>
      </c>
      <c r="DZ96" s="101">
        <v>0.24</v>
      </c>
      <c r="EA96" s="102">
        <v>0.33</v>
      </c>
      <c r="EB96" s="101">
        <v>0.43</v>
      </c>
      <c r="EC96" s="102">
        <v>0.54</v>
      </c>
      <c r="ED96" s="101">
        <v>0.64</v>
      </c>
      <c r="EE96" s="102">
        <v>0.74</v>
      </c>
      <c r="EF96" s="101">
        <v>0.84</v>
      </c>
      <c r="EG96" s="102">
        <v>1.05</v>
      </c>
      <c r="EH96" s="101">
        <v>1.1499999999999999</v>
      </c>
      <c r="EI96" s="102">
        <v>1.25</v>
      </c>
      <c r="EK96" s="99" t="s">
        <v>13</v>
      </c>
      <c r="EL96" s="100" t="s">
        <v>14</v>
      </c>
      <c r="EM96" s="101">
        <v>0.21</v>
      </c>
      <c r="EN96" s="101">
        <v>0.24</v>
      </c>
      <c r="EO96" s="102">
        <v>0.33</v>
      </c>
      <c r="EP96" s="101">
        <v>0.43</v>
      </c>
      <c r="EQ96" s="102">
        <v>0.54</v>
      </c>
      <c r="ER96" s="101">
        <v>0.64</v>
      </c>
      <c r="ES96" s="102">
        <v>0.74</v>
      </c>
      <c r="ET96" s="101">
        <v>0.84</v>
      </c>
      <c r="EU96" s="102">
        <v>1.05</v>
      </c>
      <c r="EV96" s="101">
        <v>1.1499999999999999</v>
      </c>
      <c r="EW96" s="102">
        <v>1.25</v>
      </c>
      <c r="EY96" s="99" t="s">
        <v>13</v>
      </c>
      <c r="EZ96" s="100" t="s">
        <v>14</v>
      </c>
      <c r="FA96" s="101">
        <v>0.21</v>
      </c>
      <c r="FB96" s="101">
        <v>0.24</v>
      </c>
      <c r="FC96" s="102">
        <v>0.33</v>
      </c>
      <c r="FD96" s="101">
        <v>0.43</v>
      </c>
      <c r="FE96" s="102">
        <v>0.54</v>
      </c>
      <c r="FF96" s="101">
        <v>0.64</v>
      </c>
      <c r="FG96" s="102">
        <v>0.74</v>
      </c>
      <c r="FH96" s="101">
        <v>0.84</v>
      </c>
      <c r="FI96" s="102">
        <v>1.05</v>
      </c>
      <c r="FJ96" s="101">
        <v>1.1499999999999999</v>
      </c>
      <c r="FK96" s="102">
        <v>1.25</v>
      </c>
      <c r="FM96" s="99" t="s">
        <v>13</v>
      </c>
      <c r="FN96" s="100" t="s">
        <v>14</v>
      </c>
      <c r="FO96" s="101">
        <v>0.21</v>
      </c>
      <c r="FP96" s="101">
        <v>0.24</v>
      </c>
      <c r="FQ96" s="102">
        <v>0.33</v>
      </c>
      <c r="FR96" s="101">
        <v>0.43</v>
      </c>
      <c r="FS96" s="102">
        <v>0.54</v>
      </c>
      <c r="FT96" s="101">
        <v>0.64</v>
      </c>
      <c r="FU96" s="102">
        <v>0.74</v>
      </c>
      <c r="FV96" s="101">
        <v>0.84</v>
      </c>
      <c r="FW96" s="102">
        <v>1.05</v>
      </c>
      <c r="FX96" s="101">
        <v>1.1499999999999999</v>
      </c>
      <c r="FY96" s="102">
        <v>1.25</v>
      </c>
      <c r="GA96" s="99" t="s">
        <v>13</v>
      </c>
      <c r="GB96" s="100" t="s">
        <v>14</v>
      </c>
      <c r="GC96" s="101">
        <v>0.21</v>
      </c>
      <c r="GD96" s="101">
        <v>0.24</v>
      </c>
      <c r="GE96" s="102">
        <v>0.33</v>
      </c>
      <c r="GF96" s="101">
        <v>0.43</v>
      </c>
      <c r="GG96" s="102">
        <v>0.54</v>
      </c>
      <c r="GH96" s="101">
        <v>0.64</v>
      </c>
      <c r="GI96" s="102">
        <v>0.74</v>
      </c>
      <c r="GJ96" s="101">
        <v>0.84</v>
      </c>
      <c r="GK96" s="102">
        <v>1.05</v>
      </c>
      <c r="GL96" s="101">
        <v>1.1499999999999999</v>
      </c>
      <c r="GM96" s="102">
        <v>1.25</v>
      </c>
      <c r="GO96" s="99" t="s">
        <v>13</v>
      </c>
      <c r="GP96" s="100" t="s">
        <v>14</v>
      </c>
      <c r="GQ96" s="101">
        <v>0.21</v>
      </c>
      <c r="GR96" s="101">
        <v>0.24</v>
      </c>
      <c r="GS96" s="102">
        <v>0.33</v>
      </c>
      <c r="GT96" s="101">
        <v>0.43</v>
      </c>
      <c r="GU96" s="102">
        <v>0.54</v>
      </c>
      <c r="GV96" s="101">
        <v>0.64</v>
      </c>
      <c r="GW96" s="102">
        <v>0.74</v>
      </c>
      <c r="GX96" s="101">
        <v>0.84</v>
      </c>
      <c r="GY96" s="102">
        <v>1.05</v>
      </c>
      <c r="GZ96" s="101">
        <v>1.1499999999999999</v>
      </c>
      <c r="HA96" s="102">
        <v>1.25</v>
      </c>
    </row>
    <row r="97" spans="1:209" ht="13.9" x14ac:dyDescent="0.25">
      <c r="A97" s="9" t="s">
        <v>15</v>
      </c>
      <c r="B97" s="10" t="s">
        <v>16</v>
      </c>
      <c r="C97" s="11">
        <f>+C6/12</f>
        <v>409.66666666666669</v>
      </c>
      <c r="D97" s="11">
        <f t="shared" ref="D97:M97" si="523">+D6/12</f>
        <v>409.66666666666669</v>
      </c>
      <c r="E97" s="11">
        <f t="shared" si="523"/>
        <v>409.66666666666669</v>
      </c>
      <c r="F97" s="11">
        <f t="shared" si="523"/>
        <v>409.66666666666669</v>
      </c>
      <c r="G97" s="11">
        <f t="shared" si="523"/>
        <v>409.66666666666669</v>
      </c>
      <c r="H97" s="11">
        <f t="shared" si="523"/>
        <v>409.66666666666669</v>
      </c>
      <c r="I97" s="11">
        <f t="shared" si="523"/>
        <v>409.66666666666669</v>
      </c>
      <c r="J97" s="11">
        <f t="shared" si="523"/>
        <v>409.66666666666669</v>
      </c>
      <c r="K97" s="11">
        <f t="shared" si="523"/>
        <v>409.66666666666669</v>
      </c>
      <c r="L97" s="11">
        <f t="shared" si="523"/>
        <v>409.66666666666669</v>
      </c>
      <c r="M97" s="11">
        <f t="shared" si="523"/>
        <v>409.66666666666669</v>
      </c>
      <c r="O97" s="9" t="s">
        <v>15</v>
      </c>
      <c r="P97" s="10" t="s">
        <v>16</v>
      </c>
      <c r="Q97" s="11">
        <f>+Q6/12</f>
        <v>430.16666666666669</v>
      </c>
      <c r="R97" s="11">
        <f t="shared" ref="R97:AA97" si="524">+R6/12</f>
        <v>430.16666666666669</v>
      </c>
      <c r="S97" s="11">
        <f t="shared" si="524"/>
        <v>430.16666666666669</v>
      </c>
      <c r="T97" s="11">
        <f t="shared" si="524"/>
        <v>430.16666666666669</v>
      </c>
      <c r="U97" s="11">
        <f t="shared" si="524"/>
        <v>430.16666666666669</v>
      </c>
      <c r="V97" s="11">
        <f t="shared" si="524"/>
        <v>430.16666666666669</v>
      </c>
      <c r="W97" s="11">
        <f t="shared" si="524"/>
        <v>430.16666666666669</v>
      </c>
      <c r="X97" s="11">
        <f t="shared" si="524"/>
        <v>430.16666666666669</v>
      </c>
      <c r="Y97" s="11">
        <f t="shared" si="524"/>
        <v>430.16666666666669</v>
      </c>
      <c r="Z97" s="11">
        <f t="shared" si="524"/>
        <v>430.16666666666669</v>
      </c>
      <c r="AA97" s="11">
        <f t="shared" si="524"/>
        <v>430.16666666666669</v>
      </c>
      <c r="AC97" s="9" t="s">
        <v>15</v>
      </c>
      <c r="AD97" s="10" t="s">
        <v>16</v>
      </c>
      <c r="AE97" s="11">
        <f>+AE6/12</f>
        <v>442.41666666666669</v>
      </c>
      <c r="AF97" s="11">
        <f t="shared" ref="AF97:AO97" si="525">+AF6/12</f>
        <v>442.41666666666669</v>
      </c>
      <c r="AG97" s="11">
        <f t="shared" si="525"/>
        <v>442.41666666666669</v>
      </c>
      <c r="AH97" s="11">
        <f t="shared" si="525"/>
        <v>442.41666666666669</v>
      </c>
      <c r="AI97" s="11">
        <f t="shared" si="525"/>
        <v>442.41666666666669</v>
      </c>
      <c r="AJ97" s="11">
        <f t="shared" si="525"/>
        <v>442.41666666666669</v>
      </c>
      <c r="AK97" s="11">
        <f t="shared" si="525"/>
        <v>442.41666666666669</v>
      </c>
      <c r="AL97" s="11">
        <f t="shared" si="525"/>
        <v>442.41666666666669</v>
      </c>
      <c r="AM97" s="11">
        <f t="shared" si="525"/>
        <v>442.41666666666669</v>
      </c>
      <c r="AN97" s="11">
        <f t="shared" si="525"/>
        <v>442.41666666666669</v>
      </c>
      <c r="AO97" s="11">
        <f t="shared" si="525"/>
        <v>442.41666666666669</v>
      </c>
      <c r="AQ97" s="9" t="s">
        <v>15</v>
      </c>
      <c r="AR97" s="10" t="s">
        <v>16</v>
      </c>
      <c r="AS97" s="11">
        <f>+AS6/12</f>
        <v>450.66666666666669</v>
      </c>
      <c r="AT97" s="11">
        <f t="shared" ref="AT97:BC97" si="526">+AT6/12</f>
        <v>450.66666666666669</v>
      </c>
      <c r="AU97" s="11">
        <f t="shared" si="526"/>
        <v>450.66666666666669</v>
      </c>
      <c r="AV97" s="11">
        <f t="shared" si="526"/>
        <v>450.66666666666669</v>
      </c>
      <c r="AW97" s="11">
        <f t="shared" si="526"/>
        <v>450.66666666666669</v>
      </c>
      <c r="AX97" s="11">
        <f t="shared" si="526"/>
        <v>450.66666666666669</v>
      </c>
      <c r="AY97" s="11">
        <f t="shared" si="526"/>
        <v>450.66666666666669</v>
      </c>
      <c r="AZ97" s="11">
        <f t="shared" si="526"/>
        <v>450.66666666666669</v>
      </c>
      <c r="BA97" s="11">
        <f t="shared" si="526"/>
        <v>450.66666666666669</v>
      </c>
      <c r="BB97" s="11">
        <f t="shared" si="526"/>
        <v>450.66666666666669</v>
      </c>
      <c r="BC97" s="11">
        <f t="shared" si="526"/>
        <v>450.66666666666669</v>
      </c>
      <c r="BE97" s="9" t="s">
        <v>15</v>
      </c>
      <c r="BF97" s="10" t="s">
        <v>16</v>
      </c>
      <c r="BG97" s="11">
        <f>+BG6/12</f>
        <v>462.91666666666669</v>
      </c>
      <c r="BH97" s="11">
        <f t="shared" ref="BH97:BQ97" si="527">+BH6/12</f>
        <v>462.91666666666669</v>
      </c>
      <c r="BI97" s="11">
        <f t="shared" si="527"/>
        <v>462.91666666666669</v>
      </c>
      <c r="BJ97" s="11">
        <f t="shared" si="527"/>
        <v>462.91666666666669</v>
      </c>
      <c r="BK97" s="11">
        <f t="shared" si="527"/>
        <v>462.91666666666669</v>
      </c>
      <c r="BL97" s="11">
        <f t="shared" si="527"/>
        <v>462.91666666666669</v>
      </c>
      <c r="BM97" s="11">
        <f t="shared" si="527"/>
        <v>462.91666666666669</v>
      </c>
      <c r="BN97" s="11">
        <f t="shared" si="527"/>
        <v>462.91666666666669</v>
      </c>
      <c r="BO97" s="11">
        <f t="shared" si="527"/>
        <v>462.91666666666669</v>
      </c>
      <c r="BP97" s="11">
        <f t="shared" si="527"/>
        <v>462.91666666666669</v>
      </c>
      <c r="BQ97" s="11">
        <f t="shared" si="527"/>
        <v>462.91666666666669</v>
      </c>
      <c r="BS97" s="9" t="s">
        <v>15</v>
      </c>
      <c r="BT97" s="10" t="s">
        <v>16</v>
      </c>
      <c r="BU97" s="11">
        <f>+BU6/12</f>
        <v>471.08333333333331</v>
      </c>
      <c r="BV97" s="11">
        <f t="shared" ref="BV97:CE97" si="528">+BV6/12</f>
        <v>471.08333333333331</v>
      </c>
      <c r="BW97" s="11">
        <f t="shared" si="528"/>
        <v>471.08333333333331</v>
      </c>
      <c r="BX97" s="11">
        <f t="shared" si="528"/>
        <v>471.08333333333331</v>
      </c>
      <c r="BY97" s="11">
        <f t="shared" si="528"/>
        <v>471.08333333333331</v>
      </c>
      <c r="BZ97" s="11">
        <f t="shared" si="528"/>
        <v>471.08333333333331</v>
      </c>
      <c r="CA97" s="11">
        <f t="shared" si="528"/>
        <v>471.08333333333331</v>
      </c>
      <c r="CB97" s="11">
        <f t="shared" si="528"/>
        <v>471.08333333333331</v>
      </c>
      <c r="CC97" s="11">
        <f t="shared" si="528"/>
        <v>471.08333333333331</v>
      </c>
      <c r="CD97" s="11">
        <f t="shared" si="528"/>
        <v>471.08333333333331</v>
      </c>
      <c r="CE97" s="11">
        <f t="shared" si="528"/>
        <v>471.08333333333331</v>
      </c>
      <c r="CG97" s="9" t="s">
        <v>15</v>
      </c>
      <c r="CH97" s="10" t="s">
        <v>16</v>
      </c>
      <c r="CI97" s="11">
        <f>+CI6/12</f>
        <v>487.5</v>
      </c>
      <c r="CJ97" s="11">
        <f t="shared" ref="CJ97:CS97" si="529">+CJ6/12</f>
        <v>487.5</v>
      </c>
      <c r="CK97" s="11">
        <f t="shared" si="529"/>
        <v>487.5</v>
      </c>
      <c r="CL97" s="11">
        <f t="shared" si="529"/>
        <v>487.5</v>
      </c>
      <c r="CM97" s="11">
        <f t="shared" si="529"/>
        <v>487.5</v>
      </c>
      <c r="CN97" s="11">
        <f t="shared" si="529"/>
        <v>487.5</v>
      </c>
      <c r="CO97" s="11">
        <f t="shared" si="529"/>
        <v>487.5</v>
      </c>
      <c r="CP97" s="11">
        <f t="shared" si="529"/>
        <v>487.5</v>
      </c>
      <c r="CQ97" s="11">
        <f t="shared" si="529"/>
        <v>487.5</v>
      </c>
      <c r="CR97" s="11">
        <f t="shared" si="529"/>
        <v>487.5</v>
      </c>
      <c r="CS97" s="11">
        <f t="shared" si="529"/>
        <v>487.5</v>
      </c>
      <c r="CU97" s="9" t="s">
        <v>15</v>
      </c>
      <c r="CV97" s="10" t="s">
        <v>16</v>
      </c>
      <c r="CW97" s="11">
        <f>+CW6/12</f>
        <v>532.58333333333337</v>
      </c>
      <c r="CX97" s="11">
        <f t="shared" ref="CX97:DG97" si="530">+CX6/12</f>
        <v>532.58333333333337</v>
      </c>
      <c r="CY97" s="11">
        <f t="shared" si="530"/>
        <v>532.58333333333337</v>
      </c>
      <c r="CZ97" s="11">
        <f t="shared" si="530"/>
        <v>532.58333333333337</v>
      </c>
      <c r="DA97" s="11">
        <f t="shared" si="530"/>
        <v>532.58333333333337</v>
      </c>
      <c r="DB97" s="11">
        <f t="shared" si="530"/>
        <v>532.58333333333337</v>
      </c>
      <c r="DC97" s="11">
        <f t="shared" si="530"/>
        <v>532.58333333333337</v>
      </c>
      <c r="DD97" s="11">
        <f t="shared" si="530"/>
        <v>532.58333333333337</v>
      </c>
      <c r="DE97" s="11">
        <f t="shared" si="530"/>
        <v>532.58333333333337</v>
      </c>
      <c r="DF97" s="11">
        <f t="shared" si="530"/>
        <v>532.58333333333337</v>
      </c>
      <c r="DG97" s="11">
        <f t="shared" si="530"/>
        <v>532.58333333333337</v>
      </c>
      <c r="DI97" s="9" t="s">
        <v>15</v>
      </c>
      <c r="DJ97" s="10" t="s">
        <v>16</v>
      </c>
      <c r="DK97" s="11">
        <v>540.75</v>
      </c>
      <c r="DL97" s="11">
        <v>540.75</v>
      </c>
      <c r="DM97" s="11">
        <v>540.75</v>
      </c>
      <c r="DN97" s="11">
        <v>540.75</v>
      </c>
      <c r="DO97" s="11">
        <v>540.75</v>
      </c>
      <c r="DP97" s="11">
        <v>540.75</v>
      </c>
      <c r="DQ97" s="11">
        <v>540.75</v>
      </c>
      <c r="DR97" s="11">
        <v>540.75</v>
      </c>
      <c r="DS97" s="11">
        <v>540.75</v>
      </c>
      <c r="DT97" s="11">
        <v>540.75</v>
      </c>
      <c r="DU97" s="11">
        <v>540.75</v>
      </c>
      <c r="DW97" s="9" t="s">
        <v>15</v>
      </c>
      <c r="DX97" s="10" t="s">
        <v>16</v>
      </c>
      <c r="DY97" s="11">
        <f>+DY6/12</f>
        <v>625.08333333333337</v>
      </c>
      <c r="DZ97" s="11">
        <f t="shared" ref="DZ97:EI97" si="531">+DZ6/12</f>
        <v>625.08333333333337</v>
      </c>
      <c r="EA97" s="11">
        <f t="shared" si="531"/>
        <v>625.08333333333337</v>
      </c>
      <c r="EB97" s="11">
        <f t="shared" si="531"/>
        <v>625.08333333333337</v>
      </c>
      <c r="EC97" s="11">
        <f t="shared" si="531"/>
        <v>625.08333333333337</v>
      </c>
      <c r="ED97" s="11">
        <f t="shared" si="531"/>
        <v>625.08333333333337</v>
      </c>
      <c r="EE97" s="11">
        <f t="shared" si="531"/>
        <v>625.08333333333337</v>
      </c>
      <c r="EF97" s="11">
        <f t="shared" si="531"/>
        <v>625.08333333333337</v>
      </c>
      <c r="EG97" s="11">
        <f t="shared" si="531"/>
        <v>625.08333333333337</v>
      </c>
      <c r="EH97" s="11">
        <f t="shared" si="531"/>
        <v>625.08333333333337</v>
      </c>
      <c r="EI97" s="11">
        <f t="shared" si="531"/>
        <v>625.08333333333337</v>
      </c>
      <c r="EK97" s="9" t="s">
        <v>15</v>
      </c>
      <c r="EL97" s="10" t="s">
        <v>16</v>
      </c>
      <c r="EM97" s="11">
        <f>+EM6/12</f>
        <v>682.41666666666663</v>
      </c>
      <c r="EN97" s="11">
        <f t="shared" ref="EN97:EW97" si="532">+EN6/12</f>
        <v>682.41666666666663</v>
      </c>
      <c r="EO97" s="11">
        <f t="shared" si="532"/>
        <v>682.41666666666663</v>
      </c>
      <c r="EP97" s="11">
        <f t="shared" si="532"/>
        <v>682.41666666666663</v>
      </c>
      <c r="EQ97" s="11">
        <f t="shared" si="532"/>
        <v>682.41666666666663</v>
      </c>
      <c r="ER97" s="11">
        <f t="shared" si="532"/>
        <v>682.41666666666663</v>
      </c>
      <c r="ES97" s="11">
        <f t="shared" si="532"/>
        <v>682.41666666666663</v>
      </c>
      <c r="ET97" s="11">
        <f t="shared" si="532"/>
        <v>682.41666666666663</v>
      </c>
      <c r="EU97" s="11">
        <f t="shared" si="532"/>
        <v>682.41666666666663</v>
      </c>
      <c r="EV97" s="11">
        <f t="shared" si="532"/>
        <v>682.41666666666663</v>
      </c>
      <c r="EW97" s="11">
        <f t="shared" si="532"/>
        <v>682.41666666666663</v>
      </c>
      <c r="EY97" s="9" t="s">
        <v>15</v>
      </c>
      <c r="EZ97" s="10" t="s">
        <v>16</v>
      </c>
      <c r="FA97" s="11">
        <f>+FA6/12</f>
        <v>725.83333333333337</v>
      </c>
      <c r="FB97" s="11">
        <f t="shared" ref="FB97:FK97" si="533">+FB6/12</f>
        <v>725.83333333333337</v>
      </c>
      <c r="FC97" s="11">
        <f t="shared" si="533"/>
        <v>725.83333333333337</v>
      </c>
      <c r="FD97" s="11">
        <f t="shared" si="533"/>
        <v>725.83333333333337</v>
      </c>
      <c r="FE97" s="11">
        <f t="shared" si="533"/>
        <v>725.83333333333337</v>
      </c>
      <c r="FF97" s="11">
        <f t="shared" si="533"/>
        <v>725.83333333333337</v>
      </c>
      <c r="FG97" s="11">
        <f t="shared" si="533"/>
        <v>725.83333333333337</v>
      </c>
      <c r="FH97" s="11">
        <f t="shared" si="533"/>
        <v>725.83333333333337</v>
      </c>
      <c r="FI97" s="11">
        <f t="shared" si="533"/>
        <v>725.83333333333337</v>
      </c>
      <c r="FJ97" s="11">
        <f t="shared" si="533"/>
        <v>725.83333333333337</v>
      </c>
      <c r="FK97" s="11">
        <f t="shared" si="533"/>
        <v>725.83333333333337</v>
      </c>
      <c r="FM97" s="9" t="s">
        <v>15</v>
      </c>
      <c r="FN97" s="10" t="s">
        <v>16</v>
      </c>
      <c r="FO97" s="11">
        <f>+FO6/12</f>
        <v>766.91666666666663</v>
      </c>
      <c r="FP97" s="11">
        <f t="shared" ref="FP97:FY97" si="534">+FP6/12</f>
        <v>766.91666666666663</v>
      </c>
      <c r="FQ97" s="11">
        <f>+FQ6/12</f>
        <v>766.91666666666663</v>
      </c>
      <c r="FR97" s="11">
        <f t="shared" si="534"/>
        <v>766.91666666666663</v>
      </c>
      <c r="FS97" s="11">
        <f t="shared" si="534"/>
        <v>766.91666666666663</v>
      </c>
      <c r="FT97" s="11">
        <f t="shared" si="534"/>
        <v>766.91666666666663</v>
      </c>
      <c r="FU97" s="11">
        <f t="shared" si="534"/>
        <v>766.91666666666663</v>
      </c>
      <c r="FV97" s="11">
        <f t="shared" si="534"/>
        <v>766.91666666666663</v>
      </c>
      <c r="FW97" s="11">
        <f t="shared" si="534"/>
        <v>766.91666666666663</v>
      </c>
      <c r="FX97" s="11">
        <f t="shared" si="534"/>
        <v>766.91666666666663</v>
      </c>
      <c r="FY97" s="11">
        <f t="shared" si="534"/>
        <v>766.91666666666663</v>
      </c>
      <c r="GA97" s="9" t="s">
        <v>15</v>
      </c>
      <c r="GB97" s="10" t="s">
        <v>16</v>
      </c>
      <c r="GC97" s="11">
        <f>+GC6/12</f>
        <v>808.58333333333337</v>
      </c>
      <c r="GD97" s="11">
        <f t="shared" ref="GD97" si="535">+GD6/12</f>
        <v>808.58333333333337</v>
      </c>
      <c r="GE97" s="11">
        <f>+GE6/12</f>
        <v>808.58333333333337</v>
      </c>
      <c r="GF97" s="11">
        <f t="shared" ref="GF97:GM97" si="536">+GF6/12</f>
        <v>808.58333333333337</v>
      </c>
      <c r="GG97" s="11">
        <f t="shared" si="536"/>
        <v>808.58333333333337</v>
      </c>
      <c r="GH97" s="11">
        <f t="shared" si="536"/>
        <v>808.58333333333337</v>
      </c>
      <c r="GI97" s="11">
        <f t="shared" si="536"/>
        <v>808.58333333333337</v>
      </c>
      <c r="GJ97" s="11">
        <f t="shared" si="536"/>
        <v>808.58333333333337</v>
      </c>
      <c r="GK97" s="11">
        <f t="shared" si="536"/>
        <v>808.58333333333337</v>
      </c>
      <c r="GL97" s="11">
        <f t="shared" si="536"/>
        <v>808.58333333333337</v>
      </c>
      <c r="GM97" s="11">
        <f t="shared" si="536"/>
        <v>808.58333333333337</v>
      </c>
      <c r="GO97" s="9" t="s">
        <v>15</v>
      </c>
      <c r="GP97" s="10" t="s">
        <v>16</v>
      </c>
      <c r="GQ97" s="11">
        <f>+GQ6/12</f>
        <v>895.58333333333337</v>
      </c>
      <c r="GR97" s="11">
        <f t="shared" ref="GR97" si="537">+GR6/12</f>
        <v>895.58333333333337</v>
      </c>
      <c r="GS97" s="11">
        <f>+GS6/12</f>
        <v>895.58333333333337</v>
      </c>
      <c r="GT97" s="11">
        <f t="shared" ref="GT97:HA97" si="538">+GT6/12</f>
        <v>895.58333333333337</v>
      </c>
      <c r="GU97" s="11">
        <f t="shared" si="538"/>
        <v>895.58333333333337</v>
      </c>
      <c r="GV97" s="11">
        <f t="shared" si="538"/>
        <v>895.58333333333337</v>
      </c>
      <c r="GW97" s="11">
        <f t="shared" si="538"/>
        <v>895.58333333333337</v>
      </c>
      <c r="GX97" s="11">
        <f t="shared" si="538"/>
        <v>895.58333333333337</v>
      </c>
      <c r="GY97" s="11">
        <f t="shared" si="538"/>
        <v>895.58333333333337</v>
      </c>
      <c r="GZ97" s="11">
        <f t="shared" si="538"/>
        <v>895.58333333333337</v>
      </c>
      <c r="HA97" s="11">
        <f t="shared" si="538"/>
        <v>895.58333333333337</v>
      </c>
    </row>
    <row r="98" spans="1:209" x14ac:dyDescent="0.2">
      <c r="A98" s="9" t="s">
        <v>17</v>
      </c>
      <c r="B98" s="12" t="s">
        <v>18</v>
      </c>
      <c r="C98" s="11">
        <f t="shared" ref="C98:M98" si="539">+C97*C96</f>
        <v>86.03</v>
      </c>
      <c r="D98" s="11">
        <f t="shared" si="539"/>
        <v>98.320000000000007</v>
      </c>
      <c r="E98" s="11">
        <f t="shared" si="539"/>
        <v>135.19000000000003</v>
      </c>
      <c r="F98" s="11">
        <f t="shared" si="539"/>
        <v>176.15666666666667</v>
      </c>
      <c r="G98" s="11">
        <f t="shared" si="539"/>
        <v>221.22000000000003</v>
      </c>
      <c r="H98" s="11">
        <f t="shared" si="539"/>
        <v>262.18666666666667</v>
      </c>
      <c r="I98" s="11">
        <f t="shared" si="539"/>
        <v>303.15333333333336</v>
      </c>
      <c r="J98" s="11">
        <f t="shared" si="539"/>
        <v>344.12</v>
      </c>
      <c r="K98" s="11">
        <f t="shared" si="539"/>
        <v>430.15000000000003</v>
      </c>
      <c r="L98" s="11">
        <f t="shared" si="539"/>
        <v>471.11666666666667</v>
      </c>
      <c r="M98" s="11">
        <f t="shared" si="539"/>
        <v>512.08333333333337</v>
      </c>
      <c r="O98" s="9" t="s">
        <v>17</v>
      </c>
      <c r="P98" s="12" t="s">
        <v>18</v>
      </c>
      <c r="Q98" s="11">
        <f t="shared" ref="Q98:AA98" si="540">+Q97*Q96</f>
        <v>90.334999999999994</v>
      </c>
      <c r="R98" s="11">
        <f t="shared" si="540"/>
        <v>103.24</v>
      </c>
      <c r="S98" s="11">
        <f t="shared" si="540"/>
        <v>141.95500000000001</v>
      </c>
      <c r="T98" s="11">
        <f t="shared" si="540"/>
        <v>184.97166666666666</v>
      </c>
      <c r="U98" s="11">
        <f t="shared" si="540"/>
        <v>232.29000000000002</v>
      </c>
      <c r="V98" s="11">
        <f t="shared" si="540"/>
        <v>275.30666666666667</v>
      </c>
      <c r="W98" s="11">
        <f t="shared" si="540"/>
        <v>318.32333333333332</v>
      </c>
      <c r="X98" s="11">
        <f t="shared" si="540"/>
        <v>361.34</v>
      </c>
      <c r="Y98" s="11">
        <f t="shared" si="540"/>
        <v>451.67500000000001</v>
      </c>
      <c r="Z98" s="11">
        <f t="shared" si="540"/>
        <v>494.69166666666666</v>
      </c>
      <c r="AA98" s="11">
        <f t="shared" si="540"/>
        <v>537.70833333333337</v>
      </c>
      <c r="AC98" s="9" t="s">
        <v>17</v>
      </c>
      <c r="AD98" s="12" t="s">
        <v>18</v>
      </c>
      <c r="AE98" s="11">
        <f t="shared" ref="AE98:AO98" si="541">+AE97*AE96</f>
        <v>92.907499999999999</v>
      </c>
      <c r="AF98" s="11">
        <f t="shared" si="541"/>
        <v>106.18</v>
      </c>
      <c r="AG98" s="11">
        <f t="shared" si="541"/>
        <v>145.9975</v>
      </c>
      <c r="AH98" s="11">
        <f t="shared" si="541"/>
        <v>190.23916666666668</v>
      </c>
      <c r="AI98" s="11">
        <f t="shared" si="541"/>
        <v>238.90500000000003</v>
      </c>
      <c r="AJ98" s="11">
        <f t="shared" si="541"/>
        <v>283.1466666666667</v>
      </c>
      <c r="AK98" s="11">
        <f t="shared" si="541"/>
        <v>327.38833333333332</v>
      </c>
      <c r="AL98" s="11">
        <f t="shared" si="541"/>
        <v>371.63</v>
      </c>
      <c r="AM98" s="11">
        <f t="shared" si="541"/>
        <v>464.53750000000002</v>
      </c>
      <c r="AN98" s="11">
        <f t="shared" si="541"/>
        <v>508.77916666666664</v>
      </c>
      <c r="AO98" s="11">
        <f t="shared" si="541"/>
        <v>553.02083333333337</v>
      </c>
      <c r="AQ98" s="9" t="s">
        <v>17</v>
      </c>
      <c r="AR98" s="12" t="s">
        <v>18</v>
      </c>
      <c r="AS98" s="11">
        <f t="shared" ref="AS98:BC98" si="542">+AS97*AS96</f>
        <v>94.64</v>
      </c>
      <c r="AT98" s="11">
        <f t="shared" si="542"/>
        <v>108.16</v>
      </c>
      <c r="AU98" s="11">
        <f t="shared" si="542"/>
        <v>148.72000000000003</v>
      </c>
      <c r="AV98" s="11">
        <f t="shared" si="542"/>
        <v>193.78666666666666</v>
      </c>
      <c r="AW98" s="11">
        <f t="shared" si="542"/>
        <v>243.36</v>
      </c>
      <c r="AX98" s="11">
        <f t="shared" si="542"/>
        <v>288.42666666666668</v>
      </c>
      <c r="AY98" s="11">
        <f t="shared" si="542"/>
        <v>333.49333333333334</v>
      </c>
      <c r="AZ98" s="11">
        <f t="shared" si="542"/>
        <v>378.56</v>
      </c>
      <c r="BA98" s="11">
        <f t="shared" si="542"/>
        <v>473.20000000000005</v>
      </c>
      <c r="BB98" s="11">
        <f t="shared" si="542"/>
        <v>518.26666666666665</v>
      </c>
      <c r="BC98" s="11">
        <f t="shared" si="542"/>
        <v>563.33333333333337</v>
      </c>
      <c r="BE98" s="9" t="s">
        <v>17</v>
      </c>
      <c r="BF98" s="12" t="s">
        <v>18</v>
      </c>
      <c r="BG98" s="11">
        <f t="shared" ref="BG98:BQ98" si="543">+BG97*BG96</f>
        <v>97.212500000000006</v>
      </c>
      <c r="BH98" s="11">
        <f t="shared" si="543"/>
        <v>111.1</v>
      </c>
      <c r="BI98" s="11">
        <f t="shared" si="543"/>
        <v>152.76250000000002</v>
      </c>
      <c r="BJ98" s="11">
        <f t="shared" si="543"/>
        <v>199.05416666666667</v>
      </c>
      <c r="BK98" s="11">
        <f t="shared" si="543"/>
        <v>249.97500000000002</v>
      </c>
      <c r="BL98" s="11">
        <f t="shared" si="543"/>
        <v>296.26666666666671</v>
      </c>
      <c r="BM98" s="11">
        <f t="shared" si="543"/>
        <v>342.55833333333334</v>
      </c>
      <c r="BN98" s="11">
        <f t="shared" si="543"/>
        <v>388.85</v>
      </c>
      <c r="BO98" s="11">
        <f t="shared" si="543"/>
        <v>486.06250000000006</v>
      </c>
      <c r="BP98" s="11">
        <f t="shared" si="543"/>
        <v>532.35416666666663</v>
      </c>
      <c r="BQ98" s="11">
        <f t="shared" si="543"/>
        <v>578.64583333333337</v>
      </c>
      <c r="BS98" s="9" t="s">
        <v>17</v>
      </c>
      <c r="BT98" s="12" t="s">
        <v>18</v>
      </c>
      <c r="BU98" s="11">
        <f t="shared" ref="BU98:CE98" si="544">+BU97*BU96</f>
        <v>98.927499999999995</v>
      </c>
      <c r="BV98" s="11">
        <f t="shared" si="544"/>
        <v>113.05999999999999</v>
      </c>
      <c r="BW98" s="11">
        <f t="shared" si="544"/>
        <v>155.45750000000001</v>
      </c>
      <c r="BX98" s="11">
        <f t="shared" si="544"/>
        <v>202.56583333333333</v>
      </c>
      <c r="BY98" s="11">
        <f t="shared" si="544"/>
        <v>254.38500000000002</v>
      </c>
      <c r="BZ98" s="11">
        <f t="shared" si="544"/>
        <v>301.49333333333334</v>
      </c>
      <c r="CA98" s="11">
        <f t="shared" si="544"/>
        <v>348.60166666666663</v>
      </c>
      <c r="CB98" s="11">
        <f t="shared" si="544"/>
        <v>395.71</v>
      </c>
      <c r="CC98" s="11">
        <f t="shared" si="544"/>
        <v>494.63749999999999</v>
      </c>
      <c r="CD98" s="11">
        <f t="shared" si="544"/>
        <v>541.74583333333328</v>
      </c>
      <c r="CE98" s="11">
        <f t="shared" si="544"/>
        <v>588.85416666666663</v>
      </c>
      <c r="CG98" s="9" t="s">
        <v>17</v>
      </c>
      <c r="CH98" s="12" t="s">
        <v>18</v>
      </c>
      <c r="CI98" s="11">
        <f t="shared" ref="CI98:CS98" si="545">+CI97*CI96</f>
        <v>102.375</v>
      </c>
      <c r="CJ98" s="11">
        <f t="shared" si="545"/>
        <v>117</v>
      </c>
      <c r="CK98" s="11">
        <f t="shared" si="545"/>
        <v>160.875</v>
      </c>
      <c r="CL98" s="11">
        <f t="shared" si="545"/>
        <v>209.625</v>
      </c>
      <c r="CM98" s="11">
        <f t="shared" si="545"/>
        <v>263.25</v>
      </c>
      <c r="CN98" s="11">
        <f t="shared" si="545"/>
        <v>312</v>
      </c>
      <c r="CO98" s="11">
        <f t="shared" si="545"/>
        <v>360.75</v>
      </c>
      <c r="CP98" s="11">
        <f t="shared" si="545"/>
        <v>409.5</v>
      </c>
      <c r="CQ98" s="11">
        <f t="shared" si="545"/>
        <v>511.875</v>
      </c>
      <c r="CR98" s="11">
        <f t="shared" si="545"/>
        <v>560.625</v>
      </c>
      <c r="CS98" s="11">
        <f t="shared" si="545"/>
        <v>609.375</v>
      </c>
      <c r="CU98" s="9" t="s">
        <v>17</v>
      </c>
      <c r="CV98" s="12" t="s">
        <v>18</v>
      </c>
      <c r="CW98" s="11">
        <f t="shared" ref="CW98:DG98" si="546">+CW97*CW96</f>
        <v>111.8425</v>
      </c>
      <c r="CX98" s="11">
        <f t="shared" si="546"/>
        <v>127.82000000000001</v>
      </c>
      <c r="CY98" s="11">
        <f t="shared" si="546"/>
        <v>175.75250000000003</v>
      </c>
      <c r="CZ98" s="11">
        <f t="shared" si="546"/>
        <v>229.01083333333335</v>
      </c>
      <c r="DA98" s="11">
        <f t="shared" si="546"/>
        <v>287.59500000000003</v>
      </c>
      <c r="DB98" s="11">
        <f t="shared" si="546"/>
        <v>340.85333333333335</v>
      </c>
      <c r="DC98" s="11">
        <f t="shared" si="546"/>
        <v>394.11166666666668</v>
      </c>
      <c r="DD98" s="11">
        <f t="shared" si="546"/>
        <v>447.37</v>
      </c>
      <c r="DE98" s="11">
        <f t="shared" si="546"/>
        <v>559.21250000000009</v>
      </c>
      <c r="DF98" s="11">
        <f t="shared" si="546"/>
        <v>612.4708333333333</v>
      </c>
      <c r="DG98" s="11">
        <f t="shared" si="546"/>
        <v>665.72916666666674</v>
      </c>
      <c r="DI98" s="9" t="s">
        <v>17</v>
      </c>
      <c r="DJ98" s="12" t="s">
        <v>18</v>
      </c>
      <c r="DK98" s="11">
        <v>113.55749999999999</v>
      </c>
      <c r="DL98" s="11">
        <v>129.78</v>
      </c>
      <c r="DM98" s="11">
        <v>178.44750000000002</v>
      </c>
      <c r="DN98" s="11">
        <v>232.52250000000001</v>
      </c>
      <c r="DO98" s="11">
        <v>292.005</v>
      </c>
      <c r="DP98" s="11">
        <v>346.08</v>
      </c>
      <c r="DQ98" s="11">
        <v>400.15499999999997</v>
      </c>
      <c r="DR98" s="11">
        <v>454.22999999999996</v>
      </c>
      <c r="DS98" s="11">
        <v>567.78750000000002</v>
      </c>
      <c r="DT98" s="11">
        <v>621.86249999999995</v>
      </c>
      <c r="DU98" s="11">
        <v>675.9375</v>
      </c>
      <c r="DW98" s="9" t="s">
        <v>17</v>
      </c>
      <c r="DX98" s="12" t="s">
        <v>18</v>
      </c>
      <c r="DY98" s="11">
        <f>+DY97*DY96</f>
        <v>131.26750000000001</v>
      </c>
      <c r="DZ98" s="11">
        <f t="shared" ref="DZ98:EI98" si="547">+DZ97*DZ96</f>
        <v>150.02000000000001</v>
      </c>
      <c r="EA98" s="11">
        <f t="shared" si="547"/>
        <v>206.27750000000003</v>
      </c>
      <c r="EB98" s="11">
        <f t="shared" si="547"/>
        <v>268.78583333333336</v>
      </c>
      <c r="EC98" s="11">
        <f t="shared" si="547"/>
        <v>337.54500000000002</v>
      </c>
      <c r="ED98" s="11">
        <f t="shared" si="547"/>
        <v>400.05333333333334</v>
      </c>
      <c r="EE98" s="11">
        <f t="shared" si="547"/>
        <v>462.56166666666667</v>
      </c>
      <c r="EF98" s="11">
        <f t="shared" si="547"/>
        <v>525.07000000000005</v>
      </c>
      <c r="EG98" s="11">
        <f t="shared" si="547"/>
        <v>656.33750000000009</v>
      </c>
      <c r="EH98" s="11">
        <f t="shared" si="547"/>
        <v>718.8458333333333</v>
      </c>
      <c r="EI98" s="11">
        <f t="shared" si="547"/>
        <v>781.35416666666674</v>
      </c>
      <c r="EK98" s="9" t="s">
        <v>17</v>
      </c>
      <c r="EL98" s="12" t="s">
        <v>18</v>
      </c>
      <c r="EM98" s="11">
        <f>+EM97*EM96</f>
        <v>143.30749999999998</v>
      </c>
      <c r="EN98" s="11">
        <f t="shared" ref="EN98:EW98" si="548">+EN97*EN96</f>
        <v>163.77999999999997</v>
      </c>
      <c r="EO98" s="11">
        <f t="shared" si="548"/>
        <v>225.19749999999999</v>
      </c>
      <c r="EP98" s="11">
        <f t="shared" si="548"/>
        <v>293.43916666666667</v>
      </c>
      <c r="EQ98" s="11">
        <f t="shared" si="548"/>
        <v>368.505</v>
      </c>
      <c r="ER98" s="11">
        <f t="shared" si="548"/>
        <v>436.74666666666667</v>
      </c>
      <c r="ES98" s="11">
        <f t="shared" si="548"/>
        <v>504.98833333333329</v>
      </c>
      <c r="ET98" s="11">
        <f t="shared" si="548"/>
        <v>573.2299999999999</v>
      </c>
      <c r="EU98" s="11">
        <f t="shared" si="548"/>
        <v>716.53750000000002</v>
      </c>
      <c r="EV98" s="11">
        <f t="shared" si="548"/>
        <v>784.77916666666658</v>
      </c>
      <c r="EW98" s="11">
        <f t="shared" si="548"/>
        <v>853.02083333333326</v>
      </c>
      <c r="EY98" s="9" t="s">
        <v>17</v>
      </c>
      <c r="EZ98" s="12" t="s">
        <v>18</v>
      </c>
      <c r="FA98" s="11">
        <f>+FA97*FA96</f>
        <v>152.42500000000001</v>
      </c>
      <c r="FB98" s="11">
        <f t="shared" ref="FB98:FK98" si="549">+FB97*FB96</f>
        <v>174.2</v>
      </c>
      <c r="FC98" s="11">
        <f t="shared" si="549"/>
        <v>239.52500000000003</v>
      </c>
      <c r="FD98" s="11">
        <f t="shared" si="549"/>
        <v>312.10833333333335</v>
      </c>
      <c r="FE98" s="11">
        <f t="shared" si="549"/>
        <v>391.95000000000005</v>
      </c>
      <c r="FF98" s="11">
        <f t="shared" si="549"/>
        <v>464.53333333333336</v>
      </c>
      <c r="FG98" s="11">
        <f t="shared" si="549"/>
        <v>537.11666666666667</v>
      </c>
      <c r="FH98" s="11">
        <f t="shared" si="549"/>
        <v>609.70000000000005</v>
      </c>
      <c r="FI98" s="11">
        <f t="shared" si="549"/>
        <v>762.12500000000011</v>
      </c>
      <c r="FJ98" s="11">
        <f t="shared" si="549"/>
        <v>834.70833333333326</v>
      </c>
      <c r="FK98" s="11">
        <f t="shared" si="549"/>
        <v>907.29166666666674</v>
      </c>
      <c r="FM98" s="9" t="s">
        <v>17</v>
      </c>
      <c r="FN98" s="12" t="s">
        <v>18</v>
      </c>
      <c r="FO98" s="11">
        <f>+FO97*FO96</f>
        <v>161.05249999999998</v>
      </c>
      <c r="FP98" s="11">
        <f t="shared" ref="FP98:FY98" si="550">+FP97*FP96</f>
        <v>184.05999999999997</v>
      </c>
      <c r="FQ98" s="11">
        <f t="shared" si="550"/>
        <v>253.08250000000001</v>
      </c>
      <c r="FR98" s="11">
        <f t="shared" si="550"/>
        <v>329.77416666666664</v>
      </c>
      <c r="FS98" s="11">
        <f t="shared" si="550"/>
        <v>414.13499999999999</v>
      </c>
      <c r="FT98" s="11">
        <f t="shared" si="550"/>
        <v>490.82666666666665</v>
      </c>
      <c r="FU98" s="11">
        <f t="shared" si="550"/>
        <v>567.51833333333332</v>
      </c>
      <c r="FV98" s="11">
        <f t="shared" si="550"/>
        <v>644.20999999999992</v>
      </c>
      <c r="FW98" s="11">
        <f t="shared" si="550"/>
        <v>805.26250000000005</v>
      </c>
      <c r="FX98" s="11">
        <f t="shared" si="550"/>
        <v>881.95416666666654</v>
      </c>
      <c r="FY98" s="11">
        <f t="shared" si="550"/>
        <v>958.64583333333326</v>
      </c>
      <c r="GA98" s="9" t="s">
        <v>17</v>
      </c>
      <c r="GB98" s="12" t="s">
        <v>18</v>
      </c>
      <c r="GC98" s="11">
        <f>+GC97*GC96</f>
        <v>169.80250000000001</v>
      </c>
      <c r="GD98" s="11">
        <f t="shared" ref="GD98:GM98" si="551">+GD97*GD96</f>
        <v>194.06</v>
      </c>
      <c r="GE98" s="11">
        <f t="shared" si="551"/>
        <v>266.83250000000004</v>
      </c>
      <c r="GF98" s="11">
        <f t="shared" si="551"/>
        <v>347.69083333333333</v>
      </c>
      <c r="GG98" s="11">
        <f t="shared" si="551"/>
        <v>436.63500000000005</v>
      </c>
      <c r="GH98" s="11">
        <f t="shared" si="551"/>
        <v>517.49333333333334</v>
      </c>
      <c r="GI98" s="11">
        <f t="shared" si="551"/>
        <v>598.35166666666669</v>
      </c>
      <c r="GJ98" s="11">
        <f t="shared" si="551"/>
        <v>679.21</v>
      </c>
      <c r="GK98" s="11">
        <f t="shared" si="551"/>
        <v>849.01250000000005</v>
      </c>
      <c r="GL98" s="11">
        <f t="shared" si="551"/>
        <v>929.87083333333328</v>
      </c>
      <c r="GM98" s="11">
        <f t="shared" si="551"/>
        <v>1010.7291666666667</v>
      </c>
      <c r="GO98" s="9" t="s">
        <v>17</v>
      </c>
      <c r="GP98" s="12" t="s">
        <v>18</v>
      </c>
      <c r="GQ98" s="11">
        <f>+GQ97*GQ96</f>
        <v>188.07249999999999</v>
      </c>
      <c r="GR98" s="11">
        <f t="shared" ref="GR98:HA98" si="552">+GR97*GR96</f>
        <v>214.94</v>
      </c>
      <c r="GS98" s="11">
        <f t="shared" si="552"/>
        <v>295.54250000000002</v>
      </c>
      <c r="GT98" s="11">
        <f t="shared" si="552"/>
        <v>385.10083333333336</v>
      </c>
      <c r="GU98" s="11">
        <f t="shared" si="552"/>
        <v>483.61500000000007</v>
      </c>
      <c r="GV98" s="11">
        <f t="shared" si="552"/>
        <v>573.1733333333334</v>
      </c>
      <c r="GW98" s="11">
        <f t="shared" si="552"/>
        <v>662.73166666666668</v>
      </c>
      <c r="GX98" s="11">
        <f t="shared" si="552"/>
        <v>752.29</v>
      </c>
      <c r="GY98" s="11">
        <f t="shared" si="552"/>
        <v>940.36250000000007</v>
      </c>
      <c r="GZ98" s="11">
        <f t="shared" si="552"/>
        <v>1029.9208333333333</v>
      </c>
      <c r="HA98" s="11">
        <f t="shared" si="552"/>
        <v>1119.4791666666667</v>
      </c>
    </row>
    <row r="99" spans="1:209" ht="13.9" x14ac:dyDescent="0.25">
      <c r="A99" s="9" t="s">
        <v>19</v>
      </c>
      <c r="B99" s="12" t="s">
        <v>20</v>
      </c>
      <c r="C99" s="11">
        <f>+C8/12</f>
        <v>226.83333333333334</v>
      </c>
      <c r="D99" s="11">
        <f t="shared" ref="D99:M99" si="553">+D8/12</f>
        <v>226.83333333333334</v>
      </c>
      <c r="E99" s="11">
        <f t="shared" si="553"/>
        <v>226.83333333333334</v>
      </c>
      <c r="F99" s="11">
        <f t="shared" si="553"/>
        <v>226.83333333333334</v>
      </c>
      <c r="G99" s="11">
        <f t="shared" si="553"/>
        <v>226.83333333333334</v>
      </c>
      <c r="H99" s="11">
        <f t="shared" si="553"/>
        <v>226.83333333333334</v>
      </c>
      <c r="I99" s="11">
        <f t="shared" si="553"/>
        <v>226.83333333333334</v>
      </c>
      <c r="J99" s="11">
        <f t="shared" si="553"/>
        <v>226.83333333333334</v>
      </c>
      <c r="K99" s="11">
        <f t="shared" si="553"/>
        <v>226.83333333333334</v>
      </c>
      <c r="L99" s="11">
        <f t="shared" si="553"/>
        <v>226.83333333333334</v>
      </c>
      <c r="M99" s="11">
        <f t="shared" si="553"/>
        <v>226.83333333333334</v>
      </c>
      <c r="O99" s="9" t="s">
        <v>19</v>
      </c>
      <c r="P99" s="12" t="s">
        <v>20</v>
      </c>
      <c r="Q99" s="11">
        <f>+Q8/12</f>
        <v>244.5</v>
      </c>
      <c r="R99" s="11">
        <f t="shared" ref="R99:AA99" si="554">+R8/12</f>
        <v>244.5</v>
      </c>
      <c r="S99" s="11">
        <f t="shared" si="554"/>
        <v>244.5</v>
      </c>
      <c r="T99" s="11">
        <f t="shared" si="554"/>
        <v>244.5</v>
      </c>
      <c r="U99" s="11">
        <f t="shared" si="554"/>
        <v>244.5</v>
      </c>
      <c r="V99" s="11">
        <f t="shared" si="554"/>
        <v>244.5</v>
      </c>
      <c r="W99" s="11">
        <f t="shared" si="554"/>
        <v>244.5</v>
      </c>
      <c r="X99" s="11">
        <f t="shared" si="554"/>
        <v>244.5</v>
      </c>
      <c r="Y99" s="11">
        <f t="shared" si="554"/>
        <v>244.5</v>
      </c>
      <c r="Z99" s="11">
        <f t="shared" si="554"/>
        <v>244.5</v>
      </c>
      <c r="AA99" s="11">
        <f t="shared" si="554"/>
        <v>244.5</v>
      </c>
      <c r="AC99" s="9" t="s">
        <v>19</v>
      </c>
      <c r="AD99" s="12" t="s">
        <v>20</v>
      </c>
      <c r="AE99" s="11">
        <f>+AE8/12</f>
        <v>255.16666666666666</v>
      </c>
      <c r="AF99" s="11">
        <f t="shared" ref="AF99:AO99" si="555">+AF8/12</f>
        <v>255.16666666666666</v>
      </c>
      <c r="AG99" s="11">
        <f t="shared" si="555"/>
        <v>255.16666666666666</v>
      </c>
      <c r="AH99" s="11">
        <f t="shared" si="555"/>
        <v>255.16666666666666</v>
      </c>
      <c r="AI99" s="11">
        <f t="shared" si="555"/>
        <v>255.16666666666666</v>
      </c>
      <c r="AJ99" s="11">
        <f t="shared" si="555"/>
        <v>255.16666666666666</v>
      </c>
      <c r="AK99" s="11">
        <f t="shared" si="555"/>
        <v>255.16666666666666</v>
      </c>
      <c r="AL99" s="11">
        <f t="shared" si="555"/>
        <v>255.16666666666666</v>
      </c>
      <c r="AM99" s="11">
        <f t="shared" si="555"/>
        <v>255.16666666666666</v>
      </c>
      <c r="AN99" s="11">
        <f t="shared" si="555"/>
        <v>255.16666666666666</v>
      </c>
      <c r="AO99" s="11">
        <f t="shared" si="555"/>
        <v>255.16666666666666</v>
      </c>
      <c r="AQ99" s="9" t="s">
        <v>19</v>
      </c>
      <c r="AR99" s="12" t="s">
        <v>20</v>
      </c>
      <c r="AS99" s="11">
        <f>+AS8/12</f>
        <v>262.25</v>
      </c>
      <c r="AT99" s="11">
        <f t="shared" ref="AT99:BC99" si="556">+AT8/12</f>
        <v>262.25</v>
      </c>
      <c r="AU99" s="11">
        <f t="shared" si="556"/>
        <v>262.25</v>
      </c>
      <c r="AV99" s="11">
        <f t="shared" si="556"/>
        <v>262.25</v>
      </c>
      <c r="AW99" s="11">
        <f t="shared" si="556"/>
        <v>262.25</v>
      </c>
      <c r="AX99" s="11">
        <f t="shared" si="556"/>
        <v>262.25</v>
      </c>
      <c r="AY99" s="11">
        <f t="shared" si="556"/>
        <v>262.25</v>
      </c>
      <c r="AZ99" s="11">
        <f t="shared" si="556"/>
        <v>262.25</v>
      </c>
      <c r="BA99" s="11">
        <f t="shared" si="556"/>
        <v>262.25</v>
      </c>
      <c r="BB99" s="11">
        <f t="shared" si="556"/>
        <v>262.25</v>
      </c>
      <c r="BC99" s="11">
        <f t="shared" si="556"/>
        <v>262.25</v>
      </c>
      <c r="BE99" s="9" t="s">
        <v>19</v>
      </c>
      <c r="BF99" s="12" t="s">
        <v>20</v>
      </c>
      <c r="BG99" s="11">
        <f>+BG8/12</f>
        <v>272.83333333333331</v>
      </c>
      <c r="BH99" s="11">
        <f t="shared" ref="BH99:BQ99" si="557">+BH8/12</f>
        <v>272.83333333333331</v>
      </c>
      <c r="BI99" s="11">
        <f t="shared" si="557"/>
        <v>272.83333333333331</v>
      </c>
      <c r="BJ99" s="11">
        <f t="shared" si="557"/>
        <v>272.83333333333331</v>
      </c>
      <c r="BK99" s="11">
        <f t="shared" si="557"/>
        <v>272.83333333333331</v>
      </c>
      <c r="BL99" s="11">
        <f t="shared" si="557"/>
        <v>272.83333333333331</v>
      </c>
      <c r="BM99" s="11">
        <f t="shared" si="557"/>
        <v>272.83333333333331</v>
      </c>
      <c r="BN99" s="11">
        <f t="shared" si="557"/>
        <v>272.83333333333331</v>
      </c>
      <c r="BO99" s="11">
        <f t="shared" si="557"/>
        <v>272.83333333333331</v>
      </c>
      <c r="BP99" s="11">
        <f t="shared" si="557"/>
        <v>272.83333333333331</v>
      </c>
      <c r="BQ99" s="11">
        <f t="shared" si="557"/>
        <v>272.83333333333331</v>
      </c>
      <c r="BS99" s="9" t="s">
        <v>19</v>
      </c>
      <c r="BT99" s="12" t="s">
        <v>20</v>
      </c>
      <c r="BU99" s="11">
        <f>+BU8/12</f>
        <v>279.91666666666669</v>
      </c>
      <c r="BV99" s="11">
        <f t="shared" ref="BV99:CE99" si="558">+BV8/12</f>
        <v>279.91666666666669</v>
      </c>
      <c r="BW99" s="11">
        <f t="shared" si="558"/>
        <v>279.91666666666669</v>
      </c>
      <c r="BX99" s="11">
        <f t="shared" si="558"/>
        <v>279.91666666666669</v>
      </c>
      <c r="BY99" s="11">
        <f t="shared" si="558"/>
        <v>279.91666666666669</v>
      </c>
      <c r="BZ99" s="11">
        <f t="shared" si="558"/>
        <v>279.91666666666669</v>
      </c>
      <c r="CA99" s="11">
        <f t="shared" si="558"/>
        <v>279.91666666666669</v>
      </c>
      <c r="CB99" s="11">
        <f t="shared" si="558"/>
        <v>279.91666666666669</v>
      </c>
      <c r="CC99" s="11">
        <f t="shared" si="558"/>
        <v>279.91666666666669</v>
      </c>
      <c r="CD99" s="11">
        <f t="shared" si="558"/>
        <v>279.91666666666669</v>
      </c>
      <c r="CE99" s="11">
        <f t="shared" si="558"/>
        <v>279.91666666666669</v>
      </c>
      <c r="CG99" s="9" t="s">
        <v>19</v>
      </c>
      <c r="CH99" s="12" t="s">
        <v>20</v>
      </c>
      <c r="CI99" s="11">
        <f>+CI8/12</f>
        <v>294.08333333333331</v>
      </c>
      <c r="CJ99" s="11">
        <f t="shared" ref="CJ99:CS99" si="559">+CJ8/12</f>
        <v>294.08333333333331</v>
      </c>
      <c r="CK99" s="11">
        <f t="shared" si="559"/>
        <v>294.08333333333331</v>
      </c>
      <c r="CL99" s="11">
        <f t="shared" si="559"/>
        <v>294.08333333333331</v>
      </c>
      <c r="CM99" s="11">
        <f t="shared" si="559"/>
        <v>294.08333333333331</v>
      </c>
      <c r="CN99" s="11">
        <f t="shared" si="559"/>
        <v>294.08333333333331</v>
      </c>
      <c r="CO99" s="11">
        <f t="shared" si="559"/>
        <v>294.08333333333331</v>
      </c>
      <c r="CP99" s="11">
        <f t="shared" si="559"/>
        <v>294.08333333333331</v>
      </c>
      <c r="CQ99" s="11">
        <f t="shared" si="559"/>
        <v>294.08333333333331</v>
      </c>
      <c r="CR99" s="11">
        <f t="shared" si="559"/>
        <v>294.08333333333331</v>
      </c>
      <c r="CS99" s="11">
        <f t="shared" si="559"/>
        <v>294.08333333333331</v>
      </c>
      <c r="CU99" s="9" t="s">
        <v>19</v>
      </c>
      <c r="CV99" s="12" t="s">
        <v>20</v>
      </c>
      <c r="CW99" s="11">
        <f>+CW8/12</f>
        <v>333.08333333333331</v>
      </c>
      <c r="CX99" s="11">
        <f t="shared" ref="CX99:DG99" si="560">+CX8/12</f>
        <v>333.08333333333331</v>
      </c>
      <c r="CY99" s="11">
        <f t="shared" si="560"/>
        <v>333.08333333333331</v>
      </c>
      <c r="CZ99" s="11">
        <f t="shared" si="560"/>
        <v>333.08333333333331</v>
      </c>
      <c r="DA99" s="11">
        <f t="shared" si="560"/>
        <v>333.08333333333331</v>
      </c>
      <c r="DB99" s="11">
        <f t="shared" si="560"/>
        <v>333.08333333333331</v>
      </c>
      <c r="DC99" s="11">
        <f t="shared" si="560"/>
        <v>333.08333333333331</v>
      </c>
      <c r="DD99" s="11">
        <f t="shared" si="560"/>
        <v>333.08333333333331</v>
      </c>
      <c r="DE99" s="11">
        <f t="shared" si="560"/>
        <v>333.08333333333331</v>
      </c>
      <c r="DF99" s="11">
        <f t="shared" si="560"/>
        <v>333.08333333333331</v>
      </c>
      <c r="DG99" s="11">
        <f t="shared" si="560"/>
        <v>333.08333333333331</v>
      </c>
      <c r="DI99" s="9" t="s">
        <v>19</v>
      </c>
      <c r="DJ99" s="12" t="s">
        <v>20</v>
      </c>
      <c r="DK99" s="11">
        <v>340.16666666666669</v>
      </c>
      <c r="DL99" s="11">
        <v>340.16666666666669</v>
      </c>
      <c r="DM99" s="11">
        <v>340.16666666666669</v>
      </c>
      <c r="DN99" s="11">
        <v>340.16666666666669</v>
      </c>
      <c r="DO99" s="11">
        <v>340.16666666666669</v>
      </c>
      <c r="DP99" s="11">
        <v>340.16666666666669</v>
      </c>
      <c r="DQ99" s="11">
        <v>340.16666666666669</v>
      </c>
      <c r="DR99" s="11">
        <v>340.16666666666669</v>
      </c>
      <c r="DS99" s="11">
        <v>340.16666666666669</v>
      </c>
      <c r="DT99" s="11">
        <v>340.16666666666669</v>
      </c>
      <c r="DU99" s="11">
        <v>340.16666666666669</v>
      </c>
      <c r="DW99" s="9" t="s">
        <v>19</v>
      </c>
      <c r="DX99" s="12" t="s">
        <v>20</v>
      </c>
      <c r="DY99" s="11">
        <f>+DY8/12</f>
        <v>377.41666666666669</v>
      </c>
      <c r="DZ99" s="11">
        <f t="shared" ref="DZ99:EI99" si="561">+DZ8/12</f>
        <v>377.41666666666669</v>
      </c>
      <c r="EA99" s="11">
        <f t="shared" si="561"/>
        <v>377.41666666666669</v>
      </c>
      <c r="EB99" s="11">
        <f t="shared" si="561"/>
        <v>377.41666666666669</v>
      </c>
      <c r="EC99" s="11">
        <f t="shared" si="561"/>
        <v>377.41666666666669</v>
      </c>
      <c r="ED99" s="11">
        <f t="shared" si="561"/>
        <v>377.41666666666669</v>
      </c>
      <c r="EE99" s="11">
        <f t="shared" si="561"/>
        <v>377.41666666666669</v>
      </c>
      <c r="EF99" s="11">
        <f t="shared" si="561"/>
        <v>377.41666666666669</v>
      </c>
      <c r="EG99" s="11">
        <f t="shared" si="561"/>
        <v>377.41666666666669</v>
      </c>
      <c r="EH99" s="11">
        <f t="shared" si="561"/>
        <v>377.41666666666669</v>
      </c>
      <c r="EI99" s="11">
        <f t="shared" si="561"/>
        <v>377.41666666666669</v>
      </c>
      <c r="EK99" s="9" t="s">
        <v>19</v>
      </c>
      <c r="EL99" s="12" t="s">
        <v>20</v>
      </c>
      <c r="EM99" s="11">
        <f>+EM8/12</f>
        <v>429.33333333333331</v>
      </c>
      <c r="EN99" s="11">
        <f t="shared" ref="EN99:EW99" si="562">+EN8/12</f>
        <v>429.33333333333331</v>
      </c>
      <c r="EO99" s="11">
        <f t="shared" si="562"/>
        <v>429.33333333333331</v>
      </c>
      <c r="EP99" s="11">
        <f t="shared" si="562"/>
        <v>429.33333333333331</v>
      </c>
      <c r="EQ99" s="11">
        <f t="shared" si="562"/>
        <v>429.33333333333331</v>
      </c>
      <c r="ER99" s="11">
        <f t="shared" si="562"/>
        <v>429.33333333333331</v>
      </c>
      <c r="ES99" s="11">
        <f t="shared" si="562"/>
        <v>429.33333333333331</v>
      </c>
      <c r="ET99" s="11">
        <f t="shared" si="562"/>
        <v>429.33333333333331</v>
      </c>
      <c r="EU99" s="11">
        <f t="shared" si="562"/>
        <v>429.33333333333331</v>
      </c>
      <c r="EV99" s="11">
        <f t="shared" si="562"/>
        <v>429.33333333333331</v>
      </c>
      <c r="EW99" s="11">
        <f t="shared" si="562"/>
        <v>429.33333333333331</v>
      </c>
      <c r="EY99" s="9" t="s">
        <v>19</v>
      </c>
      <c r="EZ99" s="12" t="s">
        <v>20</v>
      </c>
      <c r="FA99" s="11">
        <f>+FA8/12</f>
        <v>419.08333333333331</v>
      </c>
      <c r="FB99" s="11">
        <f t="shared" ref="FB99:FK99" si="563">+FB8/12</f>
        <v>419.08333333333331</v>
      </c>
      <c r="FC99" s="11">
        <f t="shared" si="563"/>
        <v>419.08333333333331</v>
      </c>
      <c r="FD99" s="11">
        <f t="shared" si="563"/>
        <v>419.08333333333331</v>
      </c>
      <c r="FE99" s="11">
        <f t="shared" si="563"/>
        <v>419.08333333333331</v>
      </c>
      <c r="FF99" s="11">
        <f t="shared" si="563"/>
        <v>419.08333333333331</v>
      </c>
      <c r="FG99" s="11">
        <f t="shared" si="563"/>
        <v>419.08333333333331</v>
      </c>
      <c r="FH99" s="11">
        <f t="shared" si="563"/>
        <v>419.08333333333331</v>
      </c>
      <c r="FI99" s="11">
        <f t="shared" si="563"/>
        <v>419.08333333333331</v>
      </c>
      <c r="FJ99" s="11">
        <f t="shared" si="563"/>
        <v>419.08333333333331</v>
      </c>
      <c r="FK99" s="11">
        <f t="shared" si="563"/>
        <v>419.08333333333331</v>
      </c>
      <c r="FM99" s="9" t="s">
        <v>19</v>
      </c>
      <c r="FN99" s="12" t="s">
        <v>20</v>
      </c>
      <c r="FO99" s="11">
        <f>+FO8/12</f>
        <v>456.25</v>
      </c>
      <c r="FP99" s="11">
        <f t="shared" ref="FP99:FY99" si="564">+FP8/12</f>
        <v>456.25</v>
      </c>
      <c r="FQ99" s="11">
        <f t="shared" si="564"/>
        <v>456.25</v>
      </c>
      <c r="FR99" s="11">
        <f t="shared" si="564"/>
        <v>456.25</v>
      </c>
      <c r="FS99" s="11">
        <f t="shared" si="564"/>
        <v>456.25</v>
      </c>
      <c r="FT99" s="11">
        <f t="shared" si="564"/>
        <v>456.25</v>
      </c>
      <c r="FU99" s="11">
        <f t="shared" si="564"/>
        <v>456.25</v>
      </c>
      <c r="FV99" s="11">
        <f t="shared" si="564"/>
        <v>456.25</v>
      </c>
      <c r="FW99" s="11">
        <f t="shared" si="564"/>
        <v>456.25</v>
      </c>
      <c r="FX99" s="11">
        <f t="shared" si="564"/>
        <v>456.25</v>
      </c>
      <c r="FY99" s="11">
        <f t="shared" si="564"/>
        <v>456.25</v>
      </c>
      <c r="GA99" s="9" t="s">
        <v>19</v>
      </c>
      <c r="GB99" s="12" t="s">
        <v>20</v>
      </c>
      <c r="GC99" s="11">
        <f>+GC8/12</f>
        <v>494</v>
      </c>
      <c r="GD99" s="11">
        <f t="shared" ref="GD99:GM99" si="565">+GD8/12</f>
        <v>494</v>
      </c>
      <c r="GE99" s="11">
        <f t="shared" si="565"/>
        <v>494</v>
      </c>
      <c r="GF99" s="11">
        <f t="shared" si="565"/>
        <v>494</v>
      </c>
      <c r="GG99" s="11">
        <f t="shared" si="565"/>
        <v>494</v>
      </c>
      <c r="GH99" s="11">
        <f t="shared" si="565"/>
        <v>494</v>
      </c>
      <c r="GI99" s="11">
        <f t="shared" si="565"/>
        <v>494</v>
      </c>
      <c r="GJ99" s="11">
        <f t="shared" si="565"/>
        <v>494</v>
      </c>
      <c r="GK99" s="11">
        <f t="shared" si="565"/>
        <v>494</v>
      </c>
      <c r="GL99" s="11">
        <f t="shared" si="565"/>
        <v>494</v>
      </c>
      <c r="GM99" s="11">
        <f t="shared" si="565"/>
        <v>494</v>
      </c>
      <c r="GO99" s="9" t="s">
        <v>19</v>
      </c>
      <c r="GP99" s="12" t="s">
        <v>20</v>
      </c>
      <c r="GQ99" s="11">
        <f>+GQ8/12</f>
        <v>572.83333333333337</v>
      </c>
      <c r="GR99" s="11">
        <f t="shared" ref="GR99:HA99" si="566">+GR8/12</f>
        <v>572.83333333333337</v>
      </c>
      <c r="GS99" s="11">
        <f t="shared" si="566"/>
        <v>572.83333333333337</v>
      </c>
      <c r="GT99" s="11">
        <f t="shared" si="566"/>
        <v>572.83333333333337</v>
      </c>
      <c r="GU99" s="11">
        <f t="shared" si="566"/>
        <v>572.83333333333337</v>
      </c>
      <c r="GV99" s="11">
        <f t="shared" si="566"/>
        <v>572.83333333333337</v>
      </c>
      <c r="GW99" s="11">
        <f t="shared" si="566"/>
        <v>572.83333333333337</v>
      </c>
      <c r="GX99" s="11">
        <f t="shared" si="566"/>
        <v>572.83333333333337</v>
      </c>
      <c r="GY99" s="11">
        <f t="shared" si="566"/>
        <v>572.83333333333337</v>
      </c>
      <c r="GZ99" s="11">
        <f t="shared" si="566"/>
        <v>572.83333333333337</v>
      </c>
      <c r="HA99" s="11">
        <f t="shared" si="566"/>
        <v>572.83333333333337</v>
      </c>
    </row>
    <row r="100" spans="1:209" x14ac:dyDescent="0.2">
      <c r="A100" s="9" t="s">
        <v>41</v>
      </c>
      <c r="B100" s="12" t="s">
        <v>42</v>
      </c>
      <c r="C100" s="11">
        <f>+C6*0.3/12</f>
        <v>122.89999999999999</v>
      </c>
      <c r="D100" s="11">
        <f t="shared" ref="D100:M100" si="567">+D6*0.3/12</f>
        <v>122.89999999999999</v>
      </c>
      <c r="E100" s="11">
        <f t="shared" si="567"/>
        <v>122.89999999999999</v>
      </c>
      <c r="F100" s="11">
        <f t="shared" si="567"/>
        <v>122.89999999999999</v>
      </c>
      <c r="G100" s="11">
        <f t="shared" si="567"/>
        <v>122.89999999999999</v>
      </c>
      <c r="H100" s="11">
        <f t="shared" si="567"/>
        <v>122.89999999999999</v>
      </c>
      <c r="I100" s="11">
        <f t="shared" si="567"/>
        <v>122.89999999999999</v>
      </c>
      <c r="J100" s="11">
        <f t="shared" si="567"/>
        <v>122.89999999999999</v>
      </c>
      <c r="K100" s="11">
        <f t="shared" si="567"/>
        <v>122.89999999999999</v>
      </c>
      <c r="L100" s="11">
        <f t="shared" si="567"/>
        <v>122.89999999999999</v>
      </c>
      <c r="M100" s="11">
        <f t="shared" si="567"/>
        <v>122.89999999999999</v>
      </c>
      <c r="O100" s="9" t="s">
        <v>41</v>
      </c>
      <c r="P100" s="12" t="s">
        <v>42</v>
      </c>
      <c r="Q100" s="11">
        <f>+Q6*0.3/12</f>
        <v>129.04999999999998</v>
      </c>
      <c r="R100" s="11">
        <f t="shared" ref="R100:AA100" si="568">+R6*0.3/12</f>
        <v>129.04999999999998</v>
      </c>
      <c r="S100" s="11">
        <f t="shared" si="568"/>
        <v>129.04999999999998</v>
      </c>
      <c r="T100" s="11">
        <f t="shared" si="568"/>
        <v>129.04999999999998</v>
      </c>
      <c r="U100" s="11">
        <f t="shared" si="568"/>
        <v>129.04999999999998</v>
      </c>
      <c r="V100" s="11">
        <f t="shared" si="568"/>
        <v>129.04999999999998</v>
      </c>
      <c r="W100" s="11">
        <f t="shared" si="568"/>
        <v>129.04999999999998</v>
      </c>
      <c r="X100" s="11">
        <f t="shared" si="568"/>
        <v>129.04999999999998</v>
      </c>
      <c r="Y100" s="11">
        <f t="shared" si="568"/>
        <v>129.04999999999998</v>
      </c>
      <c r="Z100" s="11">
        <f t="shared" si="568"/>
        <v>129.04999999999998</v>
      </c>
      <c r="AA100" s="11">
        <f t="shared" si="568"/>
        <v>129.04999999999998</v>
      </c>
      <c r="AC100" s="9" t="s">
        <v>41</v>
      </c>
      <c r="AD100" s="12" t="s">
        <v>42</v>
      </c>
      <c r="AE100" s="11">
        <f>+AE6*0.3/12</f>
        <v>132.72499999999999</v>
      </c>
      <c r="AF100" s="11">
        <f t="shared" ref="AF100:AO100" si="569">+AF6*0.3/12</f>
        <v>132.72499999999999</v>
      </c>
      <c r="AG100" s="11">
        <f t="shared" si="569"/>
        <v>132.72499999999999</v>
      </c>
      <c r="AH100" s="11">
        <f t="shared" si="569"/>
        <v>132.72499999999999</v>
      </c>
      <c r="AI100" s="11">
        <f t="shared" si="569"/>
        <v>132.72499999999999</v>
      </c>
      <c r="AJ100" s="11">
        <f t="shared" si="569"/>
        <v>132.72499999999999</v>
      </c>
      <c r="AK100" s="11">
        <f t="shared" si="569"/>
        <v>132.72499999999999</v>
      </c>
      <c r="AL100" s="11">
        <f t="shared" si="569"/>
        <v>132.72499999999999</v>
      </c>
      <c r="AM100" s="11">
        <f t="shared" si="569"/>
        <v>132.72499999999999</v>
      </c>
      <c r="AN100" s="11">
        <f t="shared" si="569"/>
        <v>132.72499999999999</v>
      </c>
      <c r="AO100" s="11">
        <f t="shared" si="569"/>
        <v>132.72499999999999</v>
      </c>
      <c r="AQ100" s="9" t="s">
        <v>41</v>
      </c>
      <c r="AR100" s="12" t="s">
        <v>42</v>
      </c>
      <c r="AS100" s="11">
        <f>+AS6*0.3/12</f>
        <v>135.19999999999999</v>
      </c>
      <c r="AT100" s="11">
        <f t="shared" ref="AT100:BC100" si="570">+AT6*0.3/12</f>
        <v>135.19999999999999</v>
      </c>
      <c r="AU100" s="11">
        <f t="shared" si="570"/>
        <v>135.19999999999999</v>
      </c>
      <c r="AV100" s="11">
        <f t="shared" si="570"/>
        <v>135.19999999999999</v>
      </c>
      <c r="AW100" s="11">
        <f t="shared" si="570"/>
        <v>135.19999999999999</v>
      </c>
      <c r="AX100" s="11">
        <f t="shared" si="570"/>
        <v>135.19999999999999</v>
      </c>
      <c r="AY100" s="11">
        <f t="shared" si="570"/>
        <v>135.19999999999999</v>
      </c>
      <c r="AZ100" s="11">
        <f t="shared" si="570"/>
        <v>135.19999999999999</v>
      </c>
      <c r="BA100" s="11">
        <f t="shared" si="570"/>
        <v>135.19999999999999</v>
      </c>
      <c r="BB100" s="11">
        <f t="shared" si="570"/>
        <v>135.19999999999999</v>
      </c>
      <c r="BC100" s="11">
        <f t="shared" si="570"/>
        <v>135.19999999999999</v>
      </c>
      <c r="BE100" s="9" t="s">
        <v>41</v>
      </c>
      <c r="BF100" s="12" t="s">
        <v>42</v>
      </c>
      <c r="BG100" s="11">
        <f>+BG6*0.3/12</f>
        <v>138.875</v>
      </c>
      <c r="BH100" s="11">
        <f t="shared" ref="BH100:BQ100" si="571">+BH6*0.3/12</f>
        <v>138.875</v>
      </c>
      <c r="BI100" s="11">
        <f t="shared" si="571"/>
        <v>138.875</v>
      </c>
      <c r="BJ100" s="11">
        <f t="shared" si="571"/>
        <v>138.875</v>
      </c>
      <c r="BK100" s="11">
        <f t="shared" si="571"/>
        <v>138.875</v>
      </c>
      <c r="BL100" s="11">
        <f t="shared" si="571"/>
        <v>138.875</v>
      </c>
      <c r="BM100" s="11">
        <f t="shared" si="571"/>
        <v>138.875</v>
      </c>
      <c r="BN100" s="11">
        <f t="shared" si="571"/>
        <v>138.875</v>
      </c>
      <c r="BO100" s="11">
        <f t="shared" si="571"/>
        <v>138.875</v>
      </c>
      <c r="BP100" s="11">
        <f t="shared" si="571"/>
        <v>138.875</v>
      </c>
      <c r="BQ100" s="11">
        <f t="shared" si="571"/>
        <v>138.875</v>
      </c>
      <c r="BS100" s="9" t="s">
        <v>41</v>
      </c>
      <c r="BT100" s="12" t="s">
        <v>42</v>
      </c>
      <c r="BU100" s="11">
        <f>+BU6*0.3/12</f>
        <v>141.32499999999999</v>
      </c>
      <c r="BV100" s="11">
        <f t="shared" ref="BV100:CE100" si="572">+BV6*0.3/12</f>
        <v>141.32499999999999</v>
      </c>
      <c r="BW100" s="11">
        <f t="shared" si="572"/>
        <v>141.32499999999999</v>
      </c>
      <c r="BX100" s="11">
        <f t="shared" si="572"/>
        <v>141.32499999999999</v>
      </c>
      <c r="BY100" s="11">
        <f t="shared" si="572"/>
        <v>141.32499999999999</v>
      </c>
      <c r="BZ100" s="11">
        <f t="shared" si="572"/>
        <v>141.32499999999999</v>
      </c>
      <c r="CA100" s="11">
        <f t="shared" si="572"/>
        <v>141.32499999999999</v>
      </c>
      <c r="CB100" s="11">
        <f t="shared" si="572"/>
        <v>141.32499999999999</v>
      </c>
      <c r="CC100" s="11">
        <f t="shared" si="572"/>
        <v>141.32499999999999</v>
      </c>
      <c r="CD100" s="11">
        <f t="shared" si="572"/>
        <v>141.32499999999999</v>
      </c>
      <c r="CE100" s="11">
        <f t="shared" si="572"/>
        <v>141.32499999999999</v>
      </c>
      <c r="CG100" s="9" t="s">
        <v>41</v>
      </c>
      <c r="CH100" s="12" t="s">
        <v>42</v>
      </c>
      <c r="CI100" s="11">
        <f>+CI6*0.3/12</f>
        <v>146.25</v>
      </c>
      <c r="CJ100" s="11">
        <f t="shared" ref="CJ100:CS100" si="573">+CJ6*0.3/12</f>
        <v>146.25</v>
      </c>
      <c r="CK100" s="11">
        <f t="shared" si="573"/>
        <v>146.25</v>
      </c>
      <c r="CL100" s="11">
        <f t="shared" si="573"/>
        <v>146.25</v>
      </c>
      <c r="CM100" s="11">
        <f t="shared" si="573"/>
        <v>146.25</v>
      </c>
      <c r="CN100" s="11">
        <f t="shared" si="573"/>
        <v>146.25</v>
      </c>
      <c r="CO100" s="11">
        <f t="shared" si="573"/>
        <v>146.25</v>
      </c>
      <c r="CP100" s="11">
        <f t="shared" si="573"/>
        <v>146.25</v>
      </c>
      <c r="CQ100" s="11">
        <f t="shared" si="573"/>
        <v>146.25</v>
      </c>
      <c r="CR100" s="11">
        <f t="shared" si="573"/>
        <v>146.25</v>
      </c>
      <c r="CS100" s="11">
        <f t="shared" si="573"/>
        <v>146.25</v>
      </c>
      <c r="CU100" s="9" t="s">
        <v>41</v>
      </c>
      <c r="CV100" s="12" t="s">
        <v>42</v>
      </c>
      <c r="CW100" s="11">
        <f>+CW6*0.3/12</f>
        <v>159.77500000000001</v>
      </c>
      <c r="CX100" s="11">
        <f t="shared" ref="CX100:DG100" si="574">+CX6*0.3/12</f>
        <v>159.77500000000001</v>
      </c>
      <c r="CY100" s="11">
        <f t="shared" si="574"/>
        <v>159.77500000000001</v>
      </c>
      <c r="CZ100" s="11">
        <f t="shared" si="574"/>
        <v>159.77500000000001</v>
      </c>
      <c r="DA100" s="11">
        <f t="shared" si="574"/>
        <v>159.77500000000001</v>
      </c>
      <c r="DB100" s="11">
        <f t="shared" si="574"/>
        <v>159.77500000000001</v>
      </c>
      <c r="DC100" s="11">
        <f t="shared" si="574"/>
        <v>159.77500000000001</v>
      </c>
      <c r="DD100" s="11">
        <f t="shared" si="574"/>
        <v>159.77500000000001</v>
      </c>
      <c r="DE100" s="11">
        <f t="shared" si="574"/>
        <v>159.77500000000001</v>
      </c>
      <c r="DF100" s="11">
        <f t="shared" si="574"/>
        <v>159.77500000000001</v>
      </c>
      <c r="DG100" s="11">
        <f t="shared" si="574"/>
        <v>159.77500000000001</v>
      </c>
      <c r="DI100" s="9" t="s">
        <v>41</v>
      </c>
      <c r="DJ100" s="12" t="s">
        <v>42</v>
      </c>
      <c r="DK100" s="11">
        <v>162.22499999999999</v>
      </c>
      <c r="DL100" s="11">
        <v>162.22499999999999</v>
      </c>
      <c r="DM100" s="11">
        <v>162.22499999999999</v>
      </c>
      <c r="DN100" s="11">
        <v>162.22499999999999</v>
      </c>
      <c r="DO100" s="11">
        <v>162.22499999999999</v>
      </c>
      <c r="DP100" s="11">
        <v>162.22499999999999</v>
      </c>
      <c r="DQ100" s="11">
        <v>162.22499999999999</v>
      </c>
      <c r="DR100" s="11">
        <v>162.22499999999999</v>
      </c>
      <c r="DS100" s="11">
        <v>162.22499999999999</v>
      </c>
      <c r="DT100" s="11">
        <v>162.22499999999999</v>
      </c>
      <c r="DU100" s="11">
        <v>162.22499999999999</v>
      </c>
      <c r="DW100" s="9" t="s">
        <v>41</v>
      </c>
      <c r="DX100" s="12" t="s">
        <v>42</v>
      </c>
      <c r="DY100" s="11">
        <f>+DY6*0.3/12</f>
        <v>187.52499999999998</v>
      </c>
      <c r="DZ100" s="11">
        <f t="shared" ref="DZ100:EI100" si="575">+DZ6*0.3/12</f>
        <v>187.52499999999998</v>
      </c>
      <c r="EA100" s="11">
        <f t="shared" si="575"/>
        <v>187.52499999999998</v>
      </c>
      <c r="EB100" s="11">
        <f t="shared" si="575"/>
        <v>187.52499999999998</v>
      </c>
      <c r="EC100" s="11">
        <f t="shared" si="575"/>
        <v>187.52499999999998</v>
      </c>
      <c r="ED100" s="11">
        <f t="shared" si="575"/>
        <v>187.52499999999998</v>
      </c>
      <c r="EE100" s="11">
        <f t="shared" si="575"/>
        <v>187.52499999999998</v>
      </c>
      <c r="EF100" s="11">
        <f t="shared" si="575"/>
        <v>187.52499999999998</v>
      </c>
      <c r="EG100" s="11">
        <f t="shared" si="575"/>
        <v>187.52499999999998</v>
      </c>
      <c r="EH100" s="11">
        <f t="shared" si="575"/>
        <v>187.52499999999998</v>
      </c>
      <c r="EI100" s="11">
        <f t="shared" si="575"/>
        <v>187.52499999999998</v>
      </c>
      <c r="EK100" s="9" t="s">
        <v>41</v>
      </c>
      <c r="EL100" s="12" t="s">
        <v>42</v>
      </c>
      <c r="EM100" s="11">
        <f>+EM6*0.3/12</f>
        <v>204.72499999999999</v>
      </c>
      <c r="EN100" s="11">
        <f t="shared" ref="EN100:EW100" si="576">+EN6*0.3/12</f>
        <v>204.72499999999999</v>
      </c>
      <c r="EO100" s="11">
        <f t="shared" si="576"/>
        <v>204.72499999999999</v>
      </c>
      <c r="EP100" s="11">
        <f t="shared" si="576"/>
        <v>204.72499999999999</v>
      </c>
      <c r="EQ100" s="11">
        <f t="shared" si="576"/>
        <v>204.72499999999999</v>
      </c>
      <c r="ER100" s="11">
        <f t="shared" si="576"/>
        <v>204.72499999999999</v>
      </c>
      <c r="ES100" s="11">
        <f t="shared" si="576"/>
        <v>204.72499999999999</v>
      </c>
      <c r="ET100" s="11">
        <f t="shared" si="576"/>
        <v>204.72499999999999</v>
      </c>
      <c r="EU100" s="11">
        <f t="shared" si="576"/>
        <v>204.72499999999999</v>
      </c>
      <c r="EV100" s="11">
        <f t="shared" si="576"/>
        <v>204.72499999999999</v>
      </c>
      <c r="EW100" s="11">
        <f t="shared" si="576"/>
        <v>204.72499999999999</v>
      </c>
      <c r="EY100" s="9" t="s">
        <v>41</v>
      </c>
      <c r="EZ100" s="12" t="s">
        <v>42</v>
      </c>
      <c r="FA100" s="11">
        <f>+FA6*0.3/12</f>
        <v>217.75</v>
      </c>
      <c r="FB100" s="11">
        <f t="shared" ref="FB100:FK100" si="577">+FB6*0.3/12</f>
        <v>217.75</v>
      </c>
      <c r="FC100" s="11">
        <f t="shared" si="577"/>
        <v>217.75</v>
      </c>
      <c r="FD100" s="11">
        <f t="shared" si="577"/>
        <v>217.75</v>
      </c>
      <c r="FE100" s="11">
        <f t="shared" si="577"/>
        <v>217.75</v>
      </c>
      <c r="FF100" s="11">
        <f t="shared" si="577"/>
        <v>217.75</v>
      </c>
      <c r="FG100" s="11">
        <f t="shared" si="577"/>
        <v>217.75</v>
      </c>
      <c r="FH100" s="11">
        <f t="shared" si="577"/>
        <v>217.75</v>
      </c>
      <c r="FI100" s="11">
        <f t="shared" si="577"/>
        <v>217.75</v>
      </c>
      <c r="FJ100" s="11">
        <f t="shared" si="577"/>
        <v>217.75</v>
      </c>
      <c r="FK100" s="11">
        <f t="shared" si="577"/>
        <v>217.75</v>
      </c>
      <c r="FM100" s="9" t="s">
        <v>41</v>
      </c>
      <c r="FN100" s="12" t="s">
        <v>42</v>
      </c>
      <c r="FO100" s="11">
        <f>+FO6*0.3/12</f>
        <v>230.07500000000002</v>
      </c>
      <c r="FP100" s="11">
        <f t="shared" ref="FP100:FY100" si="578">+FP6*0.3/12</f>
        <v>230.07500000000002</v>
      </c>
      <c r="FQ100" s="11">
        <f t="shared" si="578"/>
        <v>230.07500000000002</v>
      </c>
      <c r="FR100" s="11">
        <f t="shared" si="578"/>
        <v>230.07500000000002</v>
      </c>
      <c r="FS100" s="11">
        <f t="shared" si="578"/>
        <v>230.07500000000002</v>
      </c>
      <c r="FT100" s="11">
        <f t="shared" si="578"/>
        <v>230.07500000000002</v>
      </c>
      <c r="FU100" s="11">
        <f t="shared" si="578"/>
        <v>230.07500000000002</v>
      </c>
      <c r="FV100" s="11">
        <f t="shared" si="578"/>
        <v>230.07500000000002</v>
      </c>
      <c r="FW100" s="11">
        <f t="shared" si="578"/>
        <v>230.07500000000002</v>
      </c>
      <c r="FX100" s="11">
        <f t="shared" si="578"/>
        <v>230.07500000000002</v>
      </c>
      <c r="FY100" s="11">
        <f t="shared" si="578"/>
        <v>230.07500000000002</v>
      </c>
      <c r="GA100" s="9" t="s">
        <v>41</v>
      </c>
      <c r="GB100" s="12" t="s">
        <v>42</v>
      </c>
      <c r="GC100" s="11">
        <f>+GC6*0.3/12</f>
        <v>242.57500000000002</v>
      </c>
      <c r="GD100" s="11">
        <f t="shared" ref="GD100:GM100" si="579">+GD6*0.3/12</f>
        <v>242.57500000000002</v>
      </c>
      <c r="GE100" s="11">
        <f t="shared" si="579"/>
        <v>242.57500000000002</v>
      </c>
      <c r="GF100" s="11">
        <f t="shared" si="579"/>
        <v>242.57500000000002</v>
      </c>
      <c r="GG100" s="11">
        <f t="shared" si="579"/>
        <v>242.57500000000002</v>
      </c>
      <c r="GH100" s="11">
        <f t="shared" si="579"/>
        <v>242.57500000000002</v>
      </c>
      <c r="GI100" s="11">
        <f t="shared" si="579"/>
        <v>242.57500000000002</v>
      </c>
      <c r="GJ100" s="11">
        <f t="shared" si="579"/>
        <v>242.57500000000002</v>
      </c>
      <c r="GK100" s="11">
        <f t="shared" si="579"/>
        <v>242.57500000000002</v>
      </c>
      <c r="GL100" s="11">
        <f t="shared" si="579"/>
        <v>242.57500000000002</v>
      </c>
      <c r="GM100" s="11">
        <f t="shared" si="579"/>
        <v>242.57500000000002</v>
      </c>
      <c r="GO100" s="9" t="s">
        <v>41</v>
      </c>
      <c r="GP100" s="12" t="s">
        <v>42</v>
      </c>
      <c r="GQ100" s="11">
        <f>+GQ6*0.3/12</f>
        <v>268.67500000000001</v>
      </c>
      <c r="GR100" s="11">
        <f t="shared" ref="GR100:HA100" si="580">+GR6*0.3/12</f>
        <v>268.67500000000001</v>
      </c>
      <c r="GS100" s="11">
        <f t="shared" si="580"/>
        <v>268.67500000000001</v>
      </c>
      <c r="GT100" s="11">
        <f t="shared" si="580"/>
        <v>268.67500000000001</v>
      </c>
      <c r="GU100" s="11">
        <f t="shared" si="580"/>
        <v>268.67500000000001</v>
      </c>
      <c r="GV100" s="11">
        <f t="shared" si="580"/>
        <v>268.67500000000001</v>
      </c>
      <c r="GW100" s="11">
        <f t="shared" si="580"/>
        <v>268.67500000000001</v>
      </c>
      <c r="GX100" s="11">
        <f t="shared" si="580"/>
        <v>268.67500000000001</v>
      </c>
      <c r="GY100" s="11">
        <f t="shared" si="580"/>
        <v>268.67500000000001</v>
      </c>
      <c r="GZ100" s="11">
        <f t="shared" si="580"/>
        <v>268.67500000000001</v>
      </c>
      <c r="HA100" s="11">
        <f t="shared" si="580"/>
        <v>268.67500000000001</v>
      </c>
    </row>
    <row r="101" spans="1:209" x14ac:dyDescent="0.2">
      <c r="A101" s="9" t="s">
        <v>33</v>
      </c>
      <c r="B101" s="12" t="s">
        <v>119</v>
      </c>
      <c r="C101" s="11">
        <f>+(C6*0.78)/12</f>
        <v>319.54000000000002</v>
      </c>
      <c r="D101" s="11">
        <f t="shared" ref="D101:M101" si="581">+(D6*0.78)/12</f>
        <v>319.54000000000002</v>
      </c>
      <c r="E101" s="11">
        <f t="shared" si="581"/>
        <v>319.54000000000002</v>
      </c>
      <c r="F101" s="11">
        <f t="shared" si="581"/>
        <v>319.54000000000002</v>
      </c>
      <c r="G101" s="11">
        <f t="shared" si="581"/>
        <v>319.54000000000002</v>
      </c>
      <c r="H101" s="11">
        <f t="shared" si="581"/>
        <v>319.54000000000002</v>
      </c>
      <c r="I101" s="11">
        <f t="shared" si="581"/>
        <v>319.54000000000002</v>
      </c>
      <c r="J101" s="11">
        <f t="shared" si="581"/>
        <v>319.54000000000002</v>
      </c>
      <c r="K101" s="11">
        <f t="shared" si="581"/>
        <v>319.54000000000002</v>
      </c>
      <c r="L101" s="11">
        <f t="shared" si="581"/>
        <v>319.54000000000002</v>
      </c>
      <c r="M101" s="11">
        <f t="shared" si="581"/>
        <v>319.54000000000002</v>
      </c>
      <c r="O101" s="9" t="s">
        <v>33</v>
      </c>
      <c r="P101" s="12" t="s">
        <v>119</v>
      </c>
      <c r="Q101" s="11">
        <f>+(Q6*0.78)/12</f>
        <v>335.53000000000003</v>
      </c>
      <c r="R101" s="11">
        <f t="shared" ref="R101:AA101" si="582">+(R6*0.78)/12</f>
        <v>335.53000000000003</v>
      </c>
      <c r="S101" s="11">
        <f t="shared" si="582"/>
        <v>335.53000000000003</v>
      </c>
      <c r="T101" s="11">
        <f t="shared" si="582"/>
        <v>335.53000000000003</v>
      </c>
      <c r="U101" s="11">
        <f t="shared" si="582"/>
        <v>335.53000000000003</v>
      </c>
      <c r="V101" s="11">
        <f t="shared" si="582"/>
        <v>335.53000000000003</v>
      </c>
      <c r="W101" s="11">
        <f t="shared" si="582"/>
        <v>335.53000000000003</v>
      </c>
      <c r="X101" s="11">
        <f t="shared" si="582"/>
        <v>335.53000000000003</v>
      </c>
      <c r="Y101" s="11">
        <f t="shared" si="582"/>
        <v>335.53000000000003</v>
      </c>
      <c r="Z101" s="11">
        <f t="shared" si="582"/>
        <v>335.53000000000003</v>
      </c>
      <c r="AA101" s="11">
        <f t="shared" si="582"/>
        <v>335.53000000000003</v>
      </c>
      <c r="AC101" s="9" t="s">
        <v>33</v>
      </c>
      <c r="AD101" s="12" t="s">
        <v>119</v>
      </c>
      <c r="AE101" s="11">
        <f>+(AE6*0.78)/12</f>
        <v>345.08500000000004</v>
      </c>
      <c r="AF101" s="11">
        <f t="shared" ref="AF101:AO101" si="583">+(AF6*0.78)/12</f>
        <v>345.08500000000004</v>
      </c>
      <c r="AG101" s="11">
        <f t="shared" si="583"/>
        <v>345.08500000000004</v>
      </c>
      <c r="AH101" s="11">
        <f t="shared" si="583"/>
        <v>345.08500000000004</v>
      </c>
      <c r="AI101" s="11">
        <f t="shared" si="583"/>
        <v>345.08500000000004</v>
      </c>
      <c r="AJ101" s="11">
        <f t="shared" si="583"/>
        <v>345.08500000000004</v>
      </c>
      <c r="AK101" s="11">
        <f t="shared" si="583"/>
        <v>345.08500000000004</v>
      </c>
      <c r="AL101" s="11">
        <f t="shared" si="583"/>
        <v>345.08500000000004</v>
      </c>
      <c r="AM101" s="11">
        <f t="shared" si="583"/>
        <v>345.08500000000004</v>
      </c>
      <c r="AN101" s="11">
        <f t="shared" si="583"/>
        <v>345.08500000000004</v>
      </c>
      <c r="AO101" s="11">
        <f t="shared" si="583"/>
        <v>345.08500000000004</v>
      </c>
      <c r="AQ101" s="9" t="s">
        <v>33</v>
      </c>
      <c r="AR101" s="12" t="s">
        <v>119</v>
      </c>
      <c r="AS101" s="11">
        <f>+(AS6*0.78)/12</f>
        <v>351.52</v>
      </c>
      <c r="AT101" s="11">
        <f t="shared" ref="AT101:BC101" si="584">+(AT6*0.78)/12</f>
        <v>351.52</v>
      </c>
      <c r="AU101" s="11">
        <f t="shared" si="584"/>
        <v>351.52</v>
      </c>
      <c r="AV101" s="11">
        <f t="shared" si="584"/>
        <v>351.52</v>
      </c>
      <c r="AW101" s="11">
        <f t="shared" si="584"/>
        <v>351.52</v>
      </c>
      <c r="AX101" s="11">
        <f t="shared" si="584"/>
        <v>351.52</v>
      </c>
      <c r="AY101" s="11">
        <f t="shared" si="584"/>
        <v>351.52</v>
      </c>
      <c r="AZ101" s="11">
        <f t="shared" si="584"/>
        <v>351.52</v>
      </c>
      <c r="BA101" s="11">
        <f t="shared" si="584"/>
        <v>351.52</v>
      </c>
      <c r="BB101" s="11">
        <f t="shared" si="584"/>
        <v>351.52</v>
      </c>
      <c r="BC101" s="11">
        <f t="shared" si="584"/>
        <v>351.52</v>
      </c>
      <c r="BE101" s="9" t="s">
        <v>33</v>
      </c>
      <c r="BF101" s="12" t="s">
        <v>119</v>
      </c>
      <c r="BG101" s="11">
        <f>+(BG6*0.78)/12</f>
        <v>361.07500000000005</v>
      </c>
      <c r="BH101" s="11">
        <f t="shared" ref="BH101:BQ101" si="585">+(BH6*0.78)/12</f>
        <v>361.07500000000005</v>
      </c>
      <c r="BI101" s="11">
        <f t="shared" si="585"/>
        <v>361.07500000000005</v>
      </c>
      <c r="BJ101" s="11">
        <f t="shared" si="585"/>
        <v>361.07500000000005</v>
      </c>
      <c r="BK101" s="11">
        <f t="shared" si="585"/>
        <v>361.07500000000005</v>
      </c>
      <c r="BL101" s="11">
        <f t="shared" si="585"/>
        <v>361.07500000000005</v>
      </c>
      <c r="BM101" s="11">
        <f t="shared" si="585"/>
        <v>361.07500000000005</v>
      </c>
      <c r="BN101" s="11">
        <f t="shared" si="585"/>
        <v>361.07500000000005</v>
      </c>
      <c r="BO101" s="11">
        <f t="shared" si="585"/>
        <v>361.07500000000005</v>
      </c>
      <c r="BP101" s="11">
        <f t="shared" si="585"/>
        <v>361.07500000000005</v>
      </c>
      <c r="BQ101" s="11">
        <f t="shared" si="585"/>
        <v>361.07500000000005</v>
      </c>
      <c r="BS101" s="9" t="s">
        <v>33</v>
      </c>
      <c r="BT101" s="12" t="s">
        <v>119</v>
      </c>
      <c r="BU101" s="11">
        <f>+(BU6*0.78)/12</f>
        <v>367.44499999999999</v>
      </c>
      <c r="BV101" s="11">
        <f t="shared" ref="BV101:CE101" si="586">+(BV6*0.78)/12</f>
        <v>367.44499999999999</v>
      </c>
      <c r="BW101" s="11">
        <f t="shared" si="586"/>
        <v>367.44499999999999</v>
      </c>
      <c r="BX101" s="11">
        <f t="shared" si="586"/>
        <v>367.44499999999999</v>
      </c>
      <c r="BY101" s="11">
        <f t="shared" si="586"/>
        <v>367.44499999999999</v>
      </c>
      <c r="BZ101" s="11">
        <f t="shared" si="586"/>
        <v>367.44499999999999</v>
      </c>
      <c r="CA101" s="11">
        <f t="shared" si="586"/>
        <v>367.44499999999999</v>
      </c>
      <c r="CB101" s="11">
        <f t="shared" si="586"/>
        <v>367.44499999999999</v>
      </c>
      <c r="CC101" s="11">
        <f t="shared" si="586"/>
        <v>367.44499999999999</v>
      </c>
      <c r="CD101" s="11">
        <f t="shared" si="586"/>
        <v>367.44499999999999</v>
      </c>
      <c r="CE101" s="11">
        <f t="shared" si="586"/>
        <v>367.44499999999999</v>
      </c>
      <c r="CG101" s="9" t="s">
        <v>33</v>
      </c>
      <c r="CH101" s="12" t="s">
        <v>119</v>
      </c>
      <c r="CI101" s="11">
        <f>+(CI6*0.78)/12</f>
        <v>380.25</v>
      </c>
      <c r="CJ101" s="11">
        <f t="shared" ref="CJ101:CS101" si="587">+(CJ6*0.78)/12</f>
        <v>380.25</v>
      </c>
      <c r="CK101" s="11">
        <f t="shared" si="587"/>
        <v>380.25</v>
      </c>
      <c r="CL101" s="11">
        <f t="shared" si="587"/>
        <v>380.25</v>
      </c>
      <c r="CM101" s="11">
        <f t="shared" si="587"/>
        <v>380.25</v>
      </c>
      <c r="CN101" s="11">
        <f t="shared" si="587"/>
        <v>380.25</v>
      </c>
      <c r="CO101" s="11">
        <f t="shared" si="587"/>
        <v>380.25</v>
      </c>
      <c r="CP101" s="11">
        <f t="shared" si="587"/>
        <v>380.25</v>
      </c>
      <c r="CQ101" s="11">
        <f t="shared" si="587"/>
        <v>380.25</v>
      </c>
      <c r="CR101" s="11">
        <f t="shared" si="587"/>
        <v>380.25</v>
      </c>
      <c r="CS101" s="11">
        <f t="shared" si="587"/>
        <v>380.25</v>
      </c>
      <c r="CU101" s="9" t="s">
        <v>33</v>
      </c>
      <c r="CV101" s="12" t="s">
        <v>119</v>
      </c>
      <c r="CW101" s="11">
        <f>+(CW6*0.78)/12</f>
        <v>415.41500000000002</v>
      </c>
      <c r="CX101" s="11">
        <f t="shared" ref="CX101:DG101" si="588">+(CX6*0.78)/12</f>
        <v>415.41500000000002</v>
      </c>
      <c r="CY101" s="11">
        <f t="shared" si="588"/>
        <v>415.41500000000002</v>
      </c>
      <c r="CZ101" s="11">
        <f t="shared" si="588"/>
        <v>415.41500000000002</v>
      </c>
      <c r="DA101" s="11">
        <f t="shared" si="588"/>
        <v>415.41500000000002</v>
      </c>
      <c r="DB101" s="11">
        <f t="shared" si="588"/>
        <v>415.41500000000002</v>
      </c>
      <c r="DC101" s="11">
        <f t="shared" si="588"/>
        <v>415.41500000000002</v>
      </c>
      <c r="DD101" s="11">
        <f t="shared" si="588"/>
        <v>415.41500000000002</v>
      </c>
      <c r="DE101" s="11">
        <f t="shared" si="588"/>
        <v>415.41500000000002</v>
      </c>
      <c r="DF101" s="11">
        <f t="shared" si="588"/>
        <v>415.41500000000002</v>
      </c>
      <c r="DG101" s="11">
        <f t="shared" si="588"/>
        <v>415.41500000000002</v>
      </c>
      <c r="DI101" s="9" t="s">
        <v>33</v>
      </c>
      <c r="DJ101" s="12" t="s">
        <v>119</v>
      </c>
      <c r="DK101" s="11">
        <v>421.78500000000003</v>
      </c>
      <c r="DL101" s="11">
        <v>421.78500000000003</v>
      </c>
      <c r="DM101" s="11">
        <v>421.78500000000003</v>
      </c>
      <c r="DN101" s="11">
        <v>421.78500000000003</v>
      </c>
      <c r="DO101" s="11">
        <v>421.78500000000003</v>
      </c>
      <c r="DP101" s="11">
        <v>421.78500000000003</v>
      </c>
      <c r="DQ101" s="11">
        <v>421.78500000000003</v>
      </c>
      <c r="DR101" s="11">
        <v>421.78500000000003</v>
      </c>
      <c r="DS101" s="11">
        <v>421.78500000000003</v>
      </c>
      <c r="DT101" s="11">
        <v>421.78500000000003</v>
      </c>
      <c r="DU101" s="11">
        <v>421.78500000000003</v>
      </c>
      <c r="DW101" s="9" t="s">
        <v>33</v>
      </c>
      <c r="DX101" s="12" t="s">
        <v>119</v>
      </c>
      <c r="DY101" s="11">
        <f>+(DY6*0.78)/12</f>
        <v>487.56500000000005</v>
      </c>
      <c r="DZ101" s="11">
        <f t="shared" ref="DZ101:EI101" si="589">+(DZ6*0.78)/12</f>
        <v>487.56500000000005</v>
      </c>
      <c r="EA101" s="11">
        <f t="shared" si="589"/>
        <v>487.56500000000005</v>
      </c>
      <c r="EB101" s="11">
        <f t="shared" si="589"/>
        <v>487.56500000000005</v>
      </c>
      <c r="EC101" s="11">
        <f t="shared" si="589"/>
        <v>487.56500000000005</v>
      </c>
      <c r="ED101" s="11">
        <f t="shared" si="589"/>
        <v>487.56500000000005</v>
      </c>
      <c r="EE101" s="11">
        <f t="shared" si="589"/>
        <v>487.56500000000005</v>
      </c>
      <c r="EF101" s="11">
        <f t="shared" si="589"/>
        <v>487.56500000000005</v>
      </c>
      <c r="EG101" s="11">
        <f t="shared" si="589"/>
        <v>487.56500000000005</v>
      </c>
      <c r="EH101" s="11">
        <f t="shared" si="589"/>
        <v>487.56500000000005</v>
      </c>
      <c r="EI101" s="11">
        <f t="shared" si="589"/>
        <v>487.56500000000005</v>
      </c>
      <c r="EK101" s="9" t="s">
        <v>33</v>
      </c>
      <c r="EL101" s="12" t="s">
        <v>119</v>
      </c>
      <c r="EM101" s="11">
        <f>+(EM6*0.78)/12</f>
        <v>532.28499999999997</v>
      </c>
      <c r="EN101" s="11">
        <f t="shared" ref="EN101:EW101" si="590">+(EN6*0.78)/12</f>
        <v>532.28499999999997</v>
      </c>
      <c r="EO101" s="11">
        <f t="shared" si="590"/>
        <v>532.28499999999997</v>
      </c>
      <c r="EP101" s="11">
        <f t="shared" si="590"/>
        <v>532.28499999999997</v>
      </c>
      <c r="EQ101" s="11">
        <f t="shared" si="590"/>
        <v>532.28499999999997</v>
      </c>
      <c r="ER101" s="11">
        <f t="shared" si="590"/>
        <v>532.28499999999997</v>
      </c>
      <c r="ES101" s="11">
        <f t="shared" si="590"/>
        <v>532.28499999999997</v>
      </c>
      <c r="ET101" s="11">
        <f t="shared" si="590"/>
        <v>532.28499999999997</v>
      </c>
      <c r="EU101" s="11">
        <f t="shared" si="590"/>
        <v>532.28499999999997</v>
      </c>
      <c r="EV101" s="11">
        <f t="shared" si="590"/>
        <v>532.28499999999997</v>
      </c>
      <c r="EW101" s="11">
        <f t="shared" si="590"/>
        <v>532.28499999999997</v>
      </c>
      <c r="EY101" s="9" t="s">
        <v>33</v>
      </c>
      <c r="EZ101" s="12" t="s">
        <v>119</v>
      </c>
      <c r="FA101" s="11">
        <f>+(FA6*0.78)/12</f>
        <v>566.15</v>
      </c>
      <c r="FB101" s="11">
        <f t="shared" ref="FB101:FK101" si="591">+(FB6*0.78)/12</f>
        <v>566.15</v>
      </c>
      <c r="FC101" s="11">
        <f t="shared" si="591"/>
        <v>566.15</v>
      </c>
      <c r="FD101" s="11">
        <f t="shared" si="591"/>
        <v>566.15</v>
      </c>
      <c r="FE101" s="11">
        <f t="shared" si="591"/>
        <v>566.15</v>
      </c>
      <c r="FF101" s="11">
        <f t="shared" si="591"/>
        <v>566.15</v>
      </c>
      <c r="FG101" s="11">
        <f t="shared" si="591"/>
        <v>566.15</v>
      </c>
      <c r="FH101" s="11">
        <f t="shared" si="591"/>
        <v>566.15</v>
      </c>
      <c r="FI101" s="11">
        <f t="shared" si="591"/>
        <v>566.15</v>
      </c>
      <c r="FJ101" s="11">
        <f t="shared" si="591"/>
        <v>566.15</v>
      </c>
      <c r="FK101" s="11">
        <f t="shared" si="591"/>
        <v>566.15</v>
      </c>
      <c r="FM101" s="9" t="s">
        <v>33</v>
      </c>
      <c r="FN101" s="12" t="s">
        <v>119</v>
      </c>
      <c r="FO101" s="11">
        <f>+(FO6*0.78)/12</f>
        <v>598.19500000000005</v>
      </c>
      <c r="FP101" s="11">
        <f t="shared" ref="FP101:FY101" si="592">+(FP6*0.78)/12</f>
        <v>598.19500000000005</v>
      </c>
      <c r="FQ101" s="11">
        <f t="shared" si="592"/>
        <v>598.19500000000005</v>
      </c>
      <c r="FR101" s="11">
        <f t="shared" si="592"/>
        <v>598.19500000000005</v>
      </c>
      <c r="FS101" s="11">
        <f t="shared" si="592"/>
        <v>598.19500000000005</v>
      </c>
      <c r="FT101" s="11">
        <f t="shared" si="592"/>
        <v>598.19500000000005</v>
      </c>
      <c r="FU101" s="11">
        <f t="shared" si="592"/>
        <v>598.19500000000005</v>
      </c>
      <c r="FV101" s="11">
        <f t="shared" si="592"/>
        <v>598.19500000000005</v>
      </c>
      <c r="FW101" s="11">
        <f t="shared" si="592"/>
        <v>598.19500000000005</v>
      </c>
      <c r="FX101" s="11">
        <f t="shared" si="592"/>
        <v>598.19500000000005</v>
      </c>
      <c r="FY101" s="11">
        <f t="shared" si="592"/>
        <v>598.19500000000005</v>
      </c>
      <c r="GA101" s="9" t="s">
        <v>33</v>
      </c>
      <c r="GB101" s="12" t="s">
        <v>119</v>
      </c>
      <c r="GC101" s="11">
        <f>+(GC6*0.78)/12</f>
        <v>630.69500000000005</v>
      </c>
      <c r="GD101" s="11">
        <f t="shared" ref="GD101:GM101" si="593">+(GD6*0.78)/12</f>
        <v>630.69500000000005</v>
      </c>
      <c r="GE101" s="11">
        <f t="shared" si="593"/>
        <v>630.69500000000005</v>
      </c>
      <c r="GF101" s="11">
        <f t="shared" si="593"/>
        <v>630.69500000000005</v>
      </c>
      <c r="GG101" s="11">
        <f t="shared" si="593"/>
        <v>630.69500000000005</v>
      </c>
      <c r="GH101" s="11">
        <f t="shared" si="593"/>
        <v>630.69500000000005</v>
      </c>
      <c r="GI101" s="11">
        <f t="shared" si="593"/>
        <v>630.69500000000005</v>
      </c>
      <c r="GJ101" s="11">
        <f t="shared" si="593"/>
        <v>630.69500000000005</v>
      </c>
      <c r="GK101" s="11">
        <f t="shared" si="593"/>
        <v>630.69500000000005</v>
      </c>
      <c r="GL101" s="11">
        <f t="shared" si="593"/>
        <v>630.69500000000005</v>
      </c>
      <c r="GM101" s="11">
        <f t="shared" si="593"/>
        <v>630.69500000000005</v>
      </c>
      <c r="GO101" s="9" t="s">
        <v>33</v>
      </c>
      <c r="GP101" s="12" t="s">
        <v>119</v>
      </c>
      <c r="GQ101" s="11">
        <f>+(GQ6*0.78)/12</f>
        <v>698.55499999999995</v>
      </c>
      <c r="GR101" s="11">
        <f t="shared" ref="GR101:HA101" si="594">+(GR6*0.78)/12</f>
        <v>698.55499999999995</v>
      </c>
      <c r="GS101" s="11">
        <f t="shared" si="594"/>
        <v>698.55499999999995</v>
      </c>
      <c r="GT101" s="11">
        <f t="shared" si="594"/>
        <v>698.55499999999995</v>
      </c>
      <c r="GU101" s="11">
        <f t="shared" si="594"/>
        <v>698.55499999999995</v>
      </c>
      <c r="GV101" s="11">
        <f t="shared" si="594"/>
        <v>698.55499999999995</v>
      </c>
      <c r="GW101" s="11">
        <f t="shared" si="594"/>
        <v>698.55499999999995</v>
      </c>
      <c r="GX101" s="11">
        <f t="shared" si="594"/>
        <v>698.55499999999995</v>
      </c>
      <c r="GY101" s="11">
        <f t="shared" si="594"/>
        <v>698.55499999999995</v>
      </c>
      <c r="GZ101" s="11">
        <f t="shared" si="594"/>
        <v>698.55499999999995</v>
      </c>
      <c r="HA101" s="11">
        <f t="shared" si="594"/>
        <v>698.55499999999995</v>
      </c>
    </row>
    <row r="102" spans="1:209" ht="13.9" x14ac:dyDescent="0.25">
      <c r="A102" s="9" t="s">
        <v>120</v>
      </c>
      <c r="B102" s="12" t="s">
        <v>121</v>
      </c>
      <c r="C102" s="11">
        <f>+(C6*0.2)/12</f>
        <v>81.933333333333337</v>
      </c>
      <c r="D102" s="11">
        <f t="shared" ref="D102:M102" si="595">+(D6*0.2)/12</f>
        <v>81.933333333333337</v>
      </c>
      <c r="E102" s="11">
        <f t="shared" si="595"/>
        <v>81.933333333333337</v>
      </c>
      <c r="F102" s="11">
        <f t="shared" si="595"/>
        <v>81.933333333333337</v>
      </c>
      <c r="G102" s="11">
        <f t="shared" si="595"/>
        <v>81.933333333333337</v>
      </c>
      <c r="H102" s="11">
        <f t="shared" si="595"/>
        <v>81.933333333333337</v>
      </c>
      <c r="I102" s="11">
        <f t="shared" si="595"/>
        <v>81.933333333333337</v>
      </c>
      <c r="J102" s="11">
        <f t="shared" si="595"/>
        <v>81.933333333333337</v>
      </c>
      <c r="K102" s="11">
        <f t="shared" si="595"/>
        <v>81.933333333333337</v>
      </c>
      <c r="L102" s="11">
        <f t="shared" si="595"/>
        <v>81.933333333333337</v>
      </c>
      <c r="M102" s="11">
        <f t="shared" si="595"/>
        <v>81.933333333333337</v>
      </c>
      <c r="O102" s="9" t="s">
        <v>120</v>
      </c>
      <c r="P102" s="12" t="s">
        <v>121</v>
      </c>
      <c r="Q102" s="11">
        <f>+(Q6*0.2)/12</f>
        <v>86.033333333333346</v>
      </c>
      <c r="R102" s="11">
        <f t="shared" ref="R102:AA102" si="596">+(R6*0.2)/12</f>
        <v>86.033333333333346</v>
      </c>
      <c r="S102" s="11">
        <f t="shared" si="596"/>
        <v>86.033333333333346</v>
      </c>
      <c r="T102" s="11">
        <f t="shared" si="596"/>
        <v>86.033333333333346</v>
      </c>
      <c r="U102" s="11">
        <f t="shared" si="596"/>
        <v>86.033333333333346</v>
      </c>
      <c r="V102" s="11">
        <f t="shared" si="596"/>
        <v>86.033333333333346</v>
      </c>
      <c r="W102" s="11">
        <f t="shared" si="596"/>
        <v>86.033333333333346</v>
      </c>
      <c r="X102" s="11">
        <f t="shared" si="596"/>
        <v>86.033333333333346</v>
      </c>
      <c r="Y102" s="11">
        <f t="shared" si="596"/>
        <v>86.033333333333346</v>
      </c>
      <c r="Z102" s="11">
        <f t="shared" si="596"/>
        <v>86.033333333333346</v>
      </c>
      <c r="AA102" s="11">
        <f t="shared" si="596"/>
        <v>86.033333333333346</v>
      </c>
      <c r="AC102" s="9" t="s">
        <v>120</v>
      </c>
      <c r="AD102" s="12" t="s">
        <v>121</v>
      </c>
      <c r="AE102" s="11">
        <f>+(AE6*0.2)/12</f>
        <v>88.483333333333334</v>
      </c>
      <c r="AF102" s="11">
        <f t="shared" ref="AF102:AO102" si="597">+(AF6*0.2)/12</f>
        <v>88.483333333333334</v>
      </c>
      <c r="AG102" s="11">
        <f t="shared" si="597"/>
        <v>88.483333333333334</v>
      </c>
      <c r="AH102" s="11">
        <f t="shared" si="597"/>
        <v>88.483333333333334</v>
      </c>
      <c r="AI102" s="11">
        <f t="shared" si="597"/>
        <v>88.483333333333334</v>
      </c>
      <c r="AJ102" s="11">
        <f t="shared" si="597"/>
        <v>88.483333333333334</v>
      </c>
      <c r="AK102" s="11">
        <f t="shared" si="597"/>
        <v>88.483333333333334</v>
      </c>
      <c r="AL102" s="11">
        <f t="shared" si="597"/>
        <v>88.483333333333334</v>
      </c>
      <c r="AM102" s="11">
        <f t="shared" si="597"/>
        <v>88.483333333333334</v>
      </c>
      <c r="AN102" s="11">
        <f t="shared" si="597"/>
        <v>88.483333333333334</v>
      </c>
      <c r="AO102" s="11">
        <f t="shared" si="597"/>
        <v>88.483333333333334</v>
      </c>
      <c r="AQ102" s="9" t="s">
        <v>120</v>
      </c>
      <c r="AR102" s="12" t="s">
        <v>121</v>
      </c>
      <c r="AS102" s="11">
        <f>+(AS6*0.2)/12</f>
        <v>90.13333333333334</v>
      </c>
      <c r="AT102" s="11">
        <f t="shared" ref="AT102:BC102" si="598">+(AT6*0.2)/12</f>
        <v>90.13333333333334</v>
      </c>
      <c r="AU102" s="11">
        <f t="shared" si="598"/>
        <v>90.13333333333334</v>
      </c>
      <c r="AV102" s="11">
        <f t="shared" si="598"/>
        <v>90.13333333333334</v>
      </c>
      <c r="AW102" s="11">
        <f t="shared" si="598"/>
        <v>90.13333333333334</v>
      </c>
      <c r="AX102" s="11">
        <f t="shared" si="598"/>
        <v>90.13333333333334</v>
      </c>
      <c r="AY102" s="11">
        <f t="shared" si="598"/>
        <v>90.13333333333334</v>
      </c>
      <c r="AZ102" s="11">
        <f t="shared" si="598"/>
        <v>90.13333333333334</v>
      </c>
      <c r="BA102" s="11">
        <f t="shared" si="598"/>
        <v>90.13333333333334</v>
      </c>
      <c r="BB102" s="11">
        <f t="shared" si="598"/>
        <v>90.13333333333334</v>
      </c>
      <c r="BC102" s="11">
        <f t="shared" si="598"/>
        <v>90.13333333333334</v>
      </c>
      <c r="BE102" s="9" t="s">
        <v>120</v>
      </c>
      <c r="BF102" s="12" t="s">
        <v>121</v>
      </c>
      <c r="BG102" s="11">
        <f>+(BG6*0.2)/12</f>
        <v>92.583333333333329</v>
      </c>
      <c r="BH102" s="11">
        <f t="shared" ref="BH102:BQ102" si="599">+(BH6*0.2)/12</f>
        <v>92.583333333333329</v>
      </c>
      <c r="BI102" s="11">
        <f t="shared" si="599"/>
        <v>92.583333333333329</v>
      </c>
      <c r="BJ102" s="11">
        <f t="shared" si="599"/>
        <v>92.583333333333329</v>
      </c>
      <c r="BK102" s="11">
        <f t="shared" si="599"/>
        <v>92.583333333333329</v>
      </c>
      <c r="BL102" s="11">
        <f t="shared" si="599"/>
        <v>92.583333333333329</v>
      </c>
      <c r="BM102" s="11">
        <f t="shared" si="599"/>
        <v>92.583333333333329</v>
      </c>
      <c r="BN102" s="11">
        <f t="shared" si="599"/>
        <v>92.583333333333329</v>
      </c>
      <c r="BO102" s="11">
        <f t="shared" si="599"/>
        <v>92.583333333333329</v>
      </c>
      <c r="BP102" s="11">
        <f t="shared" si="599"/>
        <v>92.583333333333329</v>
      </c>
      <c r="BQ102" s="11">
        <f t="shared" si="599"/>
        <v>92.583333333333329</v>
      </c>
      <c r="BS102" s="9" t="s">
        <v>120</v>
      </c>
      <c r="BT102" s="12" t="s">
        <v>121</v>
      </c>
      <c r="BU102" s="11">
        <f>+(BU6*0.2)/12</f>
        <v>94.216666666666683</v>
      </c>
      <c r="BV102" s="11">
        <f t="shared" ref="BV102:CE102" si="600">+(BV6*0.2)/12</f>
        <v>94.216666666666683</v>
      </c>
      <c r="BW102" s="11">
        <f t="shared" si="600"/>
        <v>94.216666666666683</v>
      </c>
      <c r="BX102" s="11">
        <f t="shared" si="600"/>
        <v>94.216666666666683</v>
      </c>
      <c r="BY102" s="11">
        <f t="shared" si="600"/>
        <v>94.216666666666683</v>
      </c>
      <c r="BZ102" s="11">
        <f t="shared" si="600"/>
        <v>94.216666666666683</v>
      </c>
      <c r="CA102" s="11">
        <f t="shared" si="600"/>
        <v>94.216666666666683</v>
      </c>
      <c r="CB102" s="11">
        <f t="shared" si="600"/>
        <v>94.216666666666683</v>
      </c>
      <c r="CC102" s="11">
        <f t="shared" si="600"/>
        <v>94.216666666666683</v>
      </c>
      <c r="CD102" s="11">
        <f t="shared" si="600"/>
        <v>94.216666666666683</v>
      </c>
      <c r="CE102" s="11">
        <f t="shared" si="600"/>
        <v>94.216666666666683</v>
      </c>
      <c r="CG102" s="9" t="s">
        <v>120</v>
      </c>
      <c r="CH102" s="12" t="s">
        <v>121</v>
      </c>
      <c r="CI102" s="11">
        <f>+(CI6*0.2)/12</f>
        <v>97.5</v>
      </c>
      <c r="CJ102" s="11">
        <f t="shared" ref="CJ102:CS102" si="601">+(CJ6*0.2)/12</f>
        <v>97.5</v>
      </c>
      <c r="CK102" s="11">
        <f t="shared" si="601"/>
        <v>97.5</v>
      </c>
      <c r="CL102" s="11">
        <f t="shared" si="601"/>
        <v>97.5</v>
      </c>
      <c r="CM102" s="11">
        <f t="shared" si="601"/>
        <v>97.5</v>
      </c>
      <c r="CN102" s="11">
        <f t="shared" si="601"/>
        <v>97.5</v>
      </c>
      <c r="CO102" s="11">
        <f t="shared" si="601"/>
        <v>97.5</v>
      </c>
      <c r="CP102" s="11">
        <f t="shared" si="601"/>
        <v>97.5</v>
      </c>
      <c r="CQ102" s="11">
        <f t="shared" si="601"/>
        <v>97.5</v>
      </c>
      <c r="CR102" s="11">
        <f t="shared" si="601"/>
        <v>97.5</v>
      </c>
      <c r="CS102" s="11">
        <f t="shared" si="601"/>
        <v>97.5</v>
      </c>
      <c r="CU102" s="9" t="s">
        <v>120</v>
      </c>
      <c r="CV102" s="12" t="s">
        <v>121</v>
      </c>
      <c r="CW102" s="11">
        <f>+(CW6*0.2)/12</f>
        <v>106.51666666666667</v>
      </c>
      <c r="CX102" s="11">
        <f t="shared" ref="CX102:DG102" si="602">+(CX6*0.2)/12</f>
        <v>106.51666666666667</v>
      </c>
      <c r="CY102" s="11">
        <f t="shared" si="602"/>
        <v>106.51666666666667</v>
      </c>
      <c r="CZ102" s="11">
        <f t="shared" si="602"/>
        <v>106.51666666666667</v>
      </c>
      <c r="DA102" s="11">
        <f t="shared" si="602"/>
        <v>106.51666666666667</v>
      </c>
      <c r="DB102" s="11">
        <f t="shared" si="602"/>
        <v>106.51666666666667</v>
      </c>
      <c r="DC102" s="11">
        <f t="shared" si="602"/>
        <v>106.51666666666667</v>
      </c>
      <c r="DD102" s="11">
        <f t="shared" si="602"/>
        <v>106.51666666666667</v>
      </c>
      <c r="DE102" s="11">
        <f t="shared" si="602"/>
        <v>106.51666666666667</v>
      </c>
      <c r="DF102" s="11">
        <f t="shared" si="602"/>
        <v>106.51666666666667</v>
      </c>
      <c r="DG102" s="11">
        <f t="shared" si="602"/>
        <v>106.51666666666667</v>
      </c>
      <c r="DI102" s="9" t="s">
        <v>120</v>
      </c>
      <c r="DJ102" s="12" t="s">
        <v>125</v>
      </c>
      <c r="DK102" s="11">
        <v>108.15000000000002</v>
      </c>
      <c r="DL102" s="11">
        <v>108.15000000000002</v>
      </c>
      <c r="DM102" s="11">
        <v>108.15000000000002</v>
      </c>
      <c r="DN102" s="11">
        <v>108.15000000000002</v>
      </c>
      <c r="DO102" s="11">
        <v>108.15000000000002</v>
      </c>
      <c r="DP102" s="11">
        <v>108.15000000000002</v>
      </c>
      <c r="DQ102" s="11">
        <v>108.15000000000002</v>
      </c>
      <c r="DR102" s="11">
        <v>108.15000000000002</v>
      </c>
      <c r="DS102" s="11">
        <v>108.15000000000002</v>
      </c>
      <c r="DT102" s="11">
        <v>108.15000000000002</v>
      </c>
      <c r="DU102" s="11">
        <v>108.15000000000002</v>
      </c>
      <c r="DW102" s="9" t="s">
        <v>120</v>
      </c>
      <c r="DX102" s="12" t="s">
        <v>125</v>
      </c>
      <c r="DY102" s="11">
        <f>+(DY6*0.2)/12</f>
        <v>125.01666666666667</v>
      </c>
      <c r="DZ102" s="11">
        <f t="shared" ref="DZ102:EI102" si="603">+(DZ6*0.2)/12</f>
        <v>125.01666666666667</v>
      </c>
      <c r="EA102" s="11">
        <f t="shared" si="603"/>
        <v>125.01666666666667</v>
      </c>
      <c r="EB102" s="11">
        <f t="shared" si="603"/>
        <v>125.01666666666667</v>
      </c>
      <c r="EC102" s="11">
        <f t="shared" si="603"/>
        <v>125.01666666666667</v>
      </c>
      <c r="ED102" s="11">
        <f t="shared" si="603"/>
        <v>125.01666666666667</v>
      </c>
      <c r="EE102" s="11">
        <f t="shared" si="603"/>
        <v>125.01666666666667</v>
      </c>
      <c r="EF102" s="11">
        <f t="shared" si="603"/>
        <v>125.01666666666667</v>
      </c>
      <c r="EG102" s="11">
        <f t="shared" si="603"/>
        <v>125.01666666666667</v>
      </c>
      <c r="EH102" s="11">
        <f t="shared" si="603"/>
        <v>125.01666666666667</v>
      </c>
      <c r="EI102" s="11">
        <f t="shared" si="603"/>
        <v>125.01666666666667</v>
      </c>
      <c r="EK102" s="9" t="s">
        <v>120</v>
      </c>
      <c r="EL102" s="12" t="s">
        <v>125</v>
      </c>
      <c r="EM102" s="11">
        <f>+(EM6*0.2)/12</f>
        <v>136.48333333333335</v>
      </c>
      <c r="EN102" s="11">
        <f t="shared" ref="EN102:EW102" si="604">+(EN6*0.2)/12</f>
        <v>136.48333333333335</v>
      </c>
      <c r="EO102" s="11">
        <f t="shared" si="604"/>
        <v>136.48333333333335</v>
      </c>
      <c r="EP102" s="11">
        <f t="shared" si="604"/>
        <v>136.48333333333335</v>
      </c>
      <c r="EQ102" s="11">
        <f t="shared" si="604"/>
        <v>136.48333333333335</v>
      </c>
      <c r="ER102" s="11">
        <f t="shared" si="604"/>
        <v>136.48333333333335</v>
      </c>
      <c r="ES102" s="11">
        <f t="shared" si="604"/>
        <v>136.48333333333335</v>
      </c>
      <c r="ET102" s="11">
        <f t="shared" si="604"/>
        <v>136.48333333333335</v>
      </c>
      <c r="EU102" s="11">
        <f t="shared" si="604"/>
        <v>136.48333333333335</v>
      </c>
      <c r="EV102" s="11">
        <f t="shared" si="604"/>
        <v>136.48333333333335</v>
      </c>
      <c r="EW102" s="11">
        <f t="shared" si="604"/>
        <v>136.48333333333335</v>
      </c>
      <c r="EY102" s="9" t="s">
        <v>120</v>
      </c>
      <c r="EZ102" s="12" t="s">
        <v>125</v>
      </c>
      <c r="FA102" s="11">
        <f>+(FA6*0.2)/12</f>
        <v>145.16666666666666</v>
      </c>
      <c r="FB102" s="11">
        <f t="shared" ref="FB102:FK102" si="605">+(FB6*0.2)/12</f>
        <v>145.16666666666666</v>
      </c>
      <c r="FC102" s="11">
        <f t="shared" si="605"/>
        <v>145.16666666666666</v>
      </c>
      <c r="FD102" s="11">
        <f t="shared" si="605"/>
        <v>145.16666666666666</v>
      </c>
      <c r="FE102" s="11">
        <f t="shared" si="605"/>
        <v>145.16666666666666</v>
      </c>
      <c r="FF102" s="11">
        <f t="shared" si="605"/>
        <v>145.16666666666666</v>
      </c>
      <c r="FG102" s="11">
        <f t="shared" si="605"/>
        <v>145.16666666666666</v>
      </c>
      <c r="FH102" s="11">
        <f t="shared" si="605"/>
        <v>145.16666666666666</v>
      </c>
      <c r="FI102" s="11">
        <f t="shared" si="605"/>
        <v>145.16666666666666</v>
      </c>
      <c r="FJ102" s="11">
        <f t="shared" si="605"/>
        <v>145.16666666666666</v>
      </c>
      <c r="FK102" s="11">
        <f t="shared" si="605"/>
        <v>145.16666666666666</v>
      </c>
      <c r="FM102" s="9" t="s">
        <v>120</v>
      </c>
      <c r="FN102" s="12" t="s">
        <v>125</v>
      </c>
      <c r="FO102" s="11">
        <f>+(FO6*0.2)/12</f>
        <v>153.38333333333335</v>
      </c>
      <c r="FP102" s="11">
        <f t="shared" ref="FP102:FY102" si="606">+(FP6*0.2)/12</f>
        <v>153.38333333333335</v>
      </c>
      <c r="FQ102" s="11">
        <f t="shared" si="606"/>
        <v>153.38333333333335</v>
      </c>
      <c r="FR102" s="11">
        <f t="shared" si="606"/>
        <v>153.38333333333335</v>
      </c>
      <c r="FS102" s="11">
        <f t="shared" si="606"/>
        <v>153.38333333333335</v>
      </c>
      <c r="FT102" s="11">
        <f t="shared" si="606"/>
        <v>153.38333333333335</v>
      </c>
      <c r="FU102" s="11">
        <f t="shared" si="606"/>
        <v>153.38333333333335</v>
      </c>
      <c r="FV102" s="11">
        <f t="shared" si="606"/>
        <v>153.38333333333335</v>
      </c>
      <c r="FW102" s="11">
        <f t="shared" si="606"/>
        <v>153.38333333333335</v>
      </c>
      <c r="FX102" s="11">
        <f t="shared" si="606"/>
        <v>153.38333333333335</v>
      </c>
      <c r="FY102" s="11">
        <f t="shared" si="606"/>
        <v>153.38333333333335</v>
      </c>
      <c r="GA102" s="9" t="s">
        <v>120</v>
      </c>
      <c r="GB102" s="12" t="s">
        <v>125</v>
      </c>
      <c r="GC102" s="11">
        <f>+(GC6*0.2)/12</f>
        <v>161.71666666666667</v>
      </c>
      <c r="GD102" s="11">
        <f t="shared" ref="GD102:GM102" si="607">+(GD6*0.2)/12</f>
        <v>161.71666666666667</v>
      </c>
      <c r="GE102" s="11">
        <f t="shared" si="607"/>
        <v>161.71666666666667</v>
      </c>
      <c r="GF102" s="11">
        <f t="shared" si="607"/>
        <v>161.71666666666667</v>
      </c>
      <c r="GG102" s="11">
        <f t="shared" si="607"/>
        <v>161.71666666666667</v>
      </c>
      <c r="GH102" s="11">
        <f t="shared" si="607"/>
        <v>161.71666666666667</v>
      </c>
      <c r="GI102" s="11">
        <f t="shared" si="607"/>
        <v>161.71666666666667</v>
      </c>
      <c r="GJ102" s="11">
        <f t="shared" si="607"/>
        <v>161.71666666666667</v>
      </c>
      <c r="GK102" s="11">
        <f t="shared" si="607"/>
        <v>161.71666666666667</v>
      </c>
      <c r="GL102" s="11">
        <f t="shared" si="607"/>
        <v>161.71666666666667</v>
      </c>
      <c r="GM102" s="11">
        <f t="shared" si="607"/>
        <v>161.71666666666667</v>
      </c>
      <c r="GO102" s="9" t="s">
        <v>120</v>
      </c>
      <c r="GP102" s="12" t="s">
        <v>125</v>
      </c>
      <c r="GQ102" s="11">
        <f>+(GQ6*0.2)/12</f>
        <v>179.11666666666667</v>
      </c>
      <c r="GR102" s="11">
        <f t="shared" ref="GR102:HA102" si="608">+(GR6*0.2)/12</f>
        <v>179.11666666666667</v>
      </c>
      <c r="GS102" s="11">
        <f t="shared" si="608"/>
        <v>179.11666666666667</v>
      </c>
      <c r="GT102" s="11">
        <f t="shared" si="608"/>
        <v>179.11666666666667</v>
      </c>
      <c r="GU102" s="11">
        <f t="shared" si="608"/>
        <v>179.11666666666667</v>
      </c>
      <c r="GV102" s="11">
        <f t="shared" si="608"/>
        <v>179.11666666666667</v>
      </c>
      <c r="GW102" s="11">
        <f t="shared" si="608"/>
        <v>179.11666666666667</v>
      </c>
      <c r="GX102" s="11">
        <f t="shared" si="608"/>
        <v>179.11666666666667</v>
      </c>
      <c r="GY102" s="11">
        <f t="shared" si="608"/>
        <v>179.11666666666667</v>
      </c>
      <c r="GZ102" s="11">
        <f t="shared" si="608"/>
        <v>179.11666666666667</v>
      </c>
      <c r="HA102" s="11">
        <f t="shared" si="608"/>
        <v>179.11666666666667</v>
      </c>
    </row>
    <row r="103" spans="1:209" x14ac:dyDescent="0.2">
      <c r="A103" s="9"/>
      <c r="B103" s="14" t="s">
        <v>24</v>
      </c>
      <c r="C103" s="15">
        <f>SUM(C97:C102)</f>
        <v>1246.9033333333334</v>
      </c>
      <c r="D103" s="15">
        <f t="shared" ref="D103:M103" si="609">SUM(D97:D102)</f>
        <v>1259.1933333333334</v>
      </c>
      <c r="E103" s="15">
        <f t="shared" si="609"/>
        <v>1296.0633333333335</v>
      </c>
      <c r="F103" s="15">
        <f t="shared" si="609"/>
        <v>1337.0300000000002</v>
      </c>
      <c r="G103" s="15">
        <f t="shared" si="609"/>
        <v>1382.0933333333335</v>
      </c>
      <c r="H103" s="15">
        <f t="shared" si="609"/>
        <v>1423.0600000000002</v>
      </c>
      <c r="I103" s="15">
        <f t="shared" si="609"/>
        <v>1464.0266666666669</v>
      </c>
      <c r="J103" s="15">
        <f t="shared" si="609"/>
        <v>1504.9933333333333</v>
      </c>
      <c r="K103" s="15">
        <f t="shared" si="609"/>
        <v>1591.0233333333335</v>
      </c>
      <c r="L103" s="15">
        <f t="shared" si="609"/>
        <v>1631.99</v>
      </c>
      <c r="M103" s="15">
        <f t="shared" si="609"/>
        <v>1672.9566666666667</v>
      </c>
      <c r="O103" s="9"/>
      <c r="P103" s="14" t="s">
        <v>24</v>
      </c>
      <c r="Q103" s="15">
        <f>SUM(Q97:Q102)</f>
        <v>1315.615</v>
      </c>
      <c r="R103" s="15">
        <f t="shared" ref="R103:AA103" si="610">SUM(R97:R102)</f>
        <v>1328.52</v>
      </c>
      <c r="S103" s="15">
        <f t="shared" si="610"/>
        <v>1367.2349999999999</v>
      </c>
      <c r="T103" s="15">
        <f t="shared" si="610"/>
        <v>1410.2516666666666</v>
      </c>
      <c r="U103" s="15">
        <f t="shared" si="610"/>
        <v>1457.57</v>
      </c>
      <c r="V103" s="15">
        <f t="shared" si="610"/>
        <v>1500.5866666666666</v>
      </c>
      <c r="W103" s="15">
        <f t="shared" si="610"/>
        <v>1543.6033333333332</v>
      </c>
      <c r="X103" s="15">
        <f t="shared" si="610"/>
        <v>1586.62</v>
      </c>
      <c r="Y103" s="15">
        <f t="shared" si="610"/>
        <v>1676.9549999999999</v>
      </c>
      <c r="Z103" s="15">
        <f t="shared" si="610"/>
        <v>1719.9716666666666</v>
      </c>
      <c r="AA103" s="15">
        <f t="shared" si="610"/>
        <v>1762.9883333333332</v>
      </c>
      <c r="AC103" s="9"/>
      <c r="AD103" s="14" t="s">
        <v>24</v>
      </c>
      <c r="AE103" s="15">
        <f>SUM(AE97:AE102)</f>
        <v>1356.7841666666666</v>
      </c>
      <c r="AF103" s="15">
        <f t="shared" ref="AF103:AO103" si="611">SUM(AF97:AF102)</f>
        <v>1370.0566666666666</v>
      </c>
      <c r="AG103" s="15">
        <f t="shared" si="611"/>
        <v>1409.8741666666667</v>
      </c>
      <c r="AH103" s="15">
        <f t="shared" si="611"/>
        <v>1454.1158333333335</v>
      </c>
      <c r="AI103" s="15">
        <f t="shared" si="611"/>
        <v>1502.7816666666668</v>
      </c>
      <c r="AJ103" s="15">
        <f t="shared" si="611"/>
        <v>1547.0233333333333</v>
      </c>
      <c r="AK103" s="15">
        <f t="shared" si="611"/>
        <v>1591.2650000000001</v>
      </c>
      <c r="AL103" s="15">
        <f t="shared" si="611"/>
        <v>1635.5066666666667</v>
      </c>
      <c r="AM103" s="15">
        <f t="shared" si="611"/>
        <v>1728.4141666666667</v>
      </c>
      <c r="AN103" s="15">
        <f t="shared" si="611"/>
        <v>1772.6558333333332</v>
      </c>
      <c r="AO103" s="15">
        <f t="shared" si="611"/>
        <v>1816.8975</v>
      </c>
      <c r="AQ103" s="9"/>
      <c r="AR103" s="14" t="s">
        <v>24</v>
      </c>
      <c r="AS103" s="15">
        <f>SUM(AS97:AS102)</f>
        <v>1384.41</v>
      </c>
      <c r="AT103" s="15">
        <f t="shared" ref="AT103:BC103" si="612">SUM(AT97:AT102)</f>
        <v>1397.93</v>
      </c>
      <c r="AU103" s="15">
        <f t="shared" si="612"/>
        <v>1438.4900000000002</v>
      </c>
      <c r="AV103" s="15">
        <f t="shared" si="612"/>
        <v>1483.5566666666668</v>
      </c>
      <c r="AW103" s="15">
        <f t="shared" si="612"/>
        <v>1533.13</v>
      </c>
      <c r="AX103" s="15">
        <f t="shared" si="612"/>
        <v>1578.1966666666667</v>
      </c>
      <c r="AY103" s="15">
        <f t="shared" si="612"/>
        <v>1623.2633333333335</v>
      </c>
      <c r="AZ103" s="15">
        <f t="shared" si="612"/>
        <v>1668.3300000000002</v>
      </c>
      <c r="BA103" s="15">
        <f t="shared" si="612"/>
        <v>1762.9700000000003</v>
      </c>
      <c r="BB103" s="15">
        <f t="shared" si="612"/>
        <v>1808.0366666666669</v>
      </c>
      <c r="BC103" s="15">
        <f t="shared" si="612"/>
        <v>1853.1033333333335</v>
      </c>
      <c r="BE103" s="9"/>
      <c r="BF103" s="14" t="s">
        <v>24</v>
      </c>
      <c r="BG103" s="15">
        <f>SUM(BG97:BG102)</f>
        <v>1425.4958333333334</v>
      </c>
      <c r="BH103" s="15">
        <f t="shared" ref="BH103:BQ103" si="613">SUM(BH97:BH102)</f>
        <v>1439.3833333333332</v>
      </c>
      <c r="BI103" s="15">
        <f t="shared" si="613"/>
        <v>1481.0458333333333</v>
      </c>
      <c r="BJ103" s="15">
        <f t="shared" si="613"/>
        <v>1527.3374999999999</v>
      </c>
      <c r="BK103" s="15">
        <f t="shared" si="613"/>
        <v>1578.2583333333332</v>
      </c>
      <c r="BL103" s="15">
        <f t="shared" si="613"/>
        <v>1624.55</v>
      </c>
      <c r="BM103" s="15">
        <f t="shared" si="613"/>
        <v>1670.8416666666667</v>
      </c>
      <c r="BN103" s="15">
        <f t="shared" si="613"/>
        <v>1717.1333333333332</v>
      </c>
      <c r="BO103" s="15">
        <f t="shared" si="613"/>
        <v>1814.3458333333333</v>
      </c>
      <c r="BP103" s="15">
        <f t="shared" si="613"/>
        <v>1860.6374999999998</v>
      </c>
      <c r="BQ103" s="15">
        <f t="shared" si="613"/>
        <v>1906.9291666666666</v>
      </c>
      <c r="BS103" s="9"/>
      <c r="BT103" s="14" t="s">
        <v>24</v>
      </c>
      <c r="BU103" s="15">
        <f>SUM(BU97:BU102)</f>
        <v>1452.9141666666667</v>
      </c>
      <c r="BV103" s="15">
        <f t="shared" ref="BV103:CE103" si="614">SUM(BV97:BV102)</f>
        <v>1467.0466666666666</v>
      </c>
      <c r="BW103" s="15">
        <f t="shared" si="614"/>
        <v>1509.4441666666667</v>
      </c>
      <c r="BX103" s="15">
        <f t="shared" si="614"/>
        <v>1556.5525</v>
      </c>
      <c r="BY103" s="15">
        <f t="shared" si="614"/>
        <v>1608.3716666666667</v>
      </c>
      <c r="BZ103" s="15">
        <f t="shared" si="614"/>
        <v>1655.48</v>
      </c>
      <c r="CA103" s="15">
        <f t="shared" si="614"/>
        <v>1702.5883333333334</v>
      </c>
      <c r="CB103" s="15">
        <f t="shared" si="614"/>
        <v>1749.6966666666667</v>
      </c>
      <c r="CC103" s="15">
        <f t="shared" si="614"/>
        <v>1848.6241666666667</v>
      </c>
      <c r="CD103" s="15">
        <f t="shared" si="614"/>
        <v>1895.7325000000001</v>
      </c>
      <c r="CE103" s="15">
        <f t="shared" si="614"/>
        <v>1942.8408333333334</v>
      </c>
      <c r="CG103" s="9"/>
      <c r="CH103" s="14" t="s">
        <v>24</v>
      </c>
      <c r="CI103" s="15">
        <f>SUM(CI97:CI102)</f>
        <v>1507.9583333333333</v>
      </c>
      <c r="CJ103" s="15">
        <f t="shared" ref="CJ103:CS103" si="615">SUM(CJ97:CJ102)</f>
        <v>1522.5833333333333</v>
      </c>
      <c r="CK103" s="15">
        <f t="shared" si="615"/>
        <v>1566.4583333333333</v>
      </c>
      <c r="CL103" s="15">
        <f t="shared" si="615"/>
        <v>1615.2083333333333</v>
      </c>
      <c r="CM103" s="15">
        <f t="shared" si="615"/>
        <v>1668.8333333333333</v>
      </c>
      <c r="CN103" s="15">
        <f t="shared" si="615"/>
        <v>1717.5833333333333</v>
      </c>
      <c r="CO103" s="15">
        <f t="shared" si="615"/>
        <v>1766.3333333333333</v>
      </c>
      <c r="CP103" s="15">
        <f t="shared" si="615"/>
        <v>1815.0833333333333</v>
      </c>
      <c r="CQ103" s="15">
        <f t="shared" si="615"/>
        <v>1917.4583333333333</v>
      </c>
      <c r="CR103" s="15">
        <f t="shared" si="615"/>
        <v>1966.2083333333333</v>
      </c>
      <c r="CS103" s="15">
        <f t="shared" si="615"/>
        <v>2014.9583333333333</v>
      </c>
      <c r="CU103" s="9"/>
      <c r="CV103" s="14" t="s">
        <v>24</v>
      </c>
      <c r="CW103" s="15">
        <f>SUM(CW97:CW102)</f>
        <v>1659.2158333333334</v>
      </c>
      <c r="CX103" s="15">
        <f t="shared" ref="CX103:DG103" si="616">SUM(CX97:CX102)</f>
        <v>1675.1933333333334</v>
      </c>
      <c r="CY103" s="15">
        <f t="shared" si="616"/>
        <v>1723.1258333333335</v>
      </c>
      <c r="CZ103" s="15">
        <f t="shared" si="616"/>
        <v>1776.3841666666667</v>
      </c>
      <c r="DA103" s="15">
        <f t="shared" si="616"/>
        <v>1834.9683333333335</v>
      </c>
      <c r="DB103" s="15">
        <f t="shared" si="616"/>
        <v>1888.2266666666667</v>
      </c>
      <c r="DC103" s="15">
        <f t="shared" si="616"/>
        <v>1941.4850000000001</v>
      </c>
      <c r="DD103" s="15">
        <f t="shared" si="616"/>
        <v>1994.7433333333333</v>
      </c>
      <c r="DE103" s="15">
        <f t="shared" si="616"/>
        <v>2106.5858333333335</v>
      </c>
      <c r="DF103" s="15">
        <f t="shared" si="616"/>
        <v>2159.8441666666672</v>
      </c>
      <c r="DG103" s="15">
        <f t="shared" si="616"/>
        <v>2213.1025000000004</v>
      </c>
      <c r="DI103" s="9"/>
      <c r="DJ103" s="14" t="s">
        <v>24</v>
      </c>
      <c r="DK103" s="15">
        <f>SUM(DK97:DK102)</f>
        <v>1686.6341666666667</v>
      </c>
      <c r="DL103" s="15">
        <f t="shared" ref="DL103:DU103" si="617">SUM(DL97:DL102)</f>
        <v>1702.8566666666668</v>
      </c>
      <c r="DM103" s="15">
        <f t="shared" si="617"/>
        <v>1751.5241666666668</v>
      </c>
      <c r="DN103" s="15">
        <f t="shared" si="617"/>
        <v>1805.5991666666669</v>
      </c>
      <c r="DO103" s="15">
        <f t="shared" si="617"/>
        <v>1865.0816666666667</v>
      </c>
      <c r="DP103" s="15">
        <f t="shared" si="617"/>
        <v>1919.1566666666668</v>
      </c>
      <c r="DQ103" s="15">
        <f t="shared" si="617"/>
        <v>1973.2316666666668</v>
      </c>
      <c r="DR103" s="15">
        <f t="shared" si="617"/>
        <v>2027.3066666666668</v>
      </c>
      <c r="DS103" s="15">
        <f t="shared" si="617"/>
        <v>2140.8641666666667</v>
      </c>
      <c r="DT103" s="15">
        <f t="shared" si="617"/>
        <v>2194.9391666666666</v>
      </c>
      <c r="DU103" s="15">
        <f t="shared" si="617"/>
        <v>2249.0141666666668</v>
      </c>
      <c r="DW103" s="9"/>
      <c r="DX103" s="14" t="s">
        <v>24</v>
      </c>
      <c r="DY103" s="15">
        <f>SUM(DY97:DY102)</f>
        <v>1933.8741666666667</v>
      </c>
      <c r="DZ103" s="15">
        <f t="shared" ref="DZ103:EI103" si="618">SUM(DZ97:DZ102)</f>
        <v>1952.6266666666668</v>
      </c>
      <c r="EA103" s="15">
        <f t="shared" si="618"/>
        <v>2008.8841666666669</v>
      </c>
      <c r="EB103" s="15">
        <f t="shared" si="618"/>
        <v>2071.3925000000004</v>
      </c>
      <c r="EC103" s="15">
        <f t="shared" si="618"/>
        <v>2140.1516666666671</v>
      </c>
      <c r="ED103" s="15">
        <f t="shared" si="618"/>
        <v>2202.6600000000003</v>
      </c>
      <c r="EE103" s="15">
        <f t="shared" si="618"/>
        <v>2265.1683333333335</v>
      </c>
      <c r="EF103" s="15">
        <f t="shared" si="618"/>
        <v>2327.6766666666672</v>
      </c>
      <c r="EG103" s="15">
        <f t="shared" si="618"/>
        <v>2458.9441666666671</v>
      </c>
      <c r="EH103" s="15">
        <f t="shared" si="618"/>
        <v>2521.4525000000003</v>
      </c>
      <c r="EI103" s="15">
        <f t="shared" si="618"/>
        <v>2583.9608333333335</v>
      </c>
      <c r="EK103" s="9"/>
      <c r="EL103" s="14" t="s">
        <v>24</v>
      </c>
      <c r="EM103" s="15">
        <f>SUM(EM97:EM102)</f>
        <v>2128.5508333333328</v>
      </c>
      <c r="EN103" s="15">
        <f t="shared" ref="EN103:EW103" si="619">SUM(EN97:EN102)</f>
        <v>2149.0233333333335</v>
      </c>
      <c r="EO103" s="15">
        <f t="shared" si="619"/>
        <v>2210.4408333333331</v>
      </c>
      <c r="EP103" s="15">
        <f t="shared" si="619"/>
        <v>2278.6824999999999</v>
      </c>
      <c r="EQ103" s="15">
        <f t="shared" si="619"/>
        <v>2353.748333333333</v>
      </c>
      <c r="ER103" s="15">
        <f t="shared" si="619"/>
        <v>2421.9899999999998</v>
      </c>
      <c r="ES103" s="15">
        <f t="shared" si="619"/>
        <v>2490.2316666666666</v>
      </c>
      <c r="ET103" s="15">
        <f t="shared" si="619"/>
        <v>2558.4733333333334</v>
      </c>
      <c r="EU103" s="15">
        <f t="shared" si="619"/>
        <v>2701.7808333333332</v>
      </c>
      <c r="EV103" s="15">
        <f t="shared" si="619"/>
        <v>2770.0225</v>
      </c>
      <c r="EW103" s="15">
        <f t="shared" si="619"/>
        <v>2838.2641666666668</v>
      </c>
      <c r="EY103" s="9"/>
      <c r="EZ103" s="14" t="s">
        <v>24</v>
      </c>
      <c r="FA103" s="15">
        <f>SUM(FA97:FA102)</f>
        <v>2226.4083333333333</v>
      </c>
      <c r="FB103" s="15">
        <f t="shared" ref="FB103:FK103" si="620">SUM(FB97:FB102)</f>
        <v>2248.1833333333329</v>
      </c>
      <c r="FC103" s="15">
        <f t="shared" si="620"/>
        <v>2313.5083333333332</v>
      </c>
      <c r="FD103" s="15">
        <f t="shared" si="620"/>
        <v>2386.0916666666662</v>
      </c>
      <c r="FE103" s="15">
        <f t="shared" si="620"/>
        <v>2465.9333333333329</v>
      </c>
      <c r="FF103" s="15">
        <f t="shared" si="620"/>
        <v>2538.5166666666664</v>
      </c>
      <c r="FG103" s="15">
        <f t="shared" si="620"/>
        <v>2611.1</v>
      </c>
      <c r="FH103" s="15">
        <f t="shared" si="620"/>
        <v>2683.6833333333329</v>
      </c>
      <c r="FI103" s="15">
        <f t="shared" si="620"/>
        <v>2836.1083333333336</v>
      </c>
      <c r="FJ103" s="15">
        <f t="shared" si="620"/>
        <v>2908.6916666666666</v>
      </c>
      <c r="FK103" s="15">
        <f t="shared" si="620"/>
        <v>2981.2750000000001</v>
      </c>
      <c r="FM103" s="9"/>
      <c r="FN103" s="14" t="s">
        <v>24</v>
      </c>
      <c r="FO103" s="15">
        <f>SUM(FO97:FO102)</f>
        <v>2365.8724999999999</v>
      </c>
      <c r="FP103" s="15">
        <f t="shared" ref="FP103:FY103" si="621">SUM(FP97:FP102)</f>
        <v>2388.8799999999997</v>
      </c>
      <c r="FQ103" s="15">
        <f t="shared" si="621"/>
        <v>2457.9024999999997</v>
      </c>
      <c r="FR103" s="15">
        <f t="shared" si="621"/>
        <v>2534.5941666666668</v>
      </c>
      <c r="FS103" s="15">
        <f t="shared" si="621"/>
        <v>2618.9549999999999</v>
      </c>
      <c r="FT103" s="15">
        <f t="shared" si="621"/>
        <v>2695.6466666666665</v>
      </c>
      <c r="FU103" s="15">
        <f t="shared" si="621"/>
        <v>2772.3383333333331</v>
      </c>
      <c r="FV103" s="15">
        <f t="shared" si="621"/>
        <v>2849.0299999999997</v>
      </c>
      <c r="FW103" s="15">
        <f t="shared" si="621"/>
        <v>3010.0825</v>
      </c>
      <c r="FX103" s="15">
        <f t="shared" si="621"/>
        <v>3086.7741666666666</v>
      </c>
      <c r="FY103" s="15">
        <f t="shared" si="621"/>
        <v>3163.4658333333332</v>
      </c>
      <c r="GA103" s="9"/>
      <c r="GB103" s="14" t="s">
        <v>24</v>
      </c>
      <c r="GC103" s="15">
        <f>SUM(GC97:GC102)</f>
        <v>2507.3724999999999</v>
      </c>
      <c r="GD103" s="15">
        <f t="shared" ref="GD103:GM103" si="622">SUM(GD97:GD102)</f>
        <v>2531.63</v>
      </c>
      <c r="GE103" s="15">
        <f t="shared" si="622"/>
        <v>2604.4025000000001</v>
      </c>
      <c r="GF103" s="15">
        <f t="shared" si="622"/>
        <v>2685.2608333333333</v>
      </c>
      <c r="GG103" s="15">
        <f t="shared" si="622"/>
        <v>2774.2050000000004</v>
      </c>
      <c r="GH103" s="15">
        <f t="shared" si="622"/>
        <v>2855.0633333333335</v>
      </c>
      <c r="GI103" s="15">
        <f t="shared" si="622"/>
        <v>2935.9216666666666</v>
      </c>
      <c r="GJ103" s="15">
        <f t="shared" si="622"/>
        <v>3016.78</v>
      </c>
      <c r="GK103" s="15">
        <f t="shared" si="622"/>
        <v>3186.5825</v>
      </c>
      <c r="GL103" s="15">
        <f t="shared" si="622"/>
        <v>3267.4408333333331</v>
      </c>
      <c r="GM103" s="15">
        <f t="shared" si="622"/>
        <v>3348.2991666666667</v>
      </c>
      <c r="GO103" s="9"/>
      <c r="GP103" s="14" t="s">
        <v>24</v>
      </c>
      <c r="GQ103" s="15">
        <f>SUM(GQ97:GQ102)</f>
        <v>2802.8358333333335</v>
      </c>
      <c r="GR103" s="15">
        <f t="shared" ref="GR103:HA103" si="623">SUM(GR97:GR102)</f>
        <v>2829.7033333333334</v>
      </c>
      <c r="GS103" s="15">
        <f t="shared" si="623"/>
        <v>2910.3058333333338</v>
      </c>
      <c r="GT103" s="15">
        <f t="shared" si="623"/>
        <v>2999.8641666666667</v>
      </c>
      <c r="GU103" s="15">
        <f t="shared" si="623"/>
        <v>3098.3783333333336</v>
      </c>
      <c r="GV103" s="15">
        <f t="shared" si="623"/>
        <v>3187.936666666667</v>
      </c>
      <c r="GW103" s="15">
        <f t="shared" si="623"/>
        <v>3277.4950000000003</v>
      </c>
      <c r="GX103" s="15">
        <f t="shared" si="623"/>
        <v>3367.0533333333337</v>
      </c>
      <c r="GY103" s="15">
        <f t="shared" si="623"/>
        <v>3555.1258333333335</v>
      </c>
      <c r="GZ103" s="15">
        <f t="shared" si="623"/>
        <v>3644.6841666666669</v>
      </c>
      <c r="HA103" s="15">
        <f t="shared" si="623"/>
        <v>3734.2425000000003</v>
      </c>
    </row>
    <row r="104" spans="1:209" x14ac:dyDescent="0.2">
      <c r="A104" s="9"/>
      <c r="B104" s="12" t="s">
        <v>25</v>
      </c>
      <c r="C104" s="11">
        <f>-C103*0.19</f>
        <v>-236.91163333333336</v>
      </c>
      <c r="D104" s="11">
        <f>-D103*0.19</f>
        <v>-239.24673333333334</v>
      </c>
      <c r="E104" s="11">
        <f t="shared" ref="E104:L104" si="624">-E103*0.19</f>
        <v>-246.25203333333337</v>
      </c>
      <c r="F104" s="11">
        <f t="shared" si="624"/>
        <v>-254.03570000000005</v>
      </c>
      <c r="G104" s="11">
        <f t="shared" si="624"/>
        <v>-262.59773333333334</v>
      </c>
      <c r="H104" s="11">
        <f t="shared" si="624"/>
        <v>-270.38140000000004</v>
      </c>
      <c r="I104" s="11">
        <f t="shared" si="624"/>
        <v>-278.16506666666669</v>
      </c>
      <c r="J104" s="11">
        <f t="shared" si="624"/>
        <v>-285.94873333333334</v>
      </c>
      <c r="K104" s="11">
        <f t="shared" si="624"/>
        <v>-302.29443333333336</v>
      </c>
      <c r="L104" s="11">
        <f t="shared" si="624"/>
        <v>-310.07810000000001</v>
      </c>
      <c r="M104" s="11">
        <f>-M103*0.19</f>
        <v>-317.86176666666665</v>
      </c>
      <c r="O104" s="9"/>
      <c r="P104" s="12" t="s">
        <v>25</v>
      </c>
      <c r="Q104" s="11">
        <f>-Q103*0.19</f>
        <v>-249.96684999999999</v>
      </c>
      <c r="R104" s="11">
        <f>-R103*0.19</f>
        <v>-252.4188</v>
      </c>
      <c r="S104" s="11">
        <f t="shared" ref="S104:Z104" si="625">-S103*0.19</f>
        <v>-259.77465000000001</v>
      </c>
      <c r="T104" s="11">
        <f t="shared" si="625"/>
        <v>-267.94781666666665</v>
      </c>
      <c r="U104" s="11">
        <f t="shared" si="625"/>
        <v>-276.93829999999997</v>
      </c>
      <c r="V104" s="11">
        <f t="shared" si="625"/>
        <v>-285.11146666666667</v>
      </c>
      <c r="W104" s="11">
        <f t="shared" si="625"/>
        <v>-293.28463333333332</v>
      </c>
      <c r="X104" s="11">
        <f t="shared" si="625"/>
        <v>-301.45779999999996</v>
      </c>
      <c r="Y104" s="11">
        <f t="shared" si="625"/>
        <v>-318.62144999999998</v>
      </c>
      <c r="Z104" s="11">
        <f t="shared" si="625"/>
        <v>-326.79461666666663</v>
      </c>
      <c r="AA104" s="11">
        <f>-AA103*0.19</f>
        <v>-334.96778333333333</v>
      </c>
      <c r="AC104" s="9"/>
      <c r="AD104" s="12" t="s">
        <v>25</v>
      </c>
      <c r="AE104" s="11">
        <f>-AE103*0.19</f>
        <v>-257.78899166666667</v>
      </c>
      <c r="AF104" s="11">
        <f>-AF103*0.19</f>
        <v>-260.31076666666667</v>
      </c>
      <c r="AG104" s="11">
        <f t="shared" ref="AG104:AN104" si="626">-AG103*0.19</f>
        <v>-267.8760916666667</v>
      </c>
      <c r="AH104" s="11">
        <f t="shared" si="626"/>
        <v>-276.28200833333335</v>
      </c>
      <c r="AI104" s="11">
        <f t="shared" si="626"/>
        <v>-285.52851666666669</v>
      </c>
      <c r="AJ104" s="11">
        <f t="shared" si="626"/>
        <v>-293.93443333333335</v>
      </c>
      <c r="AK104" s="11">
        <f t="shared" si="626"/>
        <v>-302.34035</v>
      </c>
      <c r="AL104" s="11">
        <f t="shared" si="626"/>
        <v>-310.74626666666666</v>
      </c>
      <c r="AM104" s="11">
        <f t="shared" si="626"/>
        <v>-328.39869166666665</v>
      </c>
      <c r="AN104" s="11">
        <f t="shared" si="626"/>
        <v>-336.80460833333331</v>
      </c>
      <c r="AO104" s="11">
        <f>-AO103*0.19</f>
        <v>-345.21052500000002</v>
      </c>
      <c r="AQ104" s="9"/>
      <c r="AR104" s="12" t="s">
        <v>25</v>
      </c>
      <c r="AS104" s="11">
        <f>-AS103*0.19</f>
        <v>-263.03790000000004</v>
      </c>
      <c r="AT104" s="11">
        <f>-AT103*0.19</f>
        <v>-265.60669999999999</v>
      </c>
      <c r="AU104" s="11">
        <f t="shared" ref="AU104:BB104" si="627">-AU103*0.19</f>
        <v>-273.31310000000002</v>
      </c>
      <c r="AV104" s="11">
        <f t="shared" si="627"/>
        <v>-281.87576666666672</v>
      </c>
      <c r="AW104" s="11">
        <f t="shared" si="627"/>
        <v>-291.29470000000003</v>
      </c>
      <c r="AX104" s="11">
        <f t="shared" si="627"/>
        <v>-299.85736666666668</v>
      </c>
      <c r="AY104" s="11">
        <f t="shared" si="627"/>
        <v>-308.42003333333338</v>
      </c>
      <c r="AZ104" s="11">
        <f t="shared" si="627"/>
        <v>-316.98270000000002</v>
      </c>
      <c r="BA104" s="11">
        <f t="shared" si="627"/>
        <v>-334.96430000000004</v>
      </c>
      <c r="BB104" s="11">
        <f t="shared" si="627"/>
        <v>-343.52696666666668</v>
      </c>
      <c r="BC104" s="11">
        <f>-BC103*0.19</f>
        <v>-352.08963333333338</v>
      </c>
      <c r="BE104" s="9"/>
      <c r="BF104" s="12" t="s">
        <v>25</v>
      </c>
      <c r="BG104" s="11">
        <f>-BG103*0.19</f>
        <v>-270.84420833333337</v>
      </c>
      <c r="BH104" s="11">
        <f>-BH103*0.19</f>
        <v>-273.4828333333333</v>
      </c>
      <c r="BI104" s="11">
        <f t="shared" ref="BI104:BP104" si="628">-BI103*0.19</f>
        <v>-281.39870833333333</v>
      </c>
      <c r="BJ104" s="11">
        <f t="shared" si="628"/>
        <v>-290.19412499999999</v>
      </c>
      <c r="BK104" s="11">
        <f t="shared" si="628"/>
        <v>-299.86908333333332</v>
      </c>
      <c r="BL104" s="11">
        <f t="shared" si="628"/>
        <v>-308.66449999999998</v>
      </c>
      <c r="BM104" s="11">
        <f t="shared" si="628"/>
        <v>-317.45991666666669</v>
      </c>
      <c r="BN104" s="11">
        <f t="shared" si="628"/>
        <v>-326.25533333333334</v>
      </c>
      <c r="BO104" s="11">
        <f t="shared" si="628"/>
        <v>-344.72570833333333</v>
      </c>
      <c r="BP104" s="11">
        <f t="shared" si="628"/>
        <v>-353.52112499999998</v>
      </c>
      <c r="BQ104" s="11">
        <f>-BQ103*0.19</f>
        <v>-362.31654166666664</v>
      </c>
      <c r="BS104" s="9"/>
      <c r="BT104" s="12" t="s">
        <v>25</v>
      </c>
      <c r="BU104" s="11">
        <f>-BU103*0.19</f>
        <v>-276.05369166666668</v>
      </c>
      <c r="BV104" s="11">
        <f>-BV103*0.19</f>
        <v>-278.73886666666664</v>
      </c>
      <c r="BW104" s="11">
        <f t="shared" ref="BW104:CD104" si="629">-BW103*0.19</f>
        <v>-286.79439166666668</v>
      </c>
      <c r="BX104" s="11">
        <f t="shared" si="629"/>
        <v>-295.74497500000001</v>
      </c>
      <c r="BY104" s="11">
        <f t="shared" si="629"/>
        <v>-305.59061666666668</v>
      </c>
      <c r="BZ104" s="11">
        <f t="shared" si="629"/>
        <v>-314.5412</v>
      </c>
      <c r="CA104" s="11">
        <f t="shared" si="629"/>
        <v>-323.49178333333333</v>
      </c>
      <c r="CB104" s="11">
        <f t="shared" si="629"/>
        <v>-332.44236666666666</v>
      </c>
      <c r="CC104" s="11">
        <f t="shared" si="629"/>
        <v>-351.23859166666671</v>
      </c>
      <c r="CD104" s="11">
        <f t="shared" si="629"/>
        <v>-360.18917500000003</v>
      </c>
      <c r="CE104" s="11">
        <f>-CE103*0.19</f>
        <v>-369.13975833333336</v>
      </c>
      <c r="CG104" s="9"/>
      <c r="CH104" s="12" t="s">
        <v>25</v>
      </c>
      <c r="CI104" s="11">
        <f>-CI103*0.19</f>
        <v>-286.51208333333329</v>
      </c>
      <c r="CJ104" s="11">
        <f>-CJ103*0.19</f>
        <v>-289.2908333333333</v>
      </c>
      <c r="CK104" s="11">
        <f t="shared" ref="CK104:CR104" si="630">-CK103*0.19</f>
        <v>-297.6270833333333</v>
      </c>
      <c r="CL104" s="11">
        <f t="shared" si="630"/>
        <v>-306.88958333333335</v>
      </c>
      <c r="CM104" s="11">
        <f t="shared" si="630"/>
        <v>-317.07833333333332</v>
      </c>
      <c r="CN104" s="11">
        <f t="shared" si="630"/>
        <v>-326.34083333333331</v>
      </c>
      <c r="CO104" s="11">
        <f t="shared" si="630"/>
        <v>-335.6033333333333</v>
      </c>
      <c r="CP104" s="11">
        <f t="shared" si="630"/>
        <v>-344.86583333333334</v>
      </c>
      <c r="CQ104" s="11">
        <f t="shared" si="630"/>
        <v>-364.3170833333333</v>
      </c>
      <c r="CR104" s="11">
        <f t="shared" si="630"/>
        <v>-373.57958333333335</v>
      </c>
      <c r="CS104" s="11">
        <f>-CS103*0.19</f>
        <v>-382.84208333333333</v>
      </c>
      <c r="CU104" s="9"/>
      <c r="CV104" s="12" t="s">
        <v>25</v>
      </c>
      <c r="CW104" s="11">
        <f>-CW103*0.19</f>
        <v>-315.25100833333335</v>
      </c>
      <c r="CX104" s="11">
        <f>-CX103*0.19</f>
        <v>-318.28673333333336</v>
      </c>
      <c r="CY104" s="11">
        <f t="shared" ref="CY104:DF104" si="631">-CY103*0.19</f>
        <v>-327.39390833333334</v>
      </c>
      <c r="CZ104" s="11">
        <f t="shared" si="631"/>
        <v>-337.51299166666666</v>
      </c>
      <c r="DA104" s="11">
        <f t="shared" si="631"/>
        <v>-348.64398333333338</v>
      </c>
      <c r="DB104" s="11">
        <f t="shared" si="631"/>
        <v>-358.7630666666667</v>
      </c>
      <c r="DC104" s="11">
        <f t="shared" si="631"/>
        <v>-368.88215000000002</v>
      </c>
      <c r="DD104" s="11">
        <f t="shared" si="631"/>
        <v>-379.00123333333335</v>
      </c>
      <c r="DE104" s="11">
        <f t="shared" si="631"/>
        <v>-400.25130833333338</v>
      </c>
      <c r="DF104" s="11">
        <f t="shared" si="631"/>
        <v>-410.37039166666676</v>
      </c>
      <c r="DG104" s="11">
        <f>-DG103*0.19</f>
        <v>-420.48947500000008</v>
      </c>
      <c r="DI104" s="9"/>
      <c r="DJ104" s="12" t="s">
        <v>25</v>
      </c>
      <c r="DK104" s="11">
        <f>-DK103*0.19</f>
        <v>-320.46049166666666</v>
      </c>
      <c r="DL104" s="11">
        <f>-DL103*0.19</f>
        <v>-323.54276666666669</v>
      </c>
      <c r="DM104" s="11">
        <f t="shared" ref="DM104:DT104" si="632">-DM103*0.19</f>
        <v>-332.78959166666669</v>
      </c>
      <c r="DN104" s="11">
        <f t="shared" si="632"/>
        <v>-343.06384166666669</v>
      </c>
      <c r="DO104" s="11">
        <f t="shared" si="632"/>
        <v>-354.36551666666668</v>
      </c>
      <c r="DP104" s="11">
        <f t="shared" si="632"/>
        <v>-364.63976666666667</v>
      </c>
      <c r="DQ104" s="11">
        <f t="shared" si="632"/>
        <v>-374.91401666666667</v>
      </c>
      <c r="DR104" s="11">
        <f t="shared" si="632"/>
        <v>-385.18826666666672</v>
      </c>
      <c r="DS104" s="11">
        <f t="shared" si="632"/>
        <v>-406.7641916666667</v>
      </c>
      <c r="DT104" s="11">
        <f t="shared" si="632"/>
        <v>-417.03844166666664</v>
      </c>
      <c r="DU104" s="11">
        <f>-DU103*0.19</f>
        <v>-427.31269166666669</v>
      </c>
      <c r="DW104" s="9"/>
      <c r="DX104" s="12" t="s">
        <v>25</v>
      </c>
      <c r="DY104" s="11">
        <f>-DY103*0.19</f>
        <v>-367.4360916666667</v>
      </c>
      <c r="DZ104" s="11">
        <f>-DZ103*0.19</f>
        <v>-370.99906666666669</v>
      </c>
      <c r="EA104" s="11">
        <f t="shared" ref="EA104:EH104" si="633">-EA103*0.19</f>
        <v>-381.68799166666673</v>
      </c>
      <c r="EB104" s="11">
        <f t="shared" si="633"/>
        <v>-393.5645750000001</v>
      </c>
      <c r="EC104" s="11">
        <f t="shared" si="633"/>
        <v>-406.62881666666675</v>
      </c>
      <c r="ED104" s="11">
        <f t="shared" si="633"/>
        <v>-418.50540000000007</v>
      </c>
      <c r="EE104" s="11">
        <f t="shared" si="633"/>
        <v>-430.38198333333338</v>
      </c>
      <c r="EF104" s="11">
        <f t="shared" si="633"/>
        <v>-442.25856666666675</v>
      </c>
      <c r="EG104" s="11">
        <f t="shared" si="633"/>
        <v>-467.19939166666677</v>
      </c>
      <c r="EH104" s="11">
        <f t="shared" si="633"/>
        <v>-479.07597500000008</v>
      </c>
      <c r="EI104" s="11">
        <f>-EI103*0.19</f>
        <v>-490.9525583333334</v>
      </c>
      <c r="EK104" s="9"/>
      <c r="EL104" s="12" t="s">
        <v>25</v>
      </c>
      <c r="EM104" s="11">
        <f>-EM103*0.19</f>
        <v>-404.42465833333324</v>
      </c>
      <c r="EN104" s="11">
        <f>-EN103*0.19</f>
        <v>-408.3144333333334</v>
      </c>
      <c r="EO104" s="11">
        <f t="shared" ref="EO104:EV104" si="634">-EO103*0.19</f>
        <v>-419.9837583333333</v>
      </c>
      <c r="EP104" s="11">
        <f t="shared" si="634"/>
        <v>-432.94967499999996</v>
      </c>
      <c r="EQ104" s="11">
        <f t="shared" si="634"/>
        <v>-447.21218333333326</v>
      </c>
      <c r="ER104" s="11">
        <f t="shared" si="634"/>
        <v>-460.17809999999997</v>
      </c>
      <c r="ES104" s="11">
        <f t="shared" si="634"/>
        <v>-473.14401666666663</v>
      </c>
      <c r="ET104" s="11">
        <f t="shared" si="634"/>
        <v>-486.10993333333334</v>
      </c>
      <c r="EU104" s="11">
        <f t="shared" si="634"/>
        <v>-513.3383583333333</v>
      </c>
      <c r="EV104" s="11">
        <f t="shared" si="634"/>
        <v>-526.30427499999996</v>
      </c>
      <c r="EW104" s="11">
        <f>-EW103*0.19</f>
        <v>-539.27019166666673</v>
      </c>
      <c r="EY104" s="9"/>
      <c r="EZ104" s="12" t="s">
        <v>25</v>
      </c>
      <c r="FA104" s="11">
        <f>-FA103*0.19</f>
        <v>-423.01758333333333</v>
      </c>
      <c r="FB104" s="11">
        <f>-FB103*0.19</f>
        <v>-427.15483333333327</v>
      </c>
      <c r="FC104" s="11">
        <f t="shared" ref="FC104:FJ104" si="635">-FC103*0.19</f>
        <v>-439.56658333333331</v>
      </c>
      <c r="FD104" s="11">
        <f t="shared" si="635"/>
        <v>-453.35741666666661</v>
      </c>
      <c r="FE104" s="11">
        <f t="shared" si="635"/>
        <v>-468.52733333333327</v>
      </c>
      <c r="FF104" s="11">
        <f t="shared" si="635"/>
        <v>-482.31816666666663</v>
      </c>
      <c r="FG104" s="11">
        <f t="shared" si="635"/>
        <v>-496.10899999999998</v>
      </c>
      <c r="FH104" s="11">
        <f t="shared" si="635"/>
        <v>-509.89983333333328</v>
      </c>
      <c r="FI104" s="11">
        <f t="shared" si="635"/>
        <v>-538.86058333333335</v>
      </c>
      <c r="FJ104" s="11">
        <f t="shared" si="635"/>
        <v>-552.65141666666671</v>
      </c>
      <c r="FK104" s="11">
        <f>-FK103*0.19</f>
        <v>-566.44225000000006</v>
      </c>
      <c r="FM104" s="9"/>
      <c r="FN104" s="12" t="s">
        <v>25</v>
      </c>
      <c r="FO104" s="11">
        <f>-FO103*0.19</f>
        <v>-449.51577500000002</v>
      </c>
      <c r="FP104" s="11">
        <f>-FP103*0.19</f>
        <v>-453.88719999999995</v>
      </c>
      <c r="FQ104" s="11">
        <f t="shared" ref="FQ104:FX104" si="636">-FQ103*0.19</f>
        <v>-467.00147499999997</v>
      </c>
      <c r="FR104" s="11">
        <f t="shared" si="636"/>
        <v>-481.57289166666669</v>
      </c>
      <c r="FS104" s="11">
        <f t="shared" si="636"/>
        <v>-497.60145</v>
      </c>
      <c r="FT104" s="11">
        <f t="shared" si="636"/>
        <v>-512.17286666666666</v>
      </c>
      <c r="FU104" s="11">
        <f t="shared" si="636"/>
        <v>-526.74428333333333</v>
      </c>
      <c r="FV104" s="11">
        <f t="shared" si="636"/>
        <v>-541.31569999999999</v>
      </c>
      <c r="FW104" s="11">
        <f t="shared" si="636"/>
        <v>-571.91567499999996</v>
      </c>
      <c r="FX104" s="11">
        <f t="shared" si="636"/>
        <v>-586.48709166666663</v>
      </c>
      <c r="FY104" s="11">
        <f>-FY103*0.19</f>
        <v>-601.05850833333329</v>
      </c>
      <c r="GA104" s="9"/>
      <c r="GB104" s="12" t="s">
        <v>25</v>
      </c>
      <c r="GC104" s="11">
        <f>-GC103*0.19</f>
        <v>-476.40077500000001</v>
      </c>
      <c r="GD104" s="11">
        <f>-GD103*0.19</f>
        <v>-481.00970000000001</v>
      </c>
      <c r="GE104" s="11">
        <f t="shared" ref="GE104:GL104" si="637">-GE103*0.19</f>
        <v>-494.83647500000001</v>
      </c>
      <c r="GF104" s="11">
        <f t="shared" si="637"/>
        <v>-510.1995583333333</v>
      </c>
      <c r="GG104" s="11">
        <f t="shared" si="637"/>
        <v>-527.09895000000006</v>
      </c>
      <c r="GH104" s="11">
        <f t="shared" si="637"/>
        <v>-542.46203333333335</v>
      </c>
      <c r="GI104" s="11">
        <f t="shared" si="637"/>
        <v>-557.82511666666664</v>
      </c>
      <c r="GJ104" s="11">
        <f t="shared" si="637"/>
        <v>-573.18820000000005</v>
      </c>
      <c r="GK104" s="11">
        <f t="shared" si="637"/>
        <v>-605.45067500000005</v>
      </c>
      <c r="GL104" s="11">
        <f t="shared" si="637"/>
        <v>-620.81375833333334</v>
      </c>
      <c r="GM104" s="11">
        <f>-GM103*0.19</f>
        <v>-636.17684166666663</v>
      </c>
      <c r="GO104" s="9"/>
      <c r="GP104" s="12" t="s">
        <v>25</v>
      </c>
      <c r="GQ104" s="11">
        <f>-GQ103*0.19</f>
        <v>-532.53880833333335</v>
      </c>
      <c r="GR104" s="11">
        <f>-GR103*0.19</f>
        <v>-537.64363333333336</v>
      </c>
      <c r="GS104" s="11">
        <f t="shared" ref="GS104:GZ104" si="638">-GS103*0.19</f>
        <v>-552.95810833333337</v>
      </c>
      <c r="GT104" s="11">
        <f t="shared" si="638"/>
        <v>-569.97419166666668</v>
      </c>
      <c r="GU104" s="11">
        <f t="shared" si="638"/>
        <v>-588.69188333333341</v>
      </c>
      <c r="GV104" s="11">
        <f t="shared" si="638"/>
        <v>-605.70796666666672</v>
      </c>
      <c r="GW104" s="11">
        <f t="shared" si="638"/>
        <v>-622.72405000000003</v>
      </c>
      <c r="GX104" s="11">
        <f t="shared" si="638"/>
        <v>-639.74013333333346</v>
      </c>
      <c r="GY104" s="11">
        <f t="shared" si="638"/>
        <v>-675.47390833333338</v>
      </c>
      <c r="GZ104" s="11">
        <f t="shared" si="638"/>
        <v>-692.4899916666667</v>
      </c>
      <c r="HA104" s="11">
        <f>-HA103*0.19</f>
        <v>-709.50607500000001</v>
      </c>
    </row>
    <row r="105" spans="1:209" x14ac:dyDescent="0.2">
      <c r="A105" s="9"/>
      <c r="B105" s="1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O105" s="9"/>
      <c r="P105" s="12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C105" s="9"/>
      <c r="AD105" s="12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Q105" s="9"/>
      <c r="AR105" s="12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E105" s="9"/>
      <c r="BF105" s="12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S105" s="9"/>
      <c r="BT105" s="12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G105" s="9"/>
      <c r="CH105" s="12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U105" s="9"/>
      <c r="CV105" s="12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I105" s="9"/>
      <c r="DJ105" s="12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W105" s="9"/>
      <c r="DX105" s="12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K105" s="9"/>
      <c r="EL105" s="12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Y105" s="9"/>
      <c r="EZ105" s="12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M105" s="9"/>
      <c r="FN105" s="12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GA105" s="9"/>
      <c r="GB105" s="12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O105" s="9"/>
      <c r="GP105" s="12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</row>
    <row r="106" spans="1:209" x14ac:dyDescent="0.2">
      <c r="A106" s="9"/>
      <c r="B106" s="14" t="s">
        <v>28</v>
      </c>
      <c r="C106" s="15">
        <f t="shared" ref="C106:M106" si="639">SUM(C103:C105)</f>
        <v>1009.9917</v>
      </c>
      <c r="D106" s="15">
        <f t="shared" si="639"/>
        <v>1019.9466</v>
      </c>
      <c r="E106" s="15">
        <f t="shared" si="639"/>
        <v>1049.8113000000001</v>
      </c>
      <c r="F106" s="15">
        <f t="shared" si="639"/>
        <v>1082.9943000000001</v>
      </c>
      <c r="G106" s="15">
        <f t="shared" si="639"/>
        <v>1119.4956000000002</v>
      </c>
      <c r="H106" s="15">
        <f t="shared" si="639"/>
        <v>1152.6786000000002</v>
      </c>
      <c r="I106" s="15">
        <f t="shared" si="639"/>
        <v>1185.8616000000002</v>
      </c>
      <c r="J106" s="15">
        <f t="shared" si="639"/>
        <v>1219.0445999999999</v>
      </c>
      <c r="K106" s="15">
        <f t="shared" si="639"/>
        <v>1288.7289000000001</v>
      </c>
      <c r="L106" s="15">
        <f t="shared" si="639"/>
        <v>1321.9119000000001</v>
      </c>
      <c r="M106" s="15">
        <f t="shared" si="639"/>
        <v>1355.0949000000001</v>
      </c>
      <c r="O106" s="9"/>
      <c r="P106" s="14" t="s">
        <v>28</v>
      </c>
      <c r="Q106" s="15">
        <f t="shared" ref="Q106:AA106" si="640">SUM(Q103:Q105)</f>
        <v>1065.64815</v>
      </c>
      <c r="R106" s="15">
        <f t="shared" si="640"/>
        <v>1076.1012000000001</v>
      </c>
      <c r="S106" s="15">
        <f t="shared" si="640"/>
        <v>1107.4603499999998</v>
      </c>
      <c r="T106" s="15">
        <f t="shared" si="640"/>
        <v>1142.3038499999998</v>
      </c>
      <c r="U106" s="15">
        <f t="shared" si="640"/>
        <v>1180.6316999999999</v>
      </c>
      <c r="V106" s="15">
        <f t="shared" si="640"/>
        <v>1215.4751999999999</v>
      </c>
      <c r="W106" s="15">
        <f t="shared" si="640"/>
        <v>1250.3186999999998</v>
      </c>
      <c r="X106" s="15">
        <f t="shared" si="640"/>
        <v>1285.1622</v>
      </c>
      <c r="Y106" s="15">
        <f t="shared" si="640"/>
        <v>1358.3335499999998</v>
      </c>
      <c r="Z106" s="15">
        <f t="shared" si="640"/>
        <v>1393.17705</v>
      </c>
      <c r="AA106" s="15">
        <f t="shared" si="640"/>
        <v>1428.02055</v>
      </c>
      <c r="AC106" s="9"/>
      <c r="AD106" s="14" t="s">
        <v>28</v>
      </c>
      <c r="AE106" s="15">
        <f t="shared" ref="AE106:AO106" si="641">SUM(AE103:AE105)</f>
        <v>1098.995175</v>
      </c>
      <c r="AF106" s="15">
        <f t="shared" si="641"/>
        <v>1109.7458999999999</v>
      </c>
      <c r="AG106" s="15">
        <f t="shared" si="641"/>
        <v>1141.998075</v>
      </c>
      <c r="AH106" s="15">
        <f t="shared" si="641"/>
        <v>1177.8338250000002</v>
      </c>
      <c r="AI106" s="15">
        <f t="shared" si="641"/>
        <v>1217.25315</v>
      </c>
      <c r="AJ106" s="15">
        <f t="shared" si="641"/>
        <v>1253.0889</v>
      </c>
      <c r="AK106" s="15">
        <f t="shared" si="641"/>
        <v>1288.9246500000002</v>
      </c>
      <c r="AL106" s="15">
        <f t="shared" si="641"/>
        <v>1324.7604000000001</v>
      </c>
      <c r="AM106" s="15">
        <f t="shared" si="641"/>
        <v>1400.0154750000002</v>
      </c>
      <c r="AN106" s="15">
        <f t="shared" si="641"/>
        <v>1435.8512249999999</v>
      </c>
      <c r="AO106" s="15">
        <f t="shared" si="641"/>
        <v>1471.6869750000001</v>
      </c>
      <c r="AQ106" s="9"/>
      <c r="AR106" s="14" t="s">
        <v>28</v>
      </c>
      <c r="AS106" s="15">
        <f t="shared" ref="AS106:BC106" si="642">SUM(AS103:AS105)</f>
        <v>1121.3721</v>
      </c>
      <c r="AT106" s="15">
        <f t="shared" si="642"/>
        <v>1132.3233</v>
      </c>
      <c r="AU106" s="15">
        <f t="shared" si="642"/>
        <v>1165.1769000000002</v>
      </c>
      <c r="AV106" s="15">
        <f t="shared" si="642"/>
        <v>1201.6809000000001</v>
      </c>
      <c r="AW106" s="15">
        <f t="shared" si="642"/>
        <v>1241.8353000000002</v>
      </c>
      <c r="AX106" s="15">
        <f t="shared" si="642"/>
        <v>1278.3393000000001</v>
      </c>
      <c r="AY106" s="15">
        <f t="shared" si="642"/>
        <v>1314.8433000000002</v>
      </c>
      <c r="AZ106" s="15">
        <f t="shared" si="642"/>
        <v>1351.3473000000001</v>
      </c>
      <c r="BA106" s="15">
        <f t="shared" si="642"/>
        <v>1428.0057000000002</v>
      </c>
      <c r="BB106" s="15">
        <f t="shared" si="642"/>
        <v>1464.5097000000001</v>
      </c>
      <c r="BC106" s="15">
        <f t="shared" si="642"/>
        <v>1501.0137</v>
      </c>
      <c r="BE106" s="9"/>
      <c r="BF106" s="14" t="s">
        <v>28</v>
      </c>
      <c r="BG106" s="15">
        <f t="shared" ref="BG106:BQ106" si="643">SUM(BG103:BG105)</f>
        <v>1154.651625</v>
      </c>
      <c r="BH106" s="15">
        <f t="shared" si="643"/>
        <v>1165.9005</v>
      </c>
      <c r="BI106" s="15">
        <f t="shared" si="643"/>
        <v>1199.647125</v>
      </c>
      <c r="BJ106" s="15">
        <f t="shared" si="643"/>
        <v>1237.1433749999999</v>
      </c>
      <c r="BK106" s="15">
        <f t="shared" si="643"/>
        <v>1278.3892499999999</v>
      </c>
      <c r="BL106" s="15">
        <f t="shared" si="643"/>
        <v>1315.8854999999999</v>
      </c>
      <c r="BM106" s="15">
        <f t="shared" si="643"/>
        <v>1353.38175</v>
      </c>
      <c r="BN106" s="15">
        <f t="shared" si="643"/>
        <v>1390.8779999999999</v>
      </c>
      <c r="BO106" s="15">
        <f t="shared" si="643"/>
        <v>1469.6201249999999</v>
      </c>
      <c r="BP106" s="15">
        <f t="shared" si="643"/>
        <v>1507.1163749999998</v>
      </c>
      <c r="BQ106" s="15">
        <f t="shared" si="643"/>
        <v>1544.612625</v>
      </c>
      <c r="BS106" s="9"/>
      <c r="BT106" s="14" t="s">
        <v>28</v>
      </c>
      <c r="BU106" s="15">
        <f t="shared" ref="BU106:CE106" si="644">SUM(BU103:BU105)</f>
        <v>1176.860475</v>
      </c>
      <c r="BV106" s="15">
        <f t="shared" si="644"/>
        <v>1188.3078</v>
      </c>
      <c r="BW106" s="15">
        <f t="shared" si="644"/>
        <v>1222.6497749999999</v>
      </c>
      <c r="BX106" s="15">
        <f t="shared" si="644"/>
        <v>1260.8075249999999</v>
      </c>
      <c r="BY106" s="15">
        <f t="shared" si="644"/>
        <v>1302.7810500000001</v>
      </c>
      <c r="BZ106" s="15">
        <f t="shared" si="644"/>
        <v>1340.9387999999999</v>
      </c>
      <c r="CA106" s="15">
        <f t="shared" si="644"/>
        <v>1379.09655</v>
      </c>
      <c r="CB106" s="15">
        <f t="shared" si="644"/>
        <v>1417.2543000000001</v>
      </c>
      <c r="CC106" s="15">
        <f t="shared" si="644"/>
        <v>1497.385575</v>
      </c>
      <c r="CD106" s="15">
        <f t="shared" si="644"/>
        <v>1535.5433250000001</v>
      </c>
      <c r="CE106" s="15">
        <f t="shared" si="644"/>
        <v>1573.7010749999999</v>
      </c>
      <c r="CG106" s="9"/>
      <c r="CH106" s="14" t="s">
        <v>28</v>
      </c>
      <c r="CI106" s="15">
        <f t="shared" ref="CI106:CS106" si="645">SUM(CI103:CI105)</f>
        <v>1221.44625</v>
      </c>
      <c r="CJ106" s="15">
        <f t="shared" si="645"/>
        <v>1233.2925</v>
      </c>
      <c r="CK106" s="15">
        <f t="shared" si="645"/>
        <v>1268.83125</v>
      </c>
      <c r="CL106" s="15">
        <f t="shared" si="645"/>
        <v>1308.3187499999999</v>
      </c>
      <c r="CM106" s="15">
        <f t="shared" si="645"/>
        <v>1351.7549999999999</v>
      </c>
      <c r="CN106" s="15">
        <f t="shared" si="645"/>
        <v>1391.2424999999998</v>
      </c>
      <c r="CO106" s="15">
        <f t="shared" si="645"/>
        <v>1430.73</v>
      </c>
      <c r="CP106" s="15">
        <f t="shared" si="645"/>
        <v>1470.2175</v>
      </c>
      <c r="CQ106" s="15">
        <f t="shared" si="645"/>
        <v>1553.1412499999999</v>
      </c>
      <c r="CR106" s="15">
        <f t="shared" si="645"/>
        <v>1592.6287499999999</v>
      </c>
      <c r="CS106" s="15">
        <f t="shared" si="645"/>
        <v>1632.11625</v>
      </c>
      <c r="CU106" s="9"/>
      <c r="CV106" s="14" t="s">
        <v>28</v>
      </c>
      <c r="CW106" s="15">
        <f t="shared" ref="CW106:DG106" si="646">SUM(CW103:CW105)</f>
        <v>1343.964825</v>
      </c>
      <c r="CX106" s="15">
        <f t="shared" si="646"/>
        <v>1356.9066</v>
      </c>
      <c r="CY106" s="15">
        <f t="shared" si="646"/>
        <v>1395.731925</v>
      </c>
      <c r="CZ106" s="15">
        <f t="shared" si="646"/>
        <v>1438.871175</v>
      </c>
      <c r="DA106" s="15">
        <f t="shared" si="646"/>
        <v>1486.3243500000001</v>
      </c>
      <c r="DB106" s="15">
        <f t="shared" si="646"/>
        <v>1529.4636</v>
      </c>
      <c r="DC106" s="15">
        <f t="shared" si="646"/>
        <v>1572.6028500000002</v>
      </c>
      <c r="DD106" s="15">
        <f t="shared" si="646"/>
        <v>1615.7420999999999</v>
      </c>
      <c r="DE106" s="15">
        <f t="shared" si="646"/>
        <v>1706.3345250000002</v>
      </c>
      <c r="DF106" s="15">
        <f t="shared" si="646"/>
        <v>1749.4737750000004</v>
      </c>
      <c r="DG106" s="15">
        <f t="shared" si="646"/>
        <v>1792.6130250000003</v>
      </c>
      <c r="DI106" s="9"/>
      <c r="DJ106" s="14" t="s">
        <v>28</v>
      </c>
      <c r="DK106" s="15">
        <f t="shared" ref="DK106:DU106" si="647">SUM(DK103:DK105)</f>
        <v>1366.173675</v>
      </c>
      <c r="DL106" s="15">
        <f t="shared" si="647"/>
        <v>1379.3139000000001</v>
      </c>
      <c r="DM106" s="15">
        <f t="shared" si="647"/>
        <v>1418.7345750000002</v>
      </c>
      <c r="DN106" s="15">
        <f t="shared" si="647"/>
        <v>1462.5353250000003</v>
      </c>
      <c r="DO106" s="15">
        <f t="shared" si="647"/>
        <v>1510.71615</v>
      </c>
      <c r="DP106" s="15">
        <f t="shared" si="647"/>
        <v>1554.5169000000001</v>
      </c>
      <c r="DQ106" s="15">
        <f t="shared" si="647"/>
        <v>1598.3176500000002</v>
      </c>
      <c r="DR106" s="15">
        <f t="shared" si="647"/>
        <v>1642.1184000000001</v>
      </c>
      <c r="DS106" s="15">
        <f t="shared" si="647"/>
        <v>1734.0999750000001</v>
      </c>
      <c r="DT106" s="15">
        <f t="shared" si="647"/>
        <v>1777.900725</v>
      </c>
      <c r="DU106" s="15">
        <f t="shared" si="647"/>
        <v>1821.7014750000001</v>
      </c>
      <c r="DW106" s="9"/>
      <c r="DX106" s="14" t="s">
        <v>28</v>
      </c>
      <c r="DY106" s="15">
        <f t="shared" ref="DY106:EI106" si="648">SUM(DY103:DY105)</f>
        <v>1566.438075</v>
      </c>
      <c r="DZ106" s="15">
        <f t="shared" si="648"/>
        <v>1581.6276</v>
      </c>
      <c r="EA106" s="15">
        <f t="shared" si="648"/>
        <v>1627.1961750000003</v>
      </c>
      <c r="EB106" s="15">
        <f t="shared" si="648"/>
        <v>1677.8279250000003</v>
      </c>
      <c r="EC106" s="15">
        <f t="shared" si="648"/>
        <v>1733.5228500000003</v>
      </c>
      <c r="ED106" s="15">
        <f t="shared" si="648"/>
        <v>1784.1546000000003</v>
      </c>
      <c r="EE106" s="15">
        <f t="shared" si="648"/>
        <v>1834.7863500000001</v>
      </c>
      <c r="EF106" s="15">
        <f t="shared" si="648"/>
        <v>1885.4181000000003</v>
      </c>
      <c r="EG106" s="15">
        <f t="shared" si="648"/>
        <v>1991.7447750000003</v>
      </c>
      <c r="EH106" s="15">
        <f t="shared" si="648"/>
        <v>2042.3765250000001</v>
      </c>
      <c r="EI106" s="15">
        <f t="shared" si="648"/>
        <v>2093.0082750000001</v>
      </c>
      <c r="EK106" s="9"/>
      <c r="EL106" s="14" t="s">
        <v>28</v>
      </c>
      <c r="EM106" s="15">
        <f t="shared" ref="EM106:EW106" si="649">SUM(EM103:EM105)</f>
        <v>1724.1261749999994</v>
      </c>
      <c r="EN106" s="15">
        <f t="shared" si="649"/>
        <v>1740.7089000000001</v>
      </c>
      <c r="EO106" s="15">
        <f t="shared" si="649"/>
        <v>1790.4570749999998</v>
      </c>
      <c r="EP106" s="15">
        <f t="shared" si="649"/>
        <v>1845.732825</v>
      </c>
      <c r="EQ106" s="15">
        <f t="shared" si="649"/>
        <v>1906.5361499999997</v>
      </c>
      <c r="ER106" s="15">
        <f t="shared" si="649"/>
        <v>1961.8118999999997</v>
      </c>
      <c r="ES106" s="15">
        <f t="shared" si="649"/>
        <v>2017.0876499999999</v>
      </c>
      <c r="ET106" s="15">
        <f t="shared" si="649"/>
        <v>2072.3634000000002</v>
      </c>
      <c r="EU106" s="15">
        <f t="shared" si="649"/>
        <v>2188.4424749999998</v>
      </c>
      <c r="EV106" s="15">
        <f t="shared" si="649"/>
        <v>2243.7182250000001</v>
      </c>
      <c r="EW106" s="15">
        <f t="shared" si="649"/>
        <v>2298.9939750000003</v>
      </c>
      <c r="EY106" s="9"/>
      <c r="EZ106" s="14" t="s">
        <v>28</v>
      </c>
      <c r="FA106" s="15">
        <f t="shared" ref="FA106:FK106" si="650">SUM(FA103:FA105)</f>
        <v>1803.39075</v>
      </c>
      <c r="FB106" s="15">
        <f t="shared" si="650"/>
        <v>1821.0284999999997</v>
      </c>
      <c r="FC106" s="15">
        <f t="shared" si="650"/>
        <v>1873.94175</v>
      </c>
      <c r="FD106" s="15">
        <f t="shared" si="650"/>
        <v>1932.7342499999995</v>
      </c>
      <c r="FE106" s="15">
        <f t="shared" si="650"/>
        <v>1997.4059999999997</v>
      </c>
      <c r="FF106" s="15">
        <f t="shared" si="650"/>
        <v>2056.1985</v>
      </c>
      <c r="FG106" s="15">
        <f t="shared" si="650"/>
        <v>2114.991</v>
      </c>
      <c r="FH106" s="15">
        <f t="shared" si="650"/>
        <v>2173.7834999999995</v>
      </c>
      <c r="FI106" s="15">
        <f t="shared" si="650"/>
        <v>2297.2477500000005</v>
      </c>
      <c r="FJ106" s="15">
        <f t="shared" si="650"/>
        <v>2356.04025</v>
      </c>
      <c r="FK106" s="15">
        <f t="shared" si="650"/>
        <v>2414.83275</v>
      </c>
      <c r="FM106" s="9"/>
      <c r="FN106" s="14" t="s">
        <v>28</v>
      </c>
      <c r="FO106" s="15">
        <f t="shared" ref="FO106:FY106" si="651">SUM(FO103:FO105)</f>
        <v>1916.3567249999999</v>
      </c>
      <c r="FP106" s="15">
        <f t="shared" si="651"/>
        <v>1934.9927999999998</v>
      </c>
      <c r="FQ106" s="15">
        <f t="shared" si="651"/>
        <v>1990.9010249999997</v>
      </c>
      <c r="FR106" s="15">
        <f t="shared" si="651"/>
        <v>2053.0212750000001</v>
      </c>
      <c r="FS106" s="15">
        <f t="shared" si="651"/>
        <v>2121.3535499999998</v>
      </c>
      <c r="FT106" s="15">
        <f t="shared" si="651"/>
        <v>2183.4737999999998</v>
      </c>
      <c r="FU106" s="15">
        <f t="shared" si="651"/>
        <v>2245.5940499999997</v>
      </c>
      <c r="FV106" s="15">
        <f t="shared" si="651"/>
        <v>2307.7142999999996</v>
      </c>
      <c r="FW106" s="15">
        <f t="shared" si="651"/>
        <v>2438.1668250000002</v>
      </c>
      <c r="FX106" s="15">
        <f t="shared" si="651"/>
        <v>2500.2870750000002</v>
      </c>
      <c r="FY106" s="15">
        <f t="shared" si="651"/>
        <v>2562.4073250000001</v>
      </c>
      <c r="GA106" s="9"/>
      <c r="GB106" s="14" t="s">
        <v>28</v>
      </c>
      <c r="GC106" s="15">
        <f t="shared" ref="GC106:GM106" si="652">SUM(GC103:GC105)</f>
        <v>2030.9717249999999</v>
      </c>
      <c r="GD106" s="15">
        <f t="shared" si="652"/>
        <v>2050.6203</v>
      </c>
      <c r="GE106" s="15">
        <f t="shared" si="652"/>
        <v>2109.5660250000001</v>
      </c>
      <c r="GF106" s="15">
        <f t="shared" si="652"/>
        <v>2175.061275</v>
      </c>
      <c r="GG106" s="15">
        <f t="shared" si="652"/>
        <v>2247.1060500000003</v>
      </c>
      <c r="GH106" s="15">
        <f t="shared" si="652"/>
        <v>2312.6013000000003</v>
      </c>
      <c r="GI106" s="15">
        <f t="shared" si="652"/>
        <v>2378.0965500000002</v>
      </c>
      <c r="GJ106" s="15">
        <f t="shared" si="652"/>
        <v>2443.5918000000001</v>
      </c>
      <c r="GK106" s="15">
        <f t="shared" si="652"/>
        <v>2581.1318249999999</v>
      </c>
      <c r="GL106" s="15">
        <f t="shared" si="652"/>
        <v>2646.6270749999999</v>
      </c>
      <c r="GM106" s="15">
        <f t="shared" si="652"/>
        <v>2712.1223250000003</v>
      </c>
      <c r="GO106" s="9"/>
      <c r="GP106" s="14" t="s">
        <v>28</v>
      </c>
      <c r="GQ106" s="15">
        <f t="shared" ref="GQ106:HA106" si="653">SUM(GQ103:GQ105)</f>
        <v>2270.2970250000003</v>
      </c>
      <c r="GR106" s="15">
        <f t="shared" si="653"/>
        <v>2292.0596999999998</v>
      </c>
      <c r="GS106" s="15">
        <f t="shared" si="653"/>
        <v>2357.3477250000005</v>
      </c>
      <c r="GT106" s="15">
        <f t="shared" si="653"/>
        <v>2429.889975</v>
      </c>
      <c r="GU106" s="15">
        <f t="shared" si="653"/>
        <v>2509.6864500000001</v>
      </c>
      <c r="GV106" s="15">
        <f t="shared" si="653"/>
        <v>2582.2287000000001</v>
      </c>
      <c r="GW106" s="15">
        <f t="shared" si="653"/>
        <v>2654.7709500000001</v>
      </c>
      <c r="GX106" s="15">
        <f t="shared" si="653"/>
        <v>2727.3132000000005</v>
      </c>
      <c r="GY106" s="15">
        <f t="shared" si="653"/>
        <v>2879.6519250000001</v>
      </c>
      <c r="GZ106" s="15">
        <f t="shared" si="653"/>
        <v>2952.1941750000001</v>
      </c>
      <c r="HA106" s="15">
        <f t="shared" si="653"/>
        <v>3024.7364250000001</v>
      </c>
    </row>
    <row r="107" spans="1:209" x14ac:dyDescent="0.2">
      <c r="A107" s="9"/>
      <c r="B107" s="12" t="s">
        <v>29</v>
      </c>
      <c r="C107" s="11">
        <v>100.83333333333333</v>
      </c>
      <c r="D107" s="11">
        <v>100.83333333333333</v>
      </c>
      <c r="E107" s="11">
        <v>100.83333333333333</v>
      </c>
      <c r="F107" s="11">
        <v>100.83333333333333</v>
      </c>
      <c r="G107" s="11">
        <v>100.83333333333333</v>
      </c>
      <c r="H107" s="11">
        <v>100.83333333333333</v>
      </c>
      <c r="I107" s="11">
        <v>100.83333333333333</v>
      </c>
      <c r="J107" s="11">
        <v>100.83333333333333</v>
      </c>
      <c r="K107" s="11">
        <v>100.83333333333333</v>
      </c>
      <c r="L107" s="11">
        <v>100.83333333333333</v>
      </c>
      <c r="M107" s="11">
        <v>100.83333333333333</v>
      </c>
      <c r="O107" s="9"/>
      <c r="P107" s="12" t="s">
        <v>29</v>
      </c>
      <c r="Q107" s="11">
        <v>100.83333333333333</v>
      </c>
      <c r="R107" s="11">
        <v>100.83333333333333</v>
      </c>
      <c r="S107" s="11">
        <v>100.83333333333333</v>
      </c>
      <c r="T107" s="11">
        <v>100.83333333333333</v>
      </c>
      <c r="U107" s="11">
        <v>100.83333333333333</v>
      </c>
      <c r="V107" s="11">
        <v>100.83333333333333</v>
      </c>
      <c r="W107" s="11">
        <v>100.83333333333333</v>
      </c>
      <c r="X107" s="11">
        <v>100.83333333333333</v>
      </c>
      <c r="Y107" s="11">
        <v>100.83333333333333</v>
      </c>
      <c r="Z107" s="11">
        <v>100.83333333333333</v>
      </c>
      <c r="AA107" s="11">
        <v>100.83333333333333</v>
      </c>
      <c r="AC107" s="9"/>
      <c r="AD107" s="12" t="s">
        <v>29</v>
      </c>
      <c r="AE107" s="11">
        <v>100.83333333333333</v>
      </c>
      <c r="AF107" s="11">
        <v>100.83333333333333</v>
      </c>
      <c r="AG107" s="11">
        <v>100.83333333333333</v>
      </c>
      <c r="AH107" s="11">
        <v>100.83333333333333</v>
      </c>
      <c r="AI107" s="11">
        <v>100.83333333333333</v>
      </c>
      <c r="AJ107" s="11">
        <v>100.83333333333333</v>
      </c>
      <c r="AK107" s="11">
        <v>100.83333333333333</v>
      </c>
      <c r="AL107" s="11">
        <v>100.83333333333333</v>
      </c>
      <c r="AM107" s="11">
        <v>100.83333333333333</v>
      </c>
      <c r="AN107" s="11">
        <v>100.83333333333333</v>
      </c>
      <c r="AO107" s="11">
        <v>100.83333333333333</v>
      </c>
      <c r="AQ107" s="9"/>
      <c r="AR107" s="12" t="s">
        <v>29</v>
      </c>
      <c r="AS107" s="11">
        <v>100.83333333333333</v>
      </c>
      <c r="AT107" s="11">
        <v>100.83333333333333</v>
      </c>
      <c r="AU107" s="11">
        <v>100.83333333333333</v>
      </c>
      <c r="AV107" s="11">
        <v>100.83333333333333</v>
      </c>
      <c r="AW107" s="11">
        <v>100.83333333333333</v>
      </c>
      <c r="AX107" s="11">
        <v>100.83333333333333</v>
      </c>
      <c r="AY107" s="11">
        <v>100.83333333333333</v>
      </c>
      <c r="AZ107" s="11">
        <v>100.83333333333333</v>
      </c>
      <c r="BA107" s="11">
        <v>100.83333333333333</v>
      </c>
      <c r="BB107" s="11">
        <v>100.83333333333333</v>
      </c>
      <c r="BC107" s="11">
        <v>100.83333333333333</v>
      </c>
      <c r="BE107" s="9"/>
      <c r="BF107" s="12" t="s">
        <v>29</v>
      </c>
      <c r="BG107" s="11">
        <v>100.83333333333333</v>
      </c>
      <c r="BH107" s="11">
        <v>100.83333333333333</v>
      </c>
      <c r="BI107" s="11">
        <v>100.83333333333333</v>
      </c>
      <c r="BJ107" s="11">
        <v>100.83333333333333</v>
      </c>
      <c r="BK107" s="11">
        <v>100.83333333333333</v>
      </c>
      <c r="BL107" s="11">
        <v>100.83333333333333</v>
      </c>
      <c r="BM107" s="11">
        <v>100.83333333333333</v>
      </c>
      <c r="BN107" s="11">
        <v>100.83333333333333</v>
      </c>
      <c r="BO107" s="11">
        <v>100.83333333333333</v>
      </c>
      <c r="BP107" s="11">
        <v>100.83333333333333</v>
      </c>
      <c r="BQ107" s="11">
        <v>100.83333333333333</v>
      </c>
      <c r="BS107" s="9"/>
      <c r="BT107" s="12" t="s">
        <v>29</v>
      </c>
      <c r="BU107" s="11">
        <v>100.83333333333333</v>
      </c>
      <c r="BV107" s="11">
        <v>100.83333333333333</v>
      </c>
      <c r="BW107" s="11">
        <v>100.83333333333333</v>
      </c>
      <c r="BX107" s="11">
        <v>100.83333333333333</v>
      </c>
      <c r="BY107" s="11">
        <v>100.83333333333333</v>
      </c>
      <c r="BZ107" s="11">
        <v>100.83333333333333</v>
      </c>
      <c r="CA107" s="11">
        <v>100.83333333333333</v>
      </c>
      <c r="CB107" s="11">
        <v>100.83333333333333</v>
      </c>
      <c r="CC107" s="11">
        <v>100.83333333333333</v>
      </c>
      <c r="CD107" s="11">
        <v>100.83333333333333</v>
      </c>
      <c r="CE107" s="11">
        <v>100.83333333333333</v>
      </c>
      <c r="CG107" s="9"/>
      <c r="CH107" s="12" t="s">
        <v>29</v>
      </c>
      <c r="CI107" s="11">
        <v>100.83333333333333</v>
      </c>
      <c r="CJ107" s="11">
        <v>100.83333333333333</v>
      </c>
      <c r="CK107" s="11">
        <v>100.83333333333333</v>
      </c>
      <c r="CL107" s="11">
        <v>100.83333333333333</v>
      </c>
      <c r="CM107" s="11">
        <v>100.83333333333333</v>
      </c>
      <c r="CN107" s="11">
        <v>100.83333333333333</v>
      </c>
      <c r="CO107" s="11">
        <v>100.83333333333333</v>
      </c>
      <c r="CP107" s="11">
        <v>100.83333333333333</v>
      </c>
      <c r="CQ107" s="11">
        <v>100.83333333333333</v>
      </c>
      <c r="CR107" s="11">
        <v>100.83333333333333</v>
      </c>
      <c r="CS107" s="11">
        <v>100.83333333333333</v>
      </c>
      <c r="CU107" s="9"/>
      <c r="CV107" s="12" t="s">
        <v>29</v>
      </c>
      <c r="CW107" s="11">
        <v>100.83333333333333</v>
      </c>
      <c r="CX107" s="11">
        <v>100.83333333333333</v>
      </c>
      <c r="CY107" s="11">
        <v>100.83333333333333</v>
      </c>
      <c r="CZ107" s="11">
        <v>100.83333333333333</v>
      </c>
      <c r="DA107" s="11">
        <v>100.83333333333333</v>
      </c>
      <c r="DB107" s="11">
        <v>100.83333333333333</v>
      </c>
      <c r="DC107" s="11">
        <v>100.83333333333333</v>
      </c>
      <c r="DD107" s="11">
        <v>100.83333333333333</v>
      </c>
      <c r="DE107" s="11">
        <v>100.83333333333333</v>
      </c>
      <c r="DF107" s="11">
        <v>100.83333333333333</v>
      </c>
      <c r="DG107" s="11">
        <v>100.83333333333333</v>
      </c>
      <c r="DI107" s="9"/>
      <c r="DJ107" s="12" t="s">
        <v>29</v>
      </c>
      <c r="DK107" s="11">
        <v>100.83333333333333</v>
      </c>
      <c r="DL107" s="11">
        <v>100.83333333333333</v>
      </c>
      <c r="DM107" s="11">
        <v>100.83333333333333</v>
      </c>
      <c r="DN107" s="11">
        <v>100.83333333333333</v>
      </c>
      <c r="DO107" s="11">
        <v>100.83333333333333</v>
      </c>
      <c r="DP107" s="11">
        <v>100.83333333333333</v>
      </c>
      <c r="DQ107" s="11">
        <v>100.83333333333333</v>
      </c>
      <c r="DR107" s="11">
        <v>100.83333333333333</v>
      </c>
      <c r="DS107" s="11">
        <v>100.83333333333333</v>
      </c>
      <c r="DT107" s="11">
        <v>100.83333333333333</v>
      </c>
      <c r="DU107" s="11">
        <v>100.83333333333333</v>
      </c>
      <c r="DW107" s="9"/>
      <c r="DX107" s="12" t="s">
        <v>29</v>
      </c>
      <c r="DY107" s="11">
        <v>100.83333333333333</v>
      </c>
      <c r="DZ107" s="11">
        <v>100.83333333333333</v>
      </c>
      <c r="EA107" s="11">
        <v>100.83333333333333</v>
      </c>
      <c r="EB107" s="11">
        <v>100.83333333333333</v>
      </c>
      <c r="EC107" s="11">
        <v>100.83333333333333</v>
      </c>
      <c r="ED107" s="11">
        <v>100.83333333333333</v>
      </c>
      <c r="EE107" s="11">
        <v>100.83333333333333</v>
      </c>
      <c r="EF107" s="11">
        <v>100.83333333333333</v>
      </c>
      <c r="EG107" s="11">
        <v>100.83333333333333</v>
      </c>
      <c r="EH107" s="11">
        <v>100.83333333333333</v>
      </c>
      <c r="EI107" s="11">
        <v>100.83333333333333</v>
      </c>
      <c r="EK107" s="9"/>
      <c r="EL107" s="12" t="s">
        <v>29</v>
      </c>
      <c r="EM107" s="11">
        <v>100.83333333333333</v>
      </c>
      <c r="EN107" s="11">
        <v>100.83333333333333</v>
      </c>
      <c r="EO107" s="11">
        <v>100.83333333333333</v>
      </c>
      <c r="EP107" s="11">
        <v>100.83333333333333</v>
      </c>
      <c r="EQ107" s="11">
        <v>100.83333333333333</v>
      </c>
      <c r="ER107" s="11">
        <v>100.83333333333333</v>
      </c>
      <c r="ES107" s="11">
        <v>100.83333333333333</v>
      </c>
      <c r="ET107" s="11">
        <v>100.83333333333333</v>
      </c>
      <c r="EU107" s="11">
        <v>100.83333333333333</v>
      </c>
      <c r="EV107" s="11">
        <v>100.83333333333333</v>
      </c>
      <c r="EW107" s="11">
        <v>100.83333333333333</v>
      </c>
      <c r="EY107" s="9"/>
      <c r="EZ107" s="12" t="s">
        <v>29</v>
      </c>
      <c r="FA107" s="11">
        <v>100.83333333333333</v>
      </c>
      <c r="FB107" s="11">
        <v>100.83333333333333</v>
      </c>
      <c r="FC107" s="11">
        <v>100.83333333333333</v>
      </c>
      <c r="FD107" s="11">
        <v>100.83333333333333</v>
      </c>
      <c r="FE107" s="11">
        <v>100.83333333333333</v>
      </c>
      <c r="FF107" s="11">
        <v>100.83333333333333</v>
      </c>
      <c r="FG107" s="11">
        <v>100.83333333333333</v>
      </c>
      <c r="FH107" s="11">
        <v>100.83333333333333</v>
      </c>
      <c r="FI107" s="11">
        <v>100.83333333333333</v>
      </c>
      <c r="FJ107" s="11">
        <v>100.83333333333333</v>
      </c>
      <c r="FK107" s="11">
        <v>100.83333333333333</v>
      </c>
      <c r="FM107" s="9"/>
      <c r="FN107" s="12" t="s">
        <v>29</v>
      </c>
      <c r="FO107" s="11">
        <v>100.83333333333333</v>
      </c>
      <c r="FP107" s="11">
        <v>100.83333333333333</v>
      </c>
      <c r="FQ107" s="11">
        <v>100.83333333333333</v>
      </c>
      <c r="FR107" s="11">
        <v>100.83333333333333</v>
      </c>
      <c r="FS107" s="11">
        <v>100.83333333333333</v>
      </c>
      <c r="FT107" s="11">
        <v>100.83333333333333</v>
      </c>
      <c r="FU107" s="11">
        <v>100.83333333333333</v>
      </c>
      <c r="FV107" s="11">
        <v>100.83333333333333</v>
      </c>
      <c r="FW107" s="11">
        <v>100.83333333333333</v>
      </c>
      <c r="FX107" s="11">
        <v>100.83333333333333</v>
      </c>
      <c r="FY107" s="11">
        <v>100.83333333333333</v>
      </c>
      <c r="GA107" s="9"/>
      <c r="GB107" s="12" t="s">
        <v>29</v>
      </c>
      <c r="GC107" s="11">
        <v>100.83333333333333</v>
      </c>
      <c r="GD107" s="11">
        <v>100.83333333333333</v>
      </c>
      <c r="GE107" s="11">
        <v>100.83333333333333</v>
      </c>
      <c r="GF107" s="11">
        <v>100.83333333333333</v>
      </c>
      <c r="GG107" s="11">
        <v>100.83333333333333</v>
      </c>
      <c r="GH107" s="11">
        <v>100.83333333333333</v>
      </c>
      <c r="GI107" s="11">
        <v>100.83333333333333</v>
      </c>
      <c r="GJ107" s="11">
        <v>100.83333333333333</v>
      </c>
      <c r="GK107" s="11">
        <v>100.83333333333333</v>
      </c>
      <c r="GL107" s="11">
        <v>100.83333333333333</v>
      </c>
      <c r="GM107" s="11">
        <v>100.83333333333333</v>
      </c>
      <c r="GO107" s="9"/>
      <c r="GP107" s="12" t="s">
        <v>29</v>
      </c>
      <c r="GQ107" s="11">
        <v>100.83333333333333</v>
      </c>
      <c r="GR107" s="11">
        <v>100.83333333333333</v>
      </c>
      <c r="GS107" s="11">
        <v>100.83333333333333</v>
      </c>
      <c r="GT107" s="11">
        <v>100.83333333333333</v>
      </c>
      <c r="GU107" s="11">
        <v>100.83333333333333</v>
      </c>
      <c r="GV107" s="11">
        <v>100.83333333333333</v>
      </c>
      <c r="GW107" s="11">
        <v>100.83333333333333</v>
      </c>
      <c r="GX107" s="11">
        <v>100.83333333333333</v>
      </c>
      <c r="GY107" s="11">
        <v>100.83333333333333</v>
      </c>
      <c r="GZ107" s="11">
        <v>100.83333333333333</v>
      </c>
      <c r="HA107" s="11">
        <v>100.83333333333333</v>
      </c>
    </row>
    <row r="108" spans="1:209" x14ac:dyDescent="0.2">
      <c r="A108" s="9"/>
      <c r="B108" s="19" t="s">
        <v>30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O108" s="9"/>
      <c r="P108" s="19" t="s">
        <v>30</v>
      </c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C108" s="9"/>
      <c r="AD108" s="19" t="s">
        <v>30</v>
      </c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Q108" s="9"/>
      <c r="AR108" s="19" t="s">
        <v>30</v>
      </c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E108" s="9"/>
      <c r="BF108" s="19" t="s">
        <v>30</v>
      </c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S108" s="9"/>
      <c r="BT108" s="19" t="s">
        <v>30</v>
      </c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G108" s="9"/>
      <c r="CH108" s="19" t="s">
        <v>30</v>
      </c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U108" s="9"/>
      <c r="CV108" s="19" t="s">
        <v>30</v>
      </c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I108" s="9"/>
      <c r="DJ108" s="19" t="s">
        <v>30</v>
      </c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W108" s="9"/>
      <c r="DX108" s="19" t="s">
        <v>30</v>
      </c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K108" s="9"/>
      <c r="EL108" s="19" t="s">
        <v>30</v>
      </c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Y108" s="9"/>
      <c r="EZ108" s="19" t="s">
        <v>30</v>
      </c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M108" s="9"/>
      <c r="FN108" s="19" t="s">
        <v>30</v>
      </c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GA108" s="9"/>
      <c r="GB108" s="19" t="s">
        <v>30</v>
      </c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O108" s="9"/>
      <c r="GP108" s="19" t="s">
        <v>30</v>
      </c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</row>
    <row r="109" spans="1:209" x14ac:dyDescent="0.2">
      <c r="A109" s="20"/>
      <c r="B109" s="21" t="s">
        <v>31</v>
      </c>
      <c r="C109" s="22">
        <f>SUM(C106:C107)</f>
        <v>1110.8250333333333</v>
      </c>
      <c r="D109" s="22">
        <f t="shared" ref="D109:M109" si="654">SUM(D106:D107)</f>
        <v>1120.7799333333332</v>
      </c>
      <c r="E109" s="22">
        <f t="shared" si="654"/>
        <v>1150.6446333333333</v>
      </c>
      <c r="F109" s="22">
        <f t="shared" si="654"/>
        <v>1183.8276333333333</v>
      </c>
      <c r="G109" s="22">
        <f t="shared" si="654"/>
        <v>1220.3289333333335</v>
      </c>
      <c r="H109" s="22">
        <f t="shared" si="654"/>
        <v>1253.5119333333334</v>
      </c>
      <c r="I109" s="22">
        <f t="shared" si="654"/>
        <v>1286.6949333333334</v>
      </c>
      <c r="J109" s="22">
        <f t="shared" si="654"/>
        <v>1319.8779333333332</v>
      </c>
      <c r="K109" s="22">
        <f t="shared" si="654"/>
        <v>1389.5622333333333</v>
      </c>
      <c r="L109" s="22">
        <f t="shared" si="654"/>
        <v>1422.7452333333333</v>
      </c>
      <c r="M109" s="22">
        <f t="shared" si="654"/>
        <v>1455.9282333333333</v>
      </c>
      <c r="O109" s="20"/>
      <c r="P109" s="21" t="s">
        <v>31</v>
      </c>
      <c r="Q109" s="22">
        <f>SUM(Q106:Q107)</f>
        <v>1166.4814833333332</v>
      </c>
      <c r="R109" s="22">
        <f t="shared" ref="R109:AA109" si="655">SUM(R106:R107)</f>
        <v>1176.9345333333333</v>
      </c>
      <c r="S109" s="22">
        <f t="shared" si="655"/>
        <v>1208.2936833333331</v>
      </c>
      <c r="T109" s="22">
        <f t="shared" si="655"/>
        <v>1243.137183333333</v>
      </c>
      <c r="U109" s="22">
        <f t="shared" si="655"/>
        <v>1281.4650333333332</v>
      </c>
      <c r="V109" s="22">
        <f t="shared" si="655"/>
        <v>1316.3085333333331</v>
      </c>
      <c r="W109" s="22">
        <f t="shared" si="655"/>
        <v>1351.1520333333331</v>
      </c>
      <c r="X109" s="22">
        <f t="shared" si="655"/>
        <v>1385.9955333333332</v>
      </c>
      <c r="Y109" s="22">
        <f t="shared" si="655"/>
        <v>1459.1668833333331</v>
      </c>
      <c r="Z109" s="22">
        <f t="shared" si="655"/>
        <v>1494.0103833333333</v>
      </c>
      <c r="AA109" s="22">
        <f t="shared" si="655"/>
        <v>1528.8538833333332</v>
      </c>
      <c r="AC109" s="20"/>
      <c r="AD109" s="21" t="s">
        <v>31</v>
      </c>
      <c r="AE109" s="22">
        <f>SUM(AE106:AE107)</f>
        <v>1199.8285083333333</v>
      </c>
      <c r="AF109" s="22">
        <f t="shared" ref="AF109:AO109" si="656">SUM(AF106:AF107)</f>
        <v>1210.5792333333331</v>
      </c>
      <c r="AG109" s="22">
        <f t="shared" si="656"/>
        <v>1242.8314083333332</v>
      </c>
      <c r="AH109" s="22">
        <f t="shared" si="656"/>
        <v>1278.6671583333334</v>
      </c>
      <c r="AI109" s="22">
        <f t="shared" si="656"/>
        <v>1318.0864833333333</v>
      </c>
      <c r="AJ109" s="22">
        <f t="shared" si="656"/>
        <v>1353.9222333333332</v>
      </c>
      <c r="AK109" s="22">
        <f t="shared" si="656"/>
        <v>1389.7579833333334</v>
      </c>
      <c r="AL109" s="22">
        <f t="shared" si="656"/>
        <v>1425.5937333333334</v>
      </c>
      <c r="AM109" s="22">
        <f t="shared" si="656"/>
        <v>1500.8488083333334</v>
      </c>
      <c r="AN109" s="22">
        <f t="shared" si="656"/>
        <v>1536.6845583333331</v>
      </c>
      <c r="AO109" s="22">
        <f t="shared" si="656"/>
        <v>1572.5203083333333</v>
      </c>
      <c r="AQ109" s="20"/>
      <c r="AR109" s="21" t="s">
        <v>31</v>
      </c>
      <c r="AS109" s="22">
        <f>SUM(AS106:AS107)</f>
        <v>1222.2054333333333</v>
      </c>
      <c r="AT109" s="22">
        <f t="shared" ref="AT109:BC109" si="657">SUM(AT106:AT107)</f>
        <v>1233.1566333333333</v>
      </c>
      <c r="AU109" s="22">
        <f t="shared" si="657"/>
        <v>1266.0102333333334</v>
      </c>
      <c r="AV109" s="22">
        <f t="shared" si="657"/>
        <v>1302.5142333333333</v>
      </c>
      <c r="AW109" s="22">
        <f t="shared" si="657"/>
        <v>1342.6686333333334</v>
      </c>
      <c r="AX109" s="22">
        <f t="shared" si="657"/>
        <v>1379.1726333333334</v>
      </c>
      <c r="AY109" s="22">
        <f t="shared" si="657"/>
        <v>1415.6766333333335</v>
      </c>
      <c r="AZ109" s="22">
        <f t="shared" si="657"/>
        <v>1452.1806333333334</v>
      </c>
      <c r="BA109" s="22">
        <f t="shared" si="657"/>
        <v>1528.8390333333334</v>
      </c>
      <c r="BB109" s="22">
        <f t="shared" si="657"/>
        <v>1565.3430333333333</v>
      </c>
      <c r="BC109" s="22">
        <f t="shared" si="657"/>
        <v>1601.8470333333332</v>
      </c>
      <c r="BE109" s="20"/>
      <c r="BF109" s="21" t="s">
        <v>31</v>
      </c>
      <c r="BG109" s="22">
        <f>SUM(BG106:BG107)</f>
        <v>1255.4849583333332</v>
      </c>
      <c r="BH109" s="22">
        <f t="shared" ref="BH109:BQ109" si="658">SUM(BH106:BH107)</f>
        <v>1266.7338333333332</v>
      </c>
      <c r="BI109" s="22">
        <f t="shared" si="658"/>
        <v>1300.4804583333332</v>
      </c>
      <c r="BJ109" s="22">
        <f t="shared" si="658"/>
        <v>1337.9767083333331</v>
      </c>
      <c r="BK109" s="22">
        <f t="shared" si="658"/>
        <v>1379.2225833333332</v>
      </c>
      <c r="BL109" s="22">
        <f t="shared" si="658"/>
        <v>1416.7188333333331</v>
      </c>
      <c r="BM109" s="22">
        <f t="shared" si="658"/>
        <v>1454.2150833333333</v>
      </c>
      <c r="BN109" s="22">
        <f t="shared" si="658"/>
        <v>1491.7113333333332</v>
      </c>
      <c r="BO109" s="22">
        <f t="shared" si="658"/>
        <v>1570.4534583333332</v>
      </c>
      <c r="BP109" s="22">
        <f t="shared" si="658"/>
        <v>1607.9497083333331</v>
      </c>
      <c r="BQ109" s="22">
        <f t="shared" si="658"/>
        <v>1645.4459583333332</v>
      </c>
      <c r="BS109" s="20"/>
      <c r="BT109" s="21" t="s">
        <v>31</v>
      </c>
      <c r="BU109" s="22">
        <f>SUM(BU106:BU107)</f>
        <v>1277.6938083333332</v>
      </c>
      <c r="BV109" s="22">
        <f t="shared" ref="BV109:CE109" si="659">SUM(BV106:BV107)</f>
        <v>1289.1411333333333</v>
      </c>
      <c r="BW109" s="22">
        <f t="shared" si="659"/>
        <v>1323.4831083333331</v>
      </c>
      <c r="BX109" s="22">
        <f t="shared" si="659"/>
        <v>1361.6408583333332</v>
      </c>
      <c r="BY109" s="22">
        <f t="shared" si="659"/>
        <v>1403.6143833333333</v>
      </c>
      <c r="BZ109" s="22">
        <f t="shared" si="659"/>
        <v>1441.7721333333332</v>
      </c>
      <c r="CA109" s="22">
        <f t="shared" si="659"/>
        <v>1479.9298833333332</v>
      </c>
      <c r="CB109" s="22">
        <f t="shared" si="659"/>
        <v>1518.0876333333333</v>
      </c>
      <c r="CC109" s="22">
        <f t="shared" si="659"/>
        <v>1598.2189083333333</v>
      </c>
      <c r="CD109" s="22">
        <f t="shared" si="659"/>
        <v>1636.3766583333334</v>
      </c>
      <c r="CE109" s="22">
        <f t="shared" si="659"/>
        <v>1674.5344083333332</v>
      </c>
      <c r="CG109" s="20"/>
      <c r="CH109" s="21" t="s">
        <v>31</v>
      </c>
      <c r="CI109" s="22">
        <f>SUM(CI106:CI107)</f>
        <v>1322.2795833333332</v>
      </c>
      <c r="CJ109" s="22">
        <f t="shared" ref="CJ109:CS109" si="660">SUM(CJ106:CJ107)</f>
        <v>1334.1258333333333</v>
      </c>
      <c r="CK109" s="22">
        <f t="shared" si="660"/>
        <v>1369.6645833333332</v>
      </c>
      <c r="CL109" s="22">
        <f t="shared" si="660"/>
        <v>1409.1520833333332</v>
      </c>
      <c r="CM109" s="22">
        <f t="shared" si="660"/>
        <v>1452.5883333333331</v>
      </c>
      <c r="CN109" s="22">
        <f t="shared" si="660"/>
        <v>1492.0758333333331</v>
      </c>
      <c r="CO109" s="22">
        <f t="shared" si="660"/>
        <v>1531.5633333333333</v>
      </c>
      <c r="CP109" s="22">
        <f t="shared" si="660"/>
        <v>1571.0508333333332</v>
      </c>
      <c r="CQ109" s="22">
        <f t="shared" si="660"/>
        <v>1653.9745833333332</v>
      </c>
      <c r="CR109" s="22">
        <f t="shared" si="660"/>
        <v>1693.4620833333331</v>
      </c>
      <c r="CS109" s="22">
        <f t="shared" si="660"/>
        <v>1732.9495833333333</v>
      </c>
      <c r="CU109" s="20"/>
      <c r="CV109" s="21" t="s">
        <v>31</v>
      </c>
      <c r="CW109" s="22">
        <f>SUM(CW106:CW107)</f>
        <v>1444.7981583333333</v>
      </c>
      <c r="CX109" s="22">
        <f t="shared" ref="CX109:DG109" si="661">SUM(CX106:CX107)</f>
        <v>1457.7399333333333</v>
      </c>
      <c r="CY109" s="22">
        <f t="shared" si="661"/>
        <v>1496.5652583333333</v>
      </c>
      <c r="CZ109" s="22">
        <f t="shared" si="661"/>
        <v>1539.7045083333333</v>
      </c>
      <c r="DA109" s="22">
        <f t="shared" si="661"/>
        <v>1587.1576833333334</v>
      </c>
      <c r="DB109" s="22">
        <f t="shared" si="661"/>
        <v>1630.2969333333333</v>
      </c>
      <c r="DC109" s="22">
        <f t="shared" si="661"/>
        <v>1673.4361833333335</v>
      </c>
      <c r="DD109" s="22">
        <f t="shared" si="661"/>
        <v>1716.5754333333332</v>
      </c>
      <c r="DE109" s="22">
        <f t="shared" si="661"/>
        <v>1807.1678583333335</v>
      </c>
      <c r="DF109" s="22">
        <f t="shared" si="661"/>
        <v>1850.3071083333336</v>
      </c>
      <c r="DG109" s="22">
        <f t="shared" si="661"/>
        <v>1893.4463583333336</v>
      </c>
      <c r="DI109" s="20"/>
      <c r="DJ109" s="21" t="s">
        <v>31</v>
      </c>
      <c r="DK109" s="22">
        <f>SUM(DK106:DK107)</f>
        <v>1467.0070083333333</v>
      </c>
      <c r="DL109" s="22">
        <f t="shared" ref="DL109:DU109" si="662">SUM(DL106:DL107)</f>
        <v>1480.1472333333334</v>
      </c>
      <c r="DM109" s="22">
        <f t="shared" si="662"/>
        <v>1519.5679083333334</v>
      </c>
      <c r="DN109" s="22">
        <f t="shared" si="662"/>
        <v>1563.3686583333335</v>
      </c>
      <c r="DO109" s="22">
        <f t="shared" si="662"/>
        <v>1611.5494833333332</v>
      </c>
      <c r="DP109" s="22">
        <f t="shared" si="662"/>
        <v>1655.3502333333333</v>
      </c>
      <c r="DQ109" s="22">
        <f t="shared" si="662"/>
        <v>1699.1509833333334</v>
      </c>
      <c r="DR109" s="22">
        <f t="shared" si="662"/>
        <v>1742.9517333333333</v>
      </c>
      <c r="DS109" s="22">
        <f t="shared" si="662"/>
        <v>1834.9333083333333</v>
      </c>
      <c r="DT109" s="22">
        <f t="shared" si="662"/>
        <v>1878.7340583333332</v>
      </c>
      <c r="DU109" s="22">
        <f t="shared" si="662"/>
        <v>1922.5348083333333</v>
      </c>
      <c r="DW109" s="20"/>
      <c r="DX109" s="21" t="s">
        <v>31</v>
      </c>
      <c r="DY109" s="22">
        <f>SUM(DY106:DY107)</f>
        <v>1667.2714083333333</v>
      </c>
      <c r="DZ109" s="22">
        <f t="shared" ref="DZ109:EI109" si="663">SUM(DZ106:DZ107)</f>
        <v>1682.4609333333333</v>
      </c>
      <c r="EA109" s="22">
        <f t="shared" si="663"/>
        <v>1728.0295083333335</v>
      </c>
      <c r="EB109" s="22">
        <f t="shared" si="663"/>
        <v>1778.6612583333335</v>
      </c>
      <c r="EC109" s="22">
        <f t="shared" si="663"/>
        <v>1834.3561833333335</v>
      </c>
      <c r="ED109" s="22">
        <f t="shared" si="663"/>
        <v>1884.9879333333336</v>
      </c>
      <c r="EE109" s="22">
        <f t="shared" si="663"/>
        <v>1935.6196833333333</v>
      </c>
      <c r="EF109" s="22">
        <f t="shared" si="663"/>
        <v>1986.2514333333336</v>
      </c>
      <c r="EG109" s="22">
        <f t="shared" si="663"/>
        <v>2092.5781083333336</v>
      </c>
      <c r="EH109" s="22">
        <f t="shared" si="663"/>
        <v>2143.2098583333336</v>
      </c>
      <c r="EI109" s="22">
        <f t="shared" si="663"/>
        <v>2193.8416083333336</v>
      </c>
      <c r="EK109" s="20"/>
      <c r="EL109" s="21" t="s">
        <v>31</v>
      </c>
      <c r="EM109" s="22">
        <f>SUM(EM106:EM107)</f>
        <v>1824.9595083333327</v>
      </c>
      <c r="EN109" s="22">
        <f t="shared" ref="EN109:EW109" si="664">SUM(EN106:EN107)</f>
        <v>1841.5422333333333</v>
      </c>
      <c r="EO109" s="22">
        <f t="shared" si="664"/>
        <v>1891.2904083333331</v>
      </c>
      <c r="EP109" s="22">
        <f t="shared" si="664"/>
        <v>1946.5661583333333</v>
      </c>
      <c r="EQ109" s="22">
        <f t="shared" si="664"/>
        <v>2007.3694833333329</v>
      </c>
      <c r="ER109" s="22">
        <f t="shared" si="664"/>
        <v>2062.6452333333332</v>
      </c>
      <c r="ES109" s="22">
        <f t="shared" si="664"/>
        <v>2117.9209833333334</v>
      </c>
      <c r="ET109" s="22">
        <f t="shared" si="664"/>
        <v>2173.1967333333337</v>
      </c>
      <c r="EU109" s="22">
        <f t="shared" si="664"/>
        <v>2289.2758083333333</v>
      </c>
      <c r="EV109" s="22">
        <f t="shared" si="664"/>
        <v>2344.5515583333336</v>
      </c>
      <c r="EW109" s="22">
        <f t="shared" si="664"/>
        <v>2399.8273083333338</v>
      </c>
      <c r="EY109" s="20"/>
      <c r="EZ109" s="21" t="s">
        <v>31</v>
      </c>
      <c r="FA109" s="22">
        <f>SUM(FA106:FA107)</f>
        <v>1904.2240833333333</v>
      </c>
      <c r="FB109" s="22">
        <f t="shared" ref="FB109:FK109" si="665">SUM(FB106:FB107)</f>
        <v>1921.8618333333329</v>
      </c>
      <c r="FC109" s="22">
        <f t="shared" si="665"/>
        <v>1974.7750833333332</v>
      </c>
      <c r="FD109" s="22">
        <f t="shared" si="665"/>
        <v>2033.5675833333328</v>
      </c>
      <c r="FE109" s="22">
        <f t="shared" si="665"/>
        <v>2098.239333333333</v>
      </c>
      <c r="FF109" s="22">
        <f t="shared" si="665"/>
        <v>2157.0318333333335</v>
      </c>
      <c r="FG109" s="22">
        <f t="shared" si="665"/>
        <v>2215.8243333333335</v>
      </c>
      <c r="FH109" s="22">
        <f t="shared" si="665"/>
        <v>2274.616833333333</v>
      </c>
      <c r="FI109" s="22">
        <f t="shared" si="665"/>
        <v>2398.0810833333339</v>
      </c>
      <c r="FJ109" s="22">
        <f t="shared" si="665"/>
        <v>2456.8735833333335</v>
      </c>
      <c r="FK109" s="22">
        <f t="shared" si="665"/>
        <v>2515.6660833333335</v>
      </c>
      <c r="FM109" s="20"/>
      <c r="FN109" s="21" t="s">
        <v>31</v>
      </c>
      <c r="FO109" s="22">
        <f>SUM(FO106:FO107)</f>
        <v>2017.1900583333331</v>
      </c>
      <c r="FP109" s="22">
        <f t="shared" ref="FP109:FY109" si="666">SUM(FP106:FP107)</f>
        <v>2035.826133333333</v>
      </c>
      <c r="FQ109" s="22">
        <f t="shared" si="666"/>
        <v>2091.7343583333331</v>
      </c>
      <c r="FR109" s="22">
        <f t="shared" si="666"/>
        <v>2153.8546083333335</v>
      </c>
      <c r="FS109" s="22">
        <f t="shared" si="666"/>
        <v>2222.1868833333333</v>
      </c>
      <c r="FT109" s="22">
        <f t="shared" si="666"/>
        <v>2284.3071333333332</v>
      </c>
      <c r="FU109" s="22">
        <f t="shared" si="666"/>
        <v>2346.4273833333332</v>
      </c>
      <c r="FV109" s="22">
        <f t="shared" si="666"/>
        <v>2408.5476333333331</v>
      </c>
      <c r="FW109" s="22">
        <f t="shared" si="666"/>
        <v>2539.0001583333337</v>
      </c>
      <c r="FX109" s="22">
        <f t="shared" si="666"/>
        <v>2601.1204083333337</v>
      </c>
      <c r="FY109" s="22">
        <f t="shared" si="666"/>
        <v>2663.2406583333336</v>
      </c>
      <c r="GA109" s="20"/>
      <c r="GB109" s="21" t="s">
        <v>31</v>
      </c>
      <c r="GC109" s="22">
        <f>SUM(GC106:GC107)</f>
        <v>2131.8050583333334</v>
      </c>
      <c r="GD109" s="22">
        <f t="shared" ref="GD109:GM109" si="667">SUM(GD106:GD107)</f>
        <v>2151.4536333333335</v>
      </c>
      <c r="GE109" s="22">
        <f t="shared" si="667"/>
        <v>2210.3993583333336</v>
      </c>
      <c r="GF109" s="22">
        <f t="shared" si="667"/>
        <v>2275.8946083333335</v>
      </c>
      <c r="GG109" s="22">
        <f t="shared" si="667"/>
        <v>2347.9393833333338</v>
      </c>
      <c r="GH109" s="22">
        <f t="shared" si="667"/>
        <v>2413.4346333333337</v>
      </c>
      <c r="GI109" s="22">
        <f t="shared" si="667"/>
        <v>2478.9298833333337</v>
      </c>
      <c r="GJ109" s="22">
        <f t="shared" si="667"/>
        <v>2544.4251333333336</v>
      </c>
      <c r="GK109" s="22">
        <f t="shared" si="667"/>
        <v>2681.9651583333334</v>
      </c>
      <c r="GL109" s="22">
        <f t="shared" si="667"/>
        <v>2747.4604083333334</v>
      </c>
      <c r="GM109" s="22">
        <f t="shared" si="667"/>
        <v>2812.9556583333338</v>
      </c>
      <c r="GO109" s="20"/>
      <c r="GP109" s="21" t="s">
        <v>31</v>
      </c>
      <c r="GQ109" s="22">
        <f>SUM(GQ106:GQ107)</f>
        <v>2371.1303583333338</v>
      </c>
      <c r="GR109" s="22">
        <f t="shared" ref="GR109:HA109" si="668">SUM(GR106:GR107)</f>
        <v>2392.8930333333333</v>
      </c>
      <c r="GS109" s="22">
        <f t="shared" si="668"/>
        <v>2458.181058333334</v>
      </c>
      <c r="GT109" s="22">
        <f t="shared" si="668"/>
        <v>2530.7233083333335</v>
      </c>
      <c r="GU109" s="22">
        <f t="shared" si="668"/>
        <v>2610.5197833333336</v>
      </c>
      <c r="GV109" s="22">
        <f t="shared" si="668"/>
        <v>2683.0620333333336</v>
      </c>
      <c r="GW109" s="22">
        <f t="shared" si="668"/>
        <v>2755.6042833333336</v>
      </c>
      <c r="GX109" s="22">
        <f t="shared" si="668"/>
        <v>2828.146533333334</v>
      </c>
      <c r="GY109" s="22">
        <f t="shared" si="668"/>
        <v>2980.4852583333336</v>
      </c>
      <c r="GZ109" s="22">
        <f t="shared" si="668"/>
        <v>3053.0275083333336</v>
      </c>
      <c r="HA109" s="22">
        <f t="shared" si="668"/>
        <v>3125.5697583333335</v>
      </c>
    </row>
    <row r="110" spans="1:209" ht="15" x14ac:dyDescent="0.2">
      <c r="A110" s="141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O110" s="141"/>
      <c r="P110" s="141"/>
      <c r="Q110" s="141"/>
      <c r="R110" s="141"/>
      <c r="S110" s="141"/>
      <c r="T110" s="141"/>
      <c r="U110" s="141"/>
      <c r="V110" s="141"/>
      <c r="W110" s="141"/>
      <c r="X110" s="141"/>
      <c r="Y110" s="141"/>
      <c r="Z110" s="141"/>
      <c r="AA110" s="141"/>
      <c r="AC110" s="141"/>
      <c r="AD110" s="141"/>
      <c r="AE110" s="141"/>
      <c r="AF110" s="141"/>
      <c r="AG110" s="141"/>
      <c r="AH110" s="141"/>
      <c r="AI110" s="141"/>
      <c r="AJ110" s="141"/>
      <c r="AK110" s="141"/>
      <c r="AL110" s="141"/>
      <c r="AM110" s="141"/>
      <c r="AN110" s="141"/>
      <c r="AO110" s="141"/>
      <c r="AQ110" s="141"/>
      <c r="AR110" s="141"/>
      <c r="AS110" s="141"/>
      <c r="AT110" s="141"/>
      <c r="AU110" s="141"/>
      <c r="AV110" s="141"/>
      <c r="AW110" s="141"/>
      <c r="AX110" s="141"/>
      <c r="AY110" s="141"/>
      <c r="AZ110" s="141"/>
      <c r="BA110" s="141"/>
      <c r="BB110" s="141"/>
      <c r="BC110" s="141"/>
      <c r="BE110" s="141"/>
      <c r="BF110" s="141"/>
      <c r="BG110" s="141"/>
      <c r="BH110" s="141"/>
      <c r="BI110" s="141"/>
      <c r="BJ110" s="141"/>
      <c r="BK110" s="141"/>
      <c r="BL110" s="141"/>
      <c r="BM110" s="141"/>
      <c r="BN110" s="141"/>
      <c r="BO110" s="141"/>
      <c r="BP110" s="141"/>
      <c r="BQ110" s="141"/>
      <c r="BS110" s="141"/>
      <c r="BT110" s="141"/>
      <c r="BU110" s="141"/>
      <c r="BV110" s="141"/>
      <c r="BW110" s="141"/>
      <c r="BX110" s="141"/>
      <c r="BY110" s="141"/>
      <c r="BZ110" s="141"/>
      <c r="CA110" s="141"/>
      <c r="CB110" s="141"/>
      <c r="CC110" s="141"/>
      <c r="CD110" s="141"/>
      <c r="CE110" s="141"/>
      <c r="CG110" s="129" t="s">
        <v>111</v>
      </c>
      <c r="CH110" s="129"/>
      <c r="CI110" s="129"/>
      <c r="CJ110" s="129"/>
      <c r="CK110" s="129"/>
      <c r="CL110" s="129"/>
      <c r="CM110" s="129"/>
      <c r="CN110" s="129"/>
      <c r="CO110" s="129"/>
      <c r="CP110" s="129"/>
      <c r="CQ110" s="129"/>
      <c r="CR110" s="129"/>
      <c r="CS110" s="129"/>
      <c r="CU110" s="129" t="s">
        <v>111</v>
      </c>
      <c r="CV110" s="129"/>
      <c r="CW110" s="129"/>
      <c r="CX110" s="129"/>
      <c r="CY110" s="129"/>
      <c r="CZ110" s="129"/>
      <c r="DA110" s="129"/>
      <c r="DB110" s="129"/>
      <c r="DC110" s="129"/>
      <c r="DD110" s="129"/>
      <c r="DE110" s="129"/>
      <c r="DF110" s="129"/>
      <c r="DG110" s="129"/>
      <c r="DI110" s="129" t="s">
        <v>111</v>
      </c>
      <c r="DJ110" s="129"/>
      <c r="DK110" s="129"/>
      <c r="DL110" s="129"/>
      <c r="DM110" s="129"/>
      <c r="DN110" s="129"/>
      <c r="DO110" s="129"/>
      <c r="DP110" s="129"/>
      <c r="DQ110" s="129"/>
      <c r="DR110" s="129"/>
      <c r="DS110" s="129"/>
      <c r="DT110" s="129"/>
      <c r="DU110" s="129"/>
      <c r="DW110" s="129" t="s">
        <v>130</v>
      </c>
      <c r="DX110" s="129"/>
      <c r="DY110" s="129"/>
      <c r="DZ110" s="129"/>
      <c r="EA110" s="129"/>
      <c r="EB110" s="129"/>
      <c r="EC110" s="129"/>
      <c r="ED110" s="129"/>
      <c r="EE110" s="129"/>
      <c r="EF110" s="129"/>
      <c r="EG110" s="129"/>
      <c r="EH110" s="129"/>
      <c r="EI110" s="129"/>
      <c r="EK110" s="129" t="s">
        <v>130</v>
      </c>
      <c r="EL110" s="129"/>
      <c r="EM110" s="129"/>
      <c r="EN110" s="129"/>
      <c r="EO110" s="129"/>
      <c r="EP110" s="129"/>
      <c r="EQ110" s="129"/>
      <c r="ER110" s="129"/>
      <c r="ES110" s="129"/>
      <c r="ET110" s="129"/>
      <c r="EU110" s="129"/>
      <c r="EV110" s="129"/>
      <c r="EW110" s="129"/>
      <c r="EY110" s="129" t="s">
        <v>130</v>
      </c>
      <c r="EZ110" s="129"/>
      <c r="FA110" s="129"/>
      <c r="FB110" s="129"/>
      <c r="FC110" s="129"/>
      <c r="FD110" s="129"/>
      <c r="FE110" s="129"/>
      <c r="FF110" s="129"/>
      <c r="FG110" s="129"/>
      <c r="FH110" s="129"/>
      <c r="FI110" s="129"/>
      <c r="FJ110" s="129"/>
      <c r="FK110" s="129"/>
      <c r="FM110" s="129" t="s">
        <v>130</v>
      </c>
      <c r="FN110" s="129"/>
      <c r="FO110" s="129"/>
      <c r="FP110" s="129"/>
      <c r="FQ110" s="129"/>
      <c r="FR110" s="129"/>
      <c r="FS110" s="129"/>
      <c r="FT110" s="129"/>
      <c r="FU110" s="129"/>
      <c r="FV110" s="129"/>
      <c r="FW110" s="129"/>
      <c r="FX110" s="129"/>
      <c r="FY110" s="129"/>
      <c r="GA110" s="129" t="s">
        <v>130</v>
      </c>
      <c r="GB110" s="129"/>
      <c r="GC110" s="129"/>
      <c r="GD110" s="129"/>
      <c r="GE110" s="129"/>
      <c r="GF110" s="129"/>
      <c r="GG110" s="129"/>
      <c r="GH110" s="129"/>
      <c r="GI110" s="129"/>
      <c r="GJ110" s="129"/>
      <c r="GK110" s="129"/>
      <c r="GL110" s="129"/>
      <c r="GM110" s="129"/>
      <c r="GO110" s="129" t="s">
        <v>130</v>
      </c>
      <c r="GP110" s="129"/>
      <c r="GQ110" s="129"/>
      <c r="GR110" s="129"/>
      <c r="GS110" s="129"/>
      <c r="GT110" s="129"/>
      <c r="GU110" s="129"/>
      <c r="GV110" s="129"/>
      <c r="GW110" s="129"/>
      <c r="GX110" s="129"/>
      <c r="GY110" s="129"/>
      <c r="GZ110" s="129"/>
      <c r="HA110" s="129"/>
    </row>
    <row r="111" spans="1:209" x14ac:dyDescent="0.2">
      <c r="C111" s="67"/>
      <c r="Q111" s="67"/>
      <c r="AE111" s="67"/>
      <c r="AS111" s="67"/>
      <c r="BG111" s="67"/>
      <c r="BU111" s="67"/>
      <c r="CI111" s="67"/>
      <c r="CW111" s="67"/>
      <c r="DK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M111" s="67"/>
      <c r="EN111" s="67"/>
      <c r="EO111" s="67"/>
      <c r="EP111" s="67"/>
      <c r="EQ111" s="67"/>
      <c r="ER111" s="67"/>
      <c r="ES111" s="67"/>
      <c r="ET111" s="67"/>
      <c r="EU111" s="67"/>
      <c r="EV111" s="67"/>
      <c r="EW111" s="67"/>
      <c r="FA111" s="67"/>
      <c r="FB111" s="67"/>
      <c r="FC111" s="67"/>
      <c r="FD111" s="67"/>
      <c r="FE111" s="67"/>
      <c r="FF111" s="67"/>
      <c r="FG111" s="67"/>
      <c r="FH111" s="67"/>
      <c r="FI111" s="67"/>
      <c r="FJ111" s="67"/>
      <c r="FK111" s="67"/>
      <c r="FO111" s="67"/>
      <c r="FP111" s="67"/>
      <c r="FQ111" s="67"/>
      <c r="FR111" s="67"/>
      <c r="FS111" s="67"/>
      <c r="FT111" s="67"/>
      <c r="FU111" s="67"/>
      <c r="FV111" s="67"/>
      <c r="FW111" s="67"/>
      <c r="FX111" s="67"/>
      <c r="FY111" s="67"/>
      <c r="GC111" s="67"/>
      <c r="GD111" s="67"/>
      <c r="GE111" s="67"/>
      <c r="GF111" s="67"/>
      <c r="GG111" s="67"/>
      <c r="GH111" s="67"/>
      <c r="GI111" s="67"/>
      <c r="GJ111" s="67"/>
      <c r="GK111" s="67"/>
      <c r="GL111" s="67"/>
      <c r="GM111" s="67"/>
      <c r="GQ111" s="67"/>
      <c r="GR111" s="67"/>
      <c r="GS111" s="67"/>
      <c r="GT111" s="67"/>
      <c r="GU111" s="67"/>
      <c r="GV111" s="67"/>
      <c r="GW111" s="67"/>
      <c r="GX111" s="67"/>
      <c r="GY111" s="67"/>
      <c r="GZ111" s="67"/>
      <c r="HA111" s="67"/>
    </row>
    <row r="112" spans="1:209" ht="22.5" x14ac:dyDescent="0.3">
      <c r="A112" s="133" t="s">
        <v>45</v>
      </c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133"/>
      <c r="M112" s="133"/>
      <c r="O112" s="133" t="s">
        <v>45</v>
      </c>
      <c r="P112" s="133"/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C112" s="133" t="s">
        <v>45</v>
      </c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Q112" s="133" t="s">
        <v>45</v>
      </c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E112" s="133" t="s">
        <v>45</v>
      </c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S112" s="133" t="s">
        <v>45</v>
      </c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G112" s="133" t="s">
        <v>45</v>
      </c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U112" s="133" t="s">
        <v>45</v>
      </c>
      <c r="CV112" s="133"/>
      <c r="CW112" s="133"/>
      <c r="CX112" s="133"/>
      <c r="CY112" s="133"/>
      <c r="CZ112" s="133"/>
      <c r="DA112" s="133"/>
      <c r="DB112" s="133"/>
      <c r="DC112" s="133"/>
      <c r="DD112" s="133"/>
      <c r="DE112" s="133"/>
      <c r="DF112" s="133"/>
      <c r="DG112" s="133"/>
      <c r="DI112" s="133" t="s">
        <v>45</v>
      </c>
      <c r="DJ112" s="133"/>
      <c r="DK112" s="133"/>
      <c r="DL112" s="133"/>
      <c r="DM112" s="133"/>
      <c r="DN112" s="133"/>
      <c r="DO112" s="133"/>
      <c r="DP112" s="133"/>
      <c r="DQ112" s="133"/>
      <c r="DR112" s="133"/>
      <c r="DS112" s="133"/>
      <c r="DT112" s="133"/>
      <c r="DU112" s="133"/>
      <c r="DW112" s="133" t="s">
        <v>45</v>
      </c>
      <c r="DX112" s="133"/>
      <c r="DY112" s="133"/>
      <c r="DZ112" s="133"/>
      <c r="EA112" s="133"/>
      <c r="EB112" s="133"/>
      <c r="EC112" s="133"/>
      <c r="ED112" s="133"/>
      <c r="EE112" s="133"/>
      <c r="EF112" s="133"/>
      <c r="EG112" s="133"/>
      <c r="EH112" s="133"/>
      <c r="EI112" s="133"/>
      <c r="EK112" s="133" t="s">
        <v>45</v>
      </c>
      <c r="EL112" s="133"/>
      <c r="EM112" s="133"/>
      <c r="EN112" s="133"/>
      <c r="EO112" s="133"/>
      <c r="EP112" s="133"/>
      <c r="EQ112" s="133"/>
      <c r="ER112" s="133"/>
      <c r="ES112" s="133"/>
      <c r="ET112" s="133"/>
      <c r="EU112" s="133"/>
      <c r="EV112" s="133"/>
      <c r="EW112" s="133"/>
      <c r="EY112" s="133" t="s">
        <v>45</v>
      </c>
      <c r="EZ112" s="133"/>
      <c r="FA112" s="133"/>
      <c r="FB112" s="133"/>
      <c r="FC112" s="133"/>
      <c r="FD112" s="133"/>
      <c r="FE112" s="133"/>
      <c r="FF112" s="133"/>
      <c r="FG112" s="133"/>
      <c r="FH112" s="133"/>
      <c r="FI112" s="133"/>
      <c r="FJ112" s="133"/>
      <c r="FK112" s="133"/>
      <c r="FM112" s="133" t="s">
        <v>45</v>
      </c>
      <c r="FN112" s="133"/>
      <c r="FO112" s="133"/>
      <c r="FP112" s="133"/>
      <c r="FQ112" s="133"/>
      <c r="FR112" s="133"/>
      <c r="FS112" s="133"/>
      <c r="FT112" s="133"/>
      <c r="FU112" s="133"/>
      <c r="FV112" s="133"/>
      <c r="FW112" s="133"/>
      <c r="FX112" s="133"/>
      <c r="FY112" s="133"/>
      <c r="GA112" s="133" t="s">
        <v>45</v>
      </c>
      <c r="GB112" s="133"/>
      <c r="GC112" s="133"/>
      <c r="GD112" s="133"/>
      <c r="GE112" s="133"/>
      <c r="GF112" s="133"/>
      <c r="GG112" s="133"/>
      <c r="GH112" s="133"/>
      <c r="GI112" s="133"/>
      <c r="GJ112" s="133"/>
      <c r="GK112" s="133"/>
      <c r="GL112" s="133"/>
      <c r="GM112" s="133"/>
      <c r="GO112" s="133" t="s">
        <v>45</v>
      </c>
      <c r="GP112" s="133"/>
      <c r="GQ112" s="133"/>
      <c r="GR112" s="133"/>
      <c r="GS112" s="133"/>
      <c r="GT112" s="133"/>
      <c r="GU112" s="133"/>
      <c r="GV112" s="133"/>
      <c r="GW112" s="133"/>
      <c r="GX112" s="133"/>
      <c r="GY112" s="133"/>
      <c r="GZ112" s="133"/>
      <c r="HA112" s="133"/>
    </row>
    <row r="114" spans="1:209" ht="18" x14ac:dyDescent="0.25">
      <c r="A114" s="134" t="s">
        <v>46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O114" s="134" t="s">
        <v>46</v>
      </c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C114" s="134" t="s">
        <v>46</v>
      </c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Q114" s="134" t="s">
        <v>46</v>
      </c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E114" s="134" t="s">
        <v>46</v>
      </c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S114" s="134" t="s">
        <v>46</v>
      </c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G114" s="134" t="s">
        <v>46</v>
      </c>
      <c r="CH114" s="134"/>
      <c r="CI114" s="134"/>
      <c r="CJ114" s="134"/>
      <c r="CK114" s="134"/>
      <c r="CL114" s="134"/>
      <c r="CM114" s="134"/>
      <c r="CN114" s="134"/>
      <c r="CO114" s="134"/>
      <c r="CP114" s="134"/>
      <c r="CQ114" s="134"/>
      <c r="CR114" s="134"/>
      <c r="CS114" s="134"/>
      <c r="CU114" s="134" t="s">
        <v>46</v>
      </c>
      <c r="CV114" s="134"/>
      <c r="CW114" s="134"/>
      <c r="CX114" s="134"/>
      <c r="CY114" s="134"/>
      <c r="CZ114" s="134"/>
      <c r="DA114" s="134"/>
      <c r="DB114" s="134"/>
      <c r="DC114" s="134"/>
      <c r="DD114" s="134"/>
      <c r="DE114" s="134"/>
      <c r="DF114" s="134"/>
      <c r="DG114" s="134"/>
      <c r="DI114" s="134" t="s">
        <v>46</v>
      </c>
      <c r="DJ114" s="134"/>
      <c r="DK114" s="134"/>
      <c r="DL114" s="134"/>
      <c r="DM114" s="134"/>
      <c r="DN114" s="134"/>
      <c r="DO114" s="134"/>
      <c r="DP114" s="134"/>
      <c r="DQ114" s="134"/>
      <c r="DR114" s="134"/>
      <c r="DS114" s="134"/>
      <c r="DT114" s="134"/>
      <c r="DU114" s="134"/>
      <c r="DW114" s="134" t="s">
        <v>46</v>
      </c>
      <c r="DX114" s="134"/>
      <c r="DY114" s="134"/>
      <c r="DZ114" s="134"/>
      <c r="EA114" s="134"/>
      <c r="EB114" s="134"/>
      <c r="EC114" s="134"/>
      <c r="ED114" s="134"/>
      <c r="EE114" s="134"/>
      <c r="EF114" s="134"/>
      <c r="EG114" s="134"/>
      <c r="EH114" s="134"/>
      <c r="EI114" s="134"/>
      <c r="EK114" s="134" t="s">
        <v>46</v>
      </c>
      <c r="EL114" s="134"/>
      <c r="EM114" s="134"/>
      <c r="EN114" s="134"/>
      <c r="EO114" s="134"/>
      <c r="EP114" s="134"/>
      <c r="EQ114" s="134"/>
      <c r="ER114" s="134"/>
      <c r="ES114" s="134"/>
      <c r="ET114" s="134"/>
      <c r="EU114" s="134"/>
      <c r="EV114" s="134"/>
      <c r="EW114" s="134"/>
      <c r="EY114" s="134" t="s">
        <v>46</v>
      </c>
      <c r="EZ114" s="134"/>
      <c r="FA114" s="134"/>
      <c r="FB114" s="134"/>
      <c r="FC114" s="134"/>
      <c r="FD114" s="134"/>
      <c r="FE114" s="134"/>
      <c r="FF114" s="134"/>
      <c r="FG114" s="134"/>
      <c r="FH114" s="134"/>
      <c r="FI114" s="134"/>
      <c r="FJ114" s="134"/>
      <c r="FK114" s="134"/>
      <c r="FM114" s="134" t="s">
        <v>46</v>
      </c>
      <c r="FN114" s="134"/>
      <c r="FO114" s="134"/>
      <c r="FP114" s="134"/>
      <c r="FQ114" s="134"/>
      <c r="FR114" s="134"/>
      <c r="FS114" s="134"/>
      <c r="FT114" s="134"/>
      <c r="FU114" s="134"/>
      <c r="FV114" s="134"/>
      <c r="FW114" s="134"/>
      <c r="FX114" s="134"/>
      <c r="FY114" s="134"/>
      <c r="GA114" s="134" t="s">
        <v>46</v>
      </c>
      <c r="GB114" s="134"/>
      <c r="GC114" s="134"/>
      <c r="GD114" s="134"/>
      <c r="GE114" s="134"/>
      <c r="GF114" s="134"/>
      <c r="GG114" s="134"/>
      <c r="GH114" s="134"/>
      <c r="GI114" s="134"/>
      <c r="GJ114" s="134"/>
      <c r="GK114" s="134"/>
      <c r="GL114" s="134"/>
      <c r="GM114" s="134"/>
      <c r="GO114" s="134" t="s">
        <v>46</v>
      </c>
      <c r="GP114" s="134"/>
      <c r="GQ114" s="134"/>
      <c r="GR114" s="134"/>
      <c r="GS114" s="134"/>
      <c r="GT114" s="134"/>
      <c r="GU114" s="134"/>
      <c r="GV114" s="134"/>
      <c r="GW114" s="134"/>
      <c r="GX114" s="134"/>
      <c r="GY114" s="134"/>
      <c r="GZ114" s="134"/>
      <c r="HA114" s="134"/>
    </row>
    <row r="116" spans="1:209" ht="18" x14ac:dyDescent="0.25">
      <c r="A116" s="134" t="s">
        <v>47</v>
      </c>
      <c r="B116" s="134"/>
      <c r="C116" s="134"/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O116" s="134" t="s">
        <v>47</v>
      </c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C116" s="134" t="s">
        <v>47</v>
      </c>
      <c r="AD116" s="134"/>
      <c r="AE116" s="134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Q116" s="134" t="s">
        <v>47</v>
      </c>
      <c r="AR116" s="134"/>
      <c r="AS116" s="134"/>
      <c r="AT116" s="134"/>
      <c r="AU116" s="134"/>
      <c r="AV116" s="134"/>
      <c r="AW116" s="134"/>
      <c r="AX116" s="134"/>
      <c r="AY116" s="134"/>
      <c r="AZ116" s="134"/>
      <c r="BA116" s="134"/>
      <c r="BB116" s="134"/>
      <c r="BC116" s="134"/>
      <c r="BE116" s="134" t="s">
        <v>47</v>
      </c>
      <c r="BF116" s="134"/>
      <c r="BG116" s="134"/>
      <c r="BH116" s="134"/>
      <c r="BI116" s="134"/>
      <c r="BJ116" s="134"/>
      <c r="BK116" s="134"/>
      <c r="BL116" s="134"/>
      <c r="BM116" s="134"/>
      <c r="BN116" s="134"/>
      <c r="BO116" s="134"/>
      <c r="BP116" s="134"/>
      <c r="BQ116" s="134"/>
      <c r="BS116" s="134" t="s">
        <v>47</v>
      </c>
      <c r="BT116" s="134"/>
      <c r="BU116" s="134"/>
      <c r="BV116" s="134"/>
      <c r="BW116" s="134"/>
      <c r="BX116" s="134"/>
      <c r="BY116" s="134"/>
      <c r="BZ116" s="134"/>
      <c r="CA116" s="134"/>
      <c r="CB116" s="134"/>
      <c r="CC116" s="134"/>
      <c r="CD116" s="134"/>
      <c r="CE116" s="134"/>
      <c r="CG116" s="134" t="s">
        <v>47</v>
      </c>
      <c r="CH116" s="134"/>
      <c r="CI116" s="134"/>
      <c r="CJ116" s="134"/>
      <c r="CK116" s="134"/>
      <c r="CL116" s="134"/>
      <c r="CM116" s="134"/>
      <c r="CN116" s="134"/>
      <c r="CO116" s="134"/>
      <c r="CP116" s="134"/>
      <c r="CQ116" s="134"/>
      <c r="CR116" s="134"/>
      <c r="CS116" s="134"/>
      <c r="CU116" s="134" t="s">
        <v>47</v>
      </c>
      <c r="CV116" s="134"/>
      <c r="CW116" s="134"/>
      <c r="CX116" s="134"/>
      <c r="CY116" s="134"/>
      <c r="CZ116" s="134"/>
      <c r="DA116" s="134"/>
      <c r="DB116" s="134"/>
      <c r="DC116" s="134"/>
      <c r="DD116" s="134"/>
      <c r="DE116" s="134"/>
      <c r="DF116" s="134"/>
      <c r="DG116" s="134"/>
      <c r="DI116" s="134" t="s">
        <v>47</v>
      </c>
      <c r="DJ116" s="134"/>
      <c r="DK116" s="134"/>
      <c r="DL116" s="134"/>
      <c r="DM116" s="134"/>
      <c r="DN116" s="134"/>
      <c r="DO116" s="134"/>
      <c r="DP116" s="134"/>
      <c r="DQ116" s="134"/>
      <c r="DR116" s="134"/>
      <c r="DS116" s="134"/>
      <c r="DT116" s="134"/>
      <c r="DU116" s="134"/>
      <c r="DW116" s="134" t="s">
        <v>47</v>
      </c>
      <c r="DX116" s="134"/>
      <c r="DY116" s="134"/>
      <c r="DZ116" s="134"/>
      <c r="EA116" s="134"/>
      <c r="EB116" s="134"/>
      <c r="EC116" s="134"/>
      <c r="ED116" s="134"/>
      <c r="EE116" s="134"/>
      <c r="EF116" s="134"/>
      <c r="EG116" s="134"/>
      <c r="EH116" s="134"/>
      <c r="EI116" s="134"/>
      <c r="EK116" s="134" t="s">
        <v>47</v>
      </c>
      <c r="EL116" s="134"/>
      <c r="EM116" s="134"/>
      <c r="EN116" s="134"/>
      <c r="EO116" s="134"/>
      <c r="EP116" s="134"/>
      <c r="EQ116" s="134"/>
      <c r="ER116" s="134"/>
      <c r="ES116" s="134"/>
      <c r="ET116" s="134"/>
      <c r="EU116" s="134"/>
      <c r="EV116" s="134"/>
      <c r="EW116" s="134"/>
      <c r="EY116" s="134" t="s">
        <v>47</v>
      </c>
      <c r="EZ116" s="134"/>
      <c r="FA116" s="134"/>
      <c r="FB116" s="134"/>
      <c r="FC116" s="134"/>
      <c r="FD116" s="134"/>
      <c r="FE116" s="134"/>
      <c r="FF116" s="134"/>
      <c r="FG116" s="134"/>
      <c r="FH116" s="134"/>
      <c r="FI116" s="134"/>
      <c r="FJ116" s="134"/>
      <c r="FK116" s="134"/>
      <c r="FM116" s="134" t="s">
        <v>47</v>
      </c>
      <c r="FN116" s="134"/>
      <c r="FO116" s="134"/>
      <c r="FP116" s="134"/>
      <c r="FQ116" s="134"/>
      <c r="FR116" s="134"/>
      <c r="FS116" s="134"/>
      <c r="FT116" s="134"/>
      <c r="FU116" s="134"/>
      <c r="FV116" s="134"/>
      <c r="FW116" s="134"/>
      <c r="FX116" s="134"/>
      <c r="FY116" s="134"/>
      <c r="GA116" s="134" t="s">
        <v>47</v>
      </c>
      <c r="GB116" s="134"/>
      <c r="GC116" s="134"/>
      <c r="GD116" s="134"/>
      <c r="GE116" s="134"/>
      <c r="GF116" s="134"/>
      <c r="GG116" s="134"/>
      <c r="GH116" s="134"/>
      <c r="GI116" s="134"/>
      <c r="GJ116" s="134"/>
      <c r="GK116" s="134"/>
      <c r="GL116" s="134"/>
      <c r="GM116" s="134"/>
      <c r="GO116" s="134" t="s">
        <v>47</v>
      </c>
      <c r="GP116" s="134"/>
      <c r="GQ116" s="134"/>
      <c r="GR116" s="134"/>
      <c r="GS116" s="134"/>
      <c r="GT116" s="134"/>
      <c r="GU116" s="134"/>
      <c r="GV116" s="134"/>
      <c r="GW116" s="134"/>
      <c r="GX116" s="134"/>
      <c r="GY116" s="134"/>
      <c r="GZ116" s="134"/>
      <c r="HA116" s="134"/>
    </row>
  </sheetData>
  <mergeCells count="255">
    <mergeCell ref="GO74:HA74"/>
    <mergeCell ref="GO78:HA78"/>
    <mergeCell ref="GO92:HA92"/>
    <mergeCell ref="GO94:HA94"/>
    <mergeCell ref="GO110:HA110"/>
    <mergeCell ref="GO112:HA112"/>
    <mergeCell ref="GO114:HA114"/>
    <mergeCell ref="GO116:HA116"/>
    <mergeCell ref="GO1:HA1"/>
    <mergeCell ref="GO2:HA2"/>
    <mergeCell ref="GO3:HA3"/>
    <mergeCell ref="GO20:HA20"/>
    <mergeCell ref="GO22:HA22"/>
    <mergeCell ref="GO37:HA37"/>
    <mergeCell ref="GO40:HA40"/>
    <mergeCell ref="GO57:HA57"/>
    <mergeCell ref="GO60:HA60"/>
    <mergeCell ref="FM74:FY74"/>
    <mergeCell ref="FM78:FY78"/>
    <mergeCell ref="FM92:FY92"/>
    <mergeCell ref="FM94:FY94"/>
    <mergeCell ref="FM110:FY110"/>
    <mergeCell ref="FM112:FY112"/>
    <mergeCell ref="FM114:FY114"/>
    <mergeCell ref="FM116:FY116"/>
    <mergeCell ref="FM1:FY1"/>
    <mergeCell ref="FM2:FY2"/>
    <mergeCell ref="FM3:FY3"/>
    <mergeCell ref="FM20:FY20"/>
    <mergeCell ref="FM22:FY22"/>
    <mergeCell ref="FM37:FY37"/>
    <mergeCell ref="FM40:FY40"/>
    <mergeCell ref="FM57:FY57"/>
    <mergeCell ref="FM60:FY60"/>
    <mergeCell ref="EY116:FK116"/>
    <mergeCell ref="EK74:EW74"/>
    <mergeCell ref="EK78:EW78"/>
    <mergeCell ref="EK92:EW92"/>
    <mergeCell ref="EK94:EW94"/>
    <mergeCell ref="EK110:EW110"/>
    <mergeCell ref="EK112:EW112"/>
    <mergeCell ref="EK114:EW114"/>
    <mergeCell ref="EK116:EW116"/>
    <mergeCell ref="EY74:FK74"/>
    <mergeCell ref="EY78:FK78"/>
    <mergeCell ref="EY92:FK92"/>
    <mergeCell ref="EY94:FK94"/>
    <mergeCell ref="EY110:FK110"/>
    <mergeCell ref="EY112:FK112"/>
    <mergeCell ref="EY114:FK114"/>
    <mergeCell ref="EY1:FK1"/>
    <mergeCell ref="EY2:FK2"/>
    <mergeCell ref="EY3:FK3"/>
    <mergeCell ref="EY20:FK20"/>
    <mergeCell ref="EY22:FK22"/>
    <mergeCell ref="EY37:FK37"/>
    <mergeCell ref="EY40:FK40"/>
    <mergeCell ref="EY57:FK57"/>
    <mergeCell ref="EY60:FK60"/>
    <mergeCell ref="EK1:EW1"/>
    <mergeCell ref="EK2:EW2"/>
    <mergeCell ref="EK3:EW3"/>
    <mergeCell ref="EK20:EW20"/>
    <mergeCell ref="EK22:EW22"/>
    <mergeCell ref="EK37:EW37"/>
    <mergeCell ref="EK40:EW40"/>
    <mergeCell ref="EK57:EW57"/>
    <mergeCell ref="EK60:EW60"/>
    <mergeCell ref="DI112:DU112"/>
    <mergeCell ref="DI114:DU114"/>
    <mergeCell ref="DI116:DU116"/>
    <mergeCell ref="DI60:DU60"/>
    <mergeCell ref="DI74:DU74"/>
    <mergeCell ref="DI78:DU78"/>
    <mergeCell ref="DI92:DU92"/>
    <mergeCell ref="DI94:DU94"/>
    <mergeCell ref="DI110:DU110"/>
    <mergeCell ref="DI1:DU1"/>
    <mergeCell ref="DI2:DU2"/>
    <mergeCell ref="DI3:DU3"/>
    <mergeCell ref="DI20:DU20"/>
    <mergeCell ref="DI22:DU22"/>
    <mergeCell ref="DI37:DU37"/>
    <mergeCell ref="DI40:DU40"/>
    <mergeCell ref="DI57:DU57"/>
    <mergeCell ref="CG94:CS94"/>
    <mergeCell ref="CU94:DG94"/>
    <mergeCell ref="CG78:CS78"/>
    <mergeCell ref="CU78:DG78"/>
    <mergeCell ref="CG60:CS60"/>
    <mergeCell ref="CU60:DG60"/>
    <mergeCell ref="CG40:CS40"/>
    <mergeCell ref="CU40:DG40"/>
    <mergeCell ref="CG22:CS22"/>
    <mergeCell ref="CU22:DG22"/>
    <mergeCell ref="CG3:CS3"/>
    <mergeCell ref="CU3:DG3"/>
    <mergeCell ref="CG1:CS1"/>
    <mergeCell ref="CU1:DG1"/>
    <mergeCell ref="A116:M116"/>
    <mergeCell ref="O116:AA116"/>
    <mergeCell ref="AC116:AO116"/>
    <mergeCell ref="AQ116:BC116"/>
    <mergeCell ref="BE116:BQ116"/>
    <mergeCell ref="BS116:CE116"/>
    <mergeCell ref="CG112:CS112"/>
    <mergeCell ref="CU112:DG112"/>
    <mergeCell ref="A114:M114"/>
    <mergeCell ref="O114:AA114"/>
    <mergeCell ref="AC114:AO114"/>
    <mergeCell ref="AQ114:BC114"/>
    <mergeCell ref="BE114:BQ114"/>
    <mergeCell ref="BS114:CE114"/>
    <mergeCell ref="CG114:CS114"/>
    <mergeCell ref="CU114:DG114"/>
    <mergeCell ref="A112:M112"/>
    <mergeCell ref="O112:AA112"/>
    <mergeCell ref="AC112:AO112"/>
    <mergeCell ref="AQ112:BC112"/>
    <mergeCell ref="BE112:BQ112"/>
    <mergeCell ref="BS112:CE112"/>
    <mergeCell ref="CG116:CS116"/>
    <mergeCell ref="CU116:DG116"/>
    <mergeCell ref="A110:M110"/>
    <mergeCell ref="O110:AA110"/>
    <mergeCell ref="AC110:AO110"/>
    <mergeCell ref="AQ110:BC110"/>
    <mergeCell ref="BE110:BQ110"/>
    <mergeCell ref="BS110:CE110"/>
    <mergeCell ref="CG110:CS110"/>
    <mergeCell ref="CU110:DG110"/>
    <mergeCell ref="A94:M94"/>
    <mergeCell ref="O94:AA94"/>
    <mergeCell ref="AC94:AO94"/>
    <mergeCell ref="AQ94:BC94"/>
    <mergeCell ref="BE94:BQ94"/>
    <mergeCell ref="BS94:CE94"/>
    <mergeCell ref="A92:M92"/>
    <mergeCell ref="O92:AA92"/>
    <mergeCell ref="AC92:AO92"/>
    <mergeCell ref="AQ92:BC92"/>
    <mergeCell ref="BE92:BQ92"/>
    <mergeCell ref="BS92:CE92"/>
    <mergeCell ref="CG92:CS92"/>
    <mergeCell ref="CU92:DG92"/>
    <mergeCell ref="A78:M78"/>
    <mergeCell ref="O78:AA78"/>
    <mergeCell ref="AC78:AO78"/>
    <mergeCell ref="AQ78:BC78"/>
    <mergeCell ref="BE78:BQ78"/>
    <mergeCell ref="BS78:CE78"/>
    <mergeCell ref="A74:M74"/>
    <mergeCell ref="O74:AA74"/>
    <mergeCell ref="AC74:AO74"/>
    <mergeCell ref="AQ74:BC74"/>
    <mergeCell ref="BE74:BQ74"/>
    <mergeCell ref="BS74:CE74"/>
    <mergeCell ref="CG74:CS74"/>
    <mergeCell ref="CU74:DG74"/>
    <mergeCell ref="A60:M60"/>
    <mergeCell ref="O60:AA60"/>
    <mergeCell ref="AC60:AO60"/>
    <mergeCell ref="AQ60:BC60"/>
    <mergeCell ref="BE60:BQ60"/>
    <mergeCell ref="BS60:CE60"/>
    <mergeCell ref="A57:M57"/>
    <mergeCell ref="O57:AA57"/>
    <mergeCell ref="AC57:AO57"/>
    <mergeCell ref="AQ57:BC57"/>
    <mergeCell ref="BE57:BQ57"/>
    <mergeCell ref="BS57:CE57"/>
    <mergeCell ref="CG57:CS57"/>
    <mergeCell ref="CU57:DG57"/>
    <mergeCell ref="A40:M40"/>
    <mergeCell ref="O40:AA40"/>
    <mergeCell ref="AC40:AO40"/>
    <mergeCell ref="AQ40:BC40"/>
    <mergeCell ref="BE40:BQ40"/>
    <mergeCell ref="BS40:CE40"/>
    <mergeCell ref="A37:M37"/>
    <mergeCell ref="O37:AA37"/>
    <mergeCell ref="AC37:AO37"/>
    <mergeCell ref="AQ37:BC37"/>
    <mergeCell ref="BE37:BQ37"/>
    <mergeCell ref="BS37:CE37"/>
    <mergeCell ref="CG37:CS37"/>
    <mergeCell ref="CU37:DG37"/>
    <mergeCell ref="A22:M22"/>
    <mergeCell ref="O22:AA22"/>
    <mergeCell ref="AC22:AO22"/>
    <mergeCell ref="AQ22:BC22"/>
    <mergeCell ref="BE22:BQ22"/>
    <mergeCell ref="BS22:CE22"/>
    <mergeCell ref="A20:M20"/>
    <mergeCell ref="O20:AA20"/>
    <mergeCell ref="AC20:AO20"/>
    <mergeCell ref="AQ20:BC20"/>
    <mergeCell ref="BE20:BQ20"/>
    <mergeCell ref="BS20:CE20"/>
    <mergeCell ref="CG20:CS20"/>
    <mergeCell ref="CU20:DG20"/>
    <mergeCell ref="A3:M3"/>
    <mergeCell ref="O3:AA3"/>
    <mergeCell ref="AC3:AO3"/>
    <mergeCell ref="AQ3:BC3"/>
    <mergeCell ref="BE3:BQ3"/>
    <mergeCell ref="BS3:CE3"/>
    <mergeCell ref="A2:M2"/>
    <mergeCell ref="O2:AA2"/>
    <mergeCell ref="AC2:AO2"/>
    <mergeCell ref="AQ2:BC2"/>
    <mergeCell ref="BE2:BQ2"/>
    <mergeCell ref="BS2:CE2"/>
    <mergeCell ref="CG2:CS2"/>
    <mergeCell ref="CU2:DG2"/>
    <mergeCell ref="A1:M1"/>
    <mergeCell ref="O1:AA1"/>
    <mergeCell ref="AC1:AO1"/>
    <mergeCell ref="AQ1:BC1"/>
    <mergeCell ref="BE1:BQ1"/>
    <mergeCell ref="BS1:CE1"/>
    <mergeCell ref="DW74:EI74"/>
    <mergeCell ref="DW78:EI78"/>
    <mergeCell ref="DW92:EI92"/>
    <mergeCell ref="DW94:EI94"/>
    <mergeCell ref="DW110:EI110"/>
    <mergeCell ref="DW112:EI112"/>
    <mergeCell ref="DW114:EI114"/>
    <mergeCell ref="DW116:EI116"/>
    <mergeCell ref="DW1:EI1"/>
    <mergeCell ref="DW2:EI2"/>
    <mergeCell ref="DW3:EI3"/>
    <mergeCell ref="DW20:EI20"/>
    <mergeCell ref="DW22:EI22"/>
    <mergeCell ref="DW37:EI37"/>
    <mergeCell ref="DW40:EI40"/>
    <mergeCell ref="DW57:EI57"/>
    <mergeCell ref="DW60:EI60"/>
    <mergeCell ref="GA74:GM74"/>
    <mergeCell ref="GA78:GM78"/>
    <mergeCell ref="GA92:GM92"/>
    <mergeCell ref="GA94:GM94"/>
    <mergeCell ref="GA110:GM110"/>
    <mergeCell ref="GA112:GM112"/>
    <mergeCell ref="GA114:GM114"/>
    <mergeCell ref="GA116:GM116"/>
    <mergeCell ref="GA1:GM1"/>
    <mergeCell ref="GA2:GM2"/>
    <mergeCell ref="GA3:GM3"/>
    <mergeCell ref="GA20:GM20"/>
    <mergeCell ref="GA22:GM22"/>
    <mergeCell ref="GA37:GM37"/>
    <mergeCell ref="GA40:GM40"/>
    <mergeCell ref="GA57:GM57"/>
    <mergeCell ref="GA60:GM6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A56"/>
  <sheetViews>
    <sheetView topLeftCell="GN34" zoomScale="80" zoomScaleNormal="80" workbookViewId="0">
      <selection activeCell="GW13" sqref="GW13"/>
    </sheetView>
  </sheetViews>
  <sheetFormatPr baseColWidth="10" defaultColWidth="11.42578125" defaultRowHeight="14.25" x14ac:dyDescent="0.2"/>
  <cols>
    <col min="1" max="1" width="0" style="1" hidden="1" customWidth="1"/>
    <col min="2" max="2" width="38.42578125" style="1" hidden="1" customWidth="1"/>
    <col min="3" max="3" width="12.7109375" style="1" hidden="1" customWidth="1"/>
    <col min="4" max="5" width="13" style="1" hidden="1" customWidth="1"/>
    <col min="6" max="6" width="12.7109375" style="1" hidden="1" customWidth="1"/>
    <col min="7" max="7" width="13" style="1" hidden="1" customWidth="1"/>
    <col min="8" max="8" width="12.7109375" style="1" hidden="1" customWidth="1"/>
    <col min="9" max="9" width="13" style="1" hidden="1" customWidth="1"/>
    <col min="10" max="10" width="13.42578125" style="1" hidden="1" customWidth="1"/>
    <col min="11" max="11" width="13.28515625" style="1" hidden="1" customWidth="1"/>
    <col min="12" max="12" width="13" style="1" hidden="1" customWidth="1"/>
    <col min="13" max="13" width="13.28515625" style="1" hidden="1" customWidth="1"/>
    <col min="14" max="14" width="5.5703125" style="1" hidden="1" customWidth="1"/>
    <col min="15" max="15" width="0" style="1" hidden="1" customWidth="1"/>
    <col min="16" max="16" width="16" style="1" hidden="1" customWidth="1"/>
    <col min="17" max="27" width="13.42578125" style="1" hidden="1" customWidth="1"/>
    <col min="28" max="29" width="0" style="1" hidden="1" customWidth="1"/>
    <col min="30" max="30" width="26.42578125" style="1" hidden="1" customWidth="1"/>
    <col min="31" max="35" width="0" style="1" hidden="1" customWidth="1"/>
    <col min="36" max="36" width="10.42578125" style="1" hidden="1" customWidth="1"/>
    <col min="37" max="41" width="0" style="1" hidden="1" customWidth="1"/>
    <col min="42" max="42" width="6" style="1" hidden="1" customWidth="1"/>
    <col min="43" max="43" width="0" style="1" hidden="1" customWidth="1"/>
    <col min="44" max="44" width="33.5703125" style="1" hidden="1" customWidth="1"/>
    <col min="45" max="57" width="0" style="1" hidden="1" customWidth="1"/>
    <col min="58" max="58" width="33.5703125" style="1" hidden="1" customWidth="1"/>
    <col min="59" max="69" width="0" style="1" hidden="1" customWidth="1"/>
    <col min="70" max="70" width="8" style="1" hidden="1" customWidth="1"/>
    <col min="71" max="71" width="0" style="1" hidden="1" customWidth="1"/>
    <col min="72" max="72" width="33.5703125" style="1" hidden="1" customWidth="1"/>
    <col min="73" max="85" width="0" style="1" hidden="1" customWidth="1"/>
    <col min="86" max="86" width="33.5703125" style="1" hidden="1" customWidth="1"/>
    <col min="87" max="99" width="0" style="1" hidden="1" customWidth="1"/>
    <col min="100" max="100" width="33.5703125" style="1" hidden="1" customWidth="1"/>
    <col min="101" max="112" width="0" style="1" hidden="1" customWidth="1"/>
    <col min="113" max="113" width="11.42578125" style="1"/>
    <col min="114" max="114" width="26.7109375" style="1" bestFit="1" customWidth="1"/>
    <col min="115" max="127" width="11.42578125" style="1"/>
    <col min="128" max="128" width="26.7109375" style="1" bestFit="1" customWidth="1"/>
    <col min="129" max="141" width="11.42578125" style="1"/>
    <col min="142" max="142" width="26.85546875" style="1" bestFit="1" customWidth="1"/>
    <col min="143" max="155" width="11.42578125" style="1"/>
    <col min="156" max="156" width="26.85546875" style="1" bestFit="1" customWidth="1"/>
    <col min="157" max="169" width="11.42578125" style="1"/>
    <col min="170" max="170" width="26.85546875" style="1" bestFit="1" customWidth="1"/>
    <col min="171" max="16384" width="11.42578125" style="1"/>
  </cols>
  <sheetData>
    <row r="1" spans="1:209" ht="29.45" x14ac:dyDescent="0.45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O1" s="135" t="s">
        <v>0</v>
      </c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C1" s="135" t="s">
        <v>0</v>
      </c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Q1" s="135" t="s">
        <v>0</v>
      </c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E1" s="135" t="s">
        <v>0</v>
      </c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S1" s="135" t="s">
        <v>0</v>
      </c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G1" s="135" t="s">
        <v>0</v>
      </c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U1" s="135" t="s">
        <v>0</v>
      </c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I1" s="135" t="s">
        <v>0</v>
      </c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  <c r="DW1" s="135" t="s">
        <v>0</v>
      </c>
      <c r="DX1" s="135"/>
      <c r="DY1" s="135"/>
      <c r="DZ1" s="135"/>
      <c r="EA1" s="135"/>
      <c r="EB1" s="135"/>
      <c r="EC1" s="135"/>
      <c r="ED1" s="135"/>
      <c r="EE1" s="135"/>
      <c r="EF1" s="135"/>
      <c r="EG1" s="135"/>
      <c r="EH1" s="135"/>
      <c r="EI1" s="135"/>
      <c r="EK1" s="135" t="s">
        <v>0</v>
      </c>
      <c r="EL1" s="135"/>
      <c r="EM1" s="135"/>
      <c r="EN1" s="135"/>
      <c r="EO1" s="135"/>
      <c r="EP1" s="135"/>
      <c r="EQ1" s="135"/>
      <c r="ER1" s="135"/>
      <c r="ES1" s="135"/>
      <c r="ET1" s="135"/>
      <c r="EU1" s="135"/>
      <c r="EV1" s="135"/>
      <c r="EW1" s="135"/>
      <c r="EY1" s="135" t="s">
        <v>0</v>
      </c>
      <c r="EZ1" s="135"/>
      <c r="FA1" s="135"/>
      <c r="FB1" s="135"/>
      <c r="FC1" s="135"/>
      <c r="FD1" s="135"/>
      <c r="FE1" s="135"/>
      <c r="FF1" s="135"/>
      <c r="FG1" s="135"/>
      <c r="FH1" s="135"/>
      <c r="FI1" s="135"/>
      <c r="FJ1" s="135"/>
      <c r="FK1" s="135"/>
      <c r="FM1" s="135" t="s">
        <v>0</v>
      </c>
      <c r="FN1" s="135"/>
      <c r="FO1" s="135"/>
      <c r="FP1" s="135"/>
      <c r="FQ1" s="135"/>
      <c r="FR1" s="135"/>
      <c r="FS1" s="135"/>
      <c r="FT1" s="135"/>
      <c r="FU1" s="135"/>
      <c r="FV1" s="135"/>
      <c r="FW1" s="135"/>
      <c r="FX1" s="135"/>
      <c r="FY1" s="135"/>
      <c r="GA1" s="135" t="s">
        <v>0</v>
      </c>
      <c r="GB1" s="135"/>
      <c r="GC1" s="135"/>
      <c r="GD1" s="135"/>
      <c r="GE1" s="135"/>
      <c r="GF1" s="135"/>
      <c r="GG1" s="135"/>
      <c r="GH1" s="135"/>
      <c r="GI1" s="135"/>
      <c r="GJ1" s="135"/>
      <c r="GK1" s="135"/>
      <c r="GL1" s="135"/>
      <c r="GM1" s="135"/>
      <c r="GO1" s="135" t="s">
        <v>0</v>
      </c>
      <c r="GP1" s="135"/>
      <c r="GQ1" s="135"/>
      <c r="GR1" s="135"/>
      <c r="GS1" s="135"/>
      <c r="GT1" s="135"/>
      <c r="GU1" s="135"/>
      <c r="GV1" s="135"/>
      <c r="GW1" s="135"/>
      <c r="GX1" s="135"/>
      <c r="GY1" s="135"/>
      <c r="GZ1" s="135"/>
      <c r="HA1" s="135"/>
    </row>
    <row r="2" spans="1:209" ht="22.15" x14ac:dyDescent="0.35">
      <c r="A2" s="136" t="s">
        <v>79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O2" s="136" t="s">
        <v>95</v>
      </c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C2" s="136" t="s">
        <v>96</v>
      </c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Q2" s="136" t="s">
        <v>99</v>
      </c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E2" s="136" t="s">
        <v>102</v>
      </c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S2" s="136" t="s">
        <v>104</v>
      </c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G2" s="136" t="s">
        <v>108</v>
      </c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U2" s="136" t="s">
        <v>112</v>
      </c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I2" s="136" t="s">
        <v>115</v>
      </c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W2" s="136" t="s">
        <v>126</v>
      </c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K2" s="136" t="s">
        <v>131</v>
      </c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Y2" s="136" t="s">
        <v>135</v>
      </c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M2" s="136" t="s">
        <v>146</v>
      </c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GA2" s="136" t="s">
        <v>148</v>
      </c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O2" s="136" t="s">
        <v>152</v>
      </c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</row>
    <row r="4" spans="1:209" ht="13.9" x14ac:dyDescent="0.25">
      <c r="A4" s="55" t="s">
        <v>48</v>
      </c>
      <c r="B4" s="56"/>
      <c r="C4" s="56"/>
      <c r="D4" s="56"/>
      <c r="E4" s="56"/>
      <c r="F4" s="56"/>
      <c r="G4" s="56"/>
      <c r="H4" s="56"/>
      <c r="I4" s="56"/>
      <c r="O4" s="55" t="s">
        <v>48</v>
      </c>
      <c r="P4" s="56"/>
      <c r="Q4" s="56"/>
      <c r="R4" s="56"/>
      <c r="S4" s="56"/>
      <c r="T4" s="56"/>
      <c r="U4" s="56"/>
      <c r="V4" s="56"/>
      <c r="W4" s="56"/>
      <c r="AC4" s="55" t="s">
        <v>48</v>
      </c>
      <c r="AD4" s="56"/>
      <c r="AE4" s="56"/>
      <c r="AF4" s="56"/>
      <c r="AG4" s="56"/>
      <c r="AH4" s="56"/>
      <c r="AI4" s="56"/>
      <c r="AJ4" s="56"/>
      <c r="AK4" s="56"/>
      <c r="AQ4" s="55" t="s">
        <v>48</v>
      </c>
      <c r="AR4" s="56"/>
      <c r="AS4" s="56"/>
      <c r="AT4" s="56"/>
      <c r="AU4" s="56"/>
      <c r="AV4" s="56"/>
      <c r="AW4" s="56"/>
      <c r="AX4" s="56"/>
      <c r="AY4" s="56"/>
      <c r="BE4" s="55" t="s">
        <v>48</v>
      </c>
      <c r="BF4" s="56"/>
      <c r="BG4" s="56"/>
      <c r="BH4" s="56"/>
      <c r="BI4" s="56"/>
      <c r="BJ4" s="56"/>
      <c r="BK4" s="56"/>
      <c r="BL4" s="56"/>
      <c r="BM4" s="56"/>
      <c r="BS4" s="55" t="s">
        <v>48</v>
      </c>
      <c r="BT4" s="56"/>
      <c r="BU4" s="56"/>
      <c r="BV4" s="56"/>
      <c r="BW4" s="56"/>
      <c r="BX4" s="56"/>
      <c r="BY4" s="56"/>
      <c r="BZ4" s="56"/>
      <c r="CA4" s="56"/>
      <c r="CG4" s="55" t="s">
        <v>48</v>
      </c>
      <c r="CH4" s="56"/>
      <c r="CI4" s="56"/>
      <c r="CJ4" s="56"/>
      <c r="CK4" s="56"/>
      <c r="CL4" s="56"/>
      <c r="CM4" s="56"/>
      <c r="CN4" s="56"/>
      <c r="CO4" s="56"/>
      <c r="CU4" s="55" t="s">
        <v>48</v>
      </c>
      <c r="CV4" s="56"/>
      <c r="CW4" s="56"/>
      <c r="CX4" s="56"/>
      <c r="CY4" s="56"/>
      <c r="CZ4" s="56"/>
      <c r="DA4" s="56"/>
      <c r="DB4" s="56"/>
      <c r="DC4" s="56"/>
      <c r="DI4" s="55" t="s">
        <v>48</v>
      </c>
      <c r="DJ4" s="56"/>
      <c r="DK4" s="56"/>
      <c r="DL4" s="56"/>
      <c r="DM4" s="56"/>
      <c r="DN4" s="56"/>
      <c r="DO4" s="56"/>
      <c r="DP4" s="56"/>
      <c r="DQ4" s="56"/>
      <c r="DW4" s="55" t="s">
        <v>48</v>
      </c>
      <c r="DX4" s="56"/>
      <c r="DY4" s="56"/>
      <c r="DZ4" s="56"/>
      <c r="EA4" s="56"/>
      <c r="EB4" s="56"/>
      <c r="EC4" s="56"/>
      <c r="ED4" s="56"/>
      <c r="EE4" s="56"/>
      <c r="EK4" s="55" t="s">
        <v>48</v>
      </c>
      <c r="EL4" s="56"/>
      <c r="EM4" s="56"/>
      <c r="EN4" s="56"/>
      <c r="EO4" s="56"/>
      <c r="EP4" s="56"/>
      <c r="EQ4" s="56"/>
      <c r="ER4" s="56"/>
      <c r="ES4" s="56"/>
      <c r="EY4" s="55" t="s">
        <v>48</v>
      </c>
      <c r="EZ4" s="56"/>
      <c r="FA4" s="56"/>
      <c r="FB4" s="56"/>
      <c r="FC4" s="56"/>
      <c r="FD4" s="56"/>
      <c r="FE4" s="56"/>
      <c r="FF4" s="56"/>
      <c r="FG4" s="56"/>
      <c r="FM4" s="55" t="s">
        <v>48</v>
      </c>
      <c r="FN4" s="56"/>
      <c r="FO4" s="56"/>
      <c r="FP4" s="56"/>
      <c r="FQ4" s="56"/>
      <c r="FR4" s="56"/>
      <c r="FS4" s="56"/>
      <c r="FT4" s="56"/>
      <c r="FU4" s="56"/>
      <c r="GA4" s="55" t="s">
        <v>48</v>
      </c>
      <c r="GB4" s="56"/>
      <c r="GC4" s="56"/>
      <c r="GD4" s="56"/>
      <c r="GE4" s="56"/>
      <c r="GF4" s="56"/>
      <c r="GG4" s="56"/>
      <c r="GH4" s="56"/>
      <c r="GI4" s="56"/>
      <c r="GO4" s="55" t="s">
        <v>48</v>
      </c>
      <c r="GP4" s="56"/>
      <c r="GQ4" s="56"/>
      <c r="GR4" s="56"/>
      <c r="GS4" s="56"/>
      <c r="GT4" s="56"/>
      <c r="GU4" s="56"/>
      <c r="GV4" s="56"/>
      <c r="GW4" s="56"/>
    </row>
    <row r="5" spans="1:209" x14ac:dyDescent="0.2">
      <c r="A5" s="55" t="s">
        <v>49</v>
      </c>
      <c r="B5" s="56"/>
      <c r="C5" s="56"/>
      <c r="D5" s="56"/>
      <c r="E5" s="56"/>
      <c r="F5" s="56"/>
      <c r="G5" s="56"/>
      <c r="H5" s="56"/>
      <c r="I5" s="56"/>
      <c r="O5" s="55" t="s">
        <v>49</v>
      </c>
      <c r="P5" s="56"/>
      <c r="Q5" s="56"/>
      <c r="R5" s="56"/>
      <c r="S5" s="56"/>
      <c r="T5" s="56"/>
      <c r="U5" s="56"/>
      <c r="V5" s="56"/>
      <c r="W5" s="56"/>
      <c r="AC5" s="55" t="s">
        <v>49</v>
      </c>
      <c r="AD5" s="56"/>
      <c r="AE5" s="56"/>
      <c r="AF5" s="56"/>
      <c r="AG5" s="56"/>
      <c r="AH5" s="56"/>
      <c r="AI5" s="56"/>
      <c r="AJ5" s="56"/>
      <c r="AK5" s="56"/>
      <c r="AQ5" s="55" t="s">
        <v>49</v>
      </c>
      <c r="AR5" s="56"/>
      <c r="AS5" s="56"/>
      <c r="AT5" s="56"/>
      <c r="AU5" s="56"/>
      <c r="AV5" s="56"/>
      <c r="AW5" s="56"/>
      <c r="AX5" s="56"/>
      <c r="AY5" s="56"/>
      <c r="BE5" s="55" t="s">
        <v>49</v>
      </c>
      <c r="BF5" s="56"/>
      <c r="BG5" s="56"/>
      <c r="BH5" s="56"/>
      <c r="BI5" s="56"/>
      <c r="BJ5" s="56"/>
      <c r="BK5" s="56"/>
      <c r="BL5" s="56"/>
      <c r="BM5" s="56"/>
      <c r="BS5" s="55" t="s">
        <v>49</v>
      </c>
      <c r="BT5" s="56"/>
      <c r="BU5" s="56"/>
      <c r="BV5" s="56"/>
      <c r="BW5" s="56"/>
      <c r="BX5" s="56"/>
      <c r="BY5" s="56"/>
      <c r="BZ5" s="56"/>
      <c r="CA5" s="56"/>
      <c r="CG5" s="55" t="s">
        <v>49</v>
      </c>
      <c r="CH5" s="56"/>
      <c r="CI5" s="56"/>
      <c r="CJ5" s="56"/>
      <c r="CK5" s="56"/>
      <c r="CL5" s="56"/>
      <c r="CM5" s="56"/>
      <c r="CN5" s="56"/>
      <c r="CO5" s="56"/>
      <c r="CU5" s="55" t="s">
        <v>49</v>
      </c>
      <c r="CV5" s="56"/>
      <c r="CW5" s="56"/>
      <c r="CX5" s="56"/>
      <c r="CY5" s="56"/>
      <c r="CZ5" s="56"/>
      <c r="DA5" s="56"/>
      <c r="DB5" s="56"/>
      <c r="DC5" s="56"/>
      <c r="DI5" s="55" t="s">
        <v>49</v>
      </c>
      <c r="DJ5" s="56"/>
      <c r="DK5" s="56"/>
      <c r="DL5" s="56"/>
      <c r="DM5" s="56"/>
      <c r="DN5" s="56"/>
      <c r="DO5" s="56"/>
      <c r="DP5" s="56"/>
      <c r="DQ5" s="56"/>
      <c r="DW5" s="55" t="s">
        <v>49</v>
      </c>
      <c r="DX5" s="56"/>
      <c r="DY5" s="56"/>
      <c r="DZ5" s="56"/>
      <c r="EA5" s="56"/>
      <c r="EB5" s="56"/>
      <c r="EC5" s="56"/>
      <c r="ED5" s="56"/>
      <c r="EE5" s="56"/>
      <c r="EK5" s="55" t="s">
        <v>49</v>
      </c>
      <c r="EL5" s="56"/>
      <c r="EM5" s="56"/>
      <c r="EN5" s="56"/>
      <c r="EO5" s="56"/>
      <c r="EP5" s="56"/>
      <c r="EQ5" s="56"/>
      <c r="ER5" s="56"/>
      <c r="ES5" s="56"/>
      <c r="EY5" s="55" t="s">
        <v>49</v>
      </c>
      <c r="EZ5" s="56"/>
      <c r="FA5" s="56"/>
      <c r="FB5" s="56"/>
      <c r="FC5" s="56"/>
      <c r="FD5" s="56"/>
      <c r="FE5" s="56"/>
      <c r="FF5" s="56"/>
      <c r="FG5" s="56"/>
      <c r="FM5" s="55" t="s">
        <v>49</v>
      </c>
      <c r="FN5" s="56"/>
      <c r="FO5" s="56"/>
      <c r="FP5" s="56"/>
      <c r="FQ5" s="56"/>
      <c r="FR5" s="56"/>
      <c r="FS5" s="56"/>
      <c r="FT5" s="56"/>
      <c r="FU5" s="56"/>
      <c r="GA5" s="55" t="s">
        <v>49</v>
      </c>
      <c r="GB5" s="56"/>
      <c r="GC5" s="56"/>
      <c r="GD5" s="56"/>
      <c r="GE5" s="56"/>
      <c r="GF5" s="56"/>
      <c r="GG5" s="56"/>
      <c r="GH5" s="56"/>
      <c r="GI5" s="56"/>
      <c r="GO5" s="55" t="s">
        <v>49</v>
      </c>
      <c r="GP5" s="56"/>
      <c r="GQ5" s="56"/>
      <c r="GR5" s="56"/>
      <c r="GS5" s="56"/>
      <c r="GT5" s="56"/>
      <c r="GU5" s="56"/>
      <c r="GV5" s="56"/>
      <c r="GW5" s="56"/>
    </row>
    <row r="6" spans="1:209" ht="13.9" x14ac:dyDescent="0.25">
      <c r="A6" s="55" t="s">
        <v>50</v>
      </c>
      <c r="B6" s="56"/>
      <c r="C6" s="56"/>
      <c r="D6" s="56"/>
      <c r="E6" s="56"/>
      <c r="F6" s="56"/>
      <c r="G6" s="56"/>
      <c r="H6" s="56"/>
      <c r="I6" s="56"/>
      <c r="O6" s="55" t="s">
        <v>50</v>
      </c>
      <c r="P6" s="56"/>
      <c r="Q6" s="56"/>
      <c r="R6" s="56"/>
      <c r="S6" s="56"/>
      <c r="T6" s="56"/>
      <c r="U6" s="56"/>
      <c r="V6" s="56"/>
      <c r="W6" s="56"/>
      <c r="AC6" s="55" t="s">
        <v>50</v>
      </c>
      <c r="AD6" s="56"/>
      <c r="AE6" s="56"/>
      <c r="AF6" s="56"/>
      <c r="AG6" s="56"/>
      <c r="AH6" s="56"/>
      <c r="AI6" s="56"/>
      <c r="AJ6" s="56"/>
      <c r="AK6" s="56"/>
      <c r="AQ6" s="55" t="s">
        <v>50</v>
      </c>
      <c r="AR6" s="56"/>
      <c r="AS6" s="56"/>
      <c r="AT6" s="56"/>
      <c r="AU6" s="56"/>
      <c r="AV6" s="56"/>
      <c r="AW6" s="56"/>
      <c r="AX6" s="56"/>
      <c r="AY6" s="56"/>
      <c r="BE6" s="55" t="s">
        <v>50</v>
      </c>
      <c r="BF6" s="56"/>
      <c r="BG6" s="56"/>
      <c r="BH6" s="56"/>
      <c r="BI6" s="56"/>
      <c r="BJ6" s="56"/>
      <c r="BK6" s="56"/>
      <c r="BL6" s="56"/>
      <c r="BM6" s="56"/>
      <c r="BS6" s="55" t="s">
        <v>50</v>
      </c>
      <c r="BT6" s="56"/>
      <c r="BU6" s="56"/>
      <c r="BV6" s="56"/>
      <c r="BW6" s="56"/>
      <c r="BX6" s="56"/>
      <c r="BY6" s="56"/>
      <c r="BZ6" s="56"/>
      <c r="CA6" s="56"/>
      <c r="CG6" s="55" t="s">
        <v>50</v>
      </c>
      <c r="CH6" s="56"/>
      <c r="CI6" s="56"/>
      <c r="CJ6" s="56"/>
      <c r="CK6" s="56"/>
      <c r="CL6" s="56"/>
      <c r="CM6" s="56"/>
      <c r="CN6" s="56"/>
      <c r="CO6" s="56"/>
      <c r="CU6" s="55" t="s">
        <v>50</v>
      </c>
      <c r="CV6" s="56"/>
      <c r="CW6" s="56"/>
      <c r="CX6" s="56"/>
      <c r="CY6" s="56"/>
      <c r="CZ6" s="56"/>
      <c r="DA6" s="56"/>
      <c r="DB6" s="56"/>
      <c r="DC6" s="56"/>
      <c r="DI6" s="55" t="s">
        <v>50</v>
      </c>
      <c r="DJ6" s="56"/>
      <c r="DK6" s="56"/>
      <c r="DL6" s="56"/>
      <c r="DM6" s="56"/>
      <c r="DN6" s="56"/>
      <c r="DO6" s="56"/>
      <c r="DP6" s="56"/>
      <c r="DQ6" s="56"/>
      <c r="DW6" s="55" t="s">
        <v>50</v>
      </c>
      <c r="DX6" s="56"/>
      <c r="DY6" s="56"/>
      <c r="DZ6" s="56"/>
      <c r="EA6" s="56"/>
      <c r="EB6" s="56"/>
      <c r="EC6" s="56"/>
      <c r="ED6" s="56"/>
      <c r="EE6" s="56"/>
      <c r="EK6" s="55" t="s">
        <v>50</v>
      </c>
      <c r="EL6" s="56"/>
      <c r="EM6" s="56"/>
      <c r="EN6" s="56"/>
      <c r="EO6" s="56"/>
      <c r="EP6" s="56"/>
      <c r="EQ6" s="56"/>
      <c r="ER6" s="56"/>
      <c r="ES6" s="56"/>
      <c r="EY6" s="55" t="s">
        <v>50</v>
      </c>
      <c r="EZ6" s="56"/>
      <c r="FA6" s="56"/>
      <c r="FB6" s="56"/>
      <c r="FC6" s="56"/>
      <c r="FD6" s="56"/>
      <c r="FE6" s="56"/>
      <c r="FF6" s="56"/>
      <c r="FG6" s="56"/>
      <c r="FM6" s="55" t="s">
        <v>50</v>
      </c>
      <c r="FN6" s="56"/>
      <c r="FO6" s="56"/>
      <c r="FP6" s="56"/>
      <c r="FQ6" s="56"/>
      <c r="FR6" s="56"/>
      <c r="FS6" s="56"/>
      <c r="FT6" s="56"/>
      <c r="FU6" s="56"/>
      <c r="GA6" s="55" t="s">
        <v>50</v>
      </c>
      <c r="GB6" s="56"/>
      <c r="GC6" s="56"/>
      <c r="GD6" s="56"/>
      <c r="GE6" s="56"/>
      <c r="GF6" s="56"/>
      <c r="GG6" s="56"/>
      <c r="GH6" s="56"/>
      <c r="GI6" s="56"/>
      <c r="GO6" s="55" t="s">
        <v>50</v>
      </c>
      <c r="GP6" s="56"/>
      <c r="GQ6" s="56"/>
      <c r="GR6" s="56"/>
      <c r="GS6" s="56"/>
      <c r="GT6" s="56"/>
      <c r="GU6" s="56"/>
      <c r="GV6" s="56"/>
      <c r="GW6" s="56"/>
    </row>
    <row r="7" spans="1:209" ht="13.9" x14ac:dyDescent="0.25">
      <c r="A7" s="55"/>
      <c r="B7" s="56"/>
      <c r="C7" s="56"/>
      <c r="D7" s="56"/>
      <c r="E7" s="56"/>
      <c r="F7" s="56"/>
      <c r="G7" s="56"/>
      <c r="H7" s="56"/>
      <c r="I7" s="56"/>
      <c r="O7" s="55"/>
      <c r="P7" s="56"/>
      <c r="Q7" s="56"/>
      <c r="R7" s="56"/>
      <c r="S7" s="56"/>
      <c r="T7" s="56"/>
      <c r="U7" s="56"/>
      <c r="V7" s="56"/>
      <c r="W7" s="56"/>
      <c r="AC7" s="55"/>
      <c r="AD7" s="56"/>
      <c r="AE7" s="56"/>
      <c r="AF7" s="56"/>
      <c r="AG7" s="56"/>
      <c r="AH7" s="56"/>
      <c r="AI7" s="56"/>
      <c r="AJ7" s="56"/>
      <c r="AK7" s="56"/>
      <c r="AQ7" s="55"/>
      <c r="AR7" s="56"/>
      <c r="AS7" s="56"/>
      <c r="AT7" s="56"/>
      <c r="AU7" s="56"/>
      <c r="AV7" s="56"/>
      <c r="AW7" s="56"/>
      <c r="AX7" s="56"/>
      <c r="AY7" s="56"/>
      <c r="BE7" s="55"/>
      <c r="BF7" s="56"/>
      <c r="BG7" s="56"/>
      <c r="BH7" s="56"/>
      <c r="BI7" s="56"/>
      <c r="BJ7" s="56"/>
      <c r="BK7" s="56"/>
      <c r="BL7" s="56"/>
      <c r="BM7" s="56"/>
      <c r="BS7" s="55"/>
      <c r="BT7" s="56"/>
      <c r="BU7" s="56"/>
      <c r="BV7" s="56"/>
      <c r="BW7" s="56"/>
      <c r="BX7" s="56"/>
      <c r="BY7" s="56"/>
      <c r="BZ7" s="56"/>
      <c r="CA7" s="56"/>
      <c r="CG7" s="55"/>
      <c r="CH7" s="56"/>
      <c r="CI7" s="56"/>
      <c r="CJ7" s="56"/>
      <c r="CK7" s="56"/>
      <c r="CL7" s="56"/>
      <c r="CM7" s="56"/>
      <c r="CN7" s="56"/>
      <c r="CO7" s="56"/>
      <c r="CU7" s="55"/>
      <c r="CV7" s="56"/>
      <c r="CW7" s="56"/>
      <c r="CX7" s="56"/>
      <c r="CY7" s="56"/>
      <c r="CZ7" s="56"/>
      <c r="DA7" s="56"/>
      <c r="DB7" s="56"/>
      <c r="DC7" s="56"/>
      <c r="DI7" s="55"/>
      <c r="DJ7" s="56"/>
      <c r="DK7" s="56"/>
      <c r="DL7" s="56"/>
      <c r="DM7" s="56"/>
      <c r="DN7" s="56"/>
      <c r="DO7" s="56"/>
      <c r="DP7" s="56"/>
      <c r="DQ7" s="56"/>
      <c r="DW7" s="55"/>
      <c r="DX7" s="56"/>
      <c r="DY7" s="56"/>
      <c r="DZ7" s="56"/>
      <c r="EA7" s="56"/>
      <c r="EB7" s="56"/>
      <c r="EC7" s="56"/>
      <c r="ED7" s="56"/>
      <c r="EE7" s="56"/>
      <c r="EK7" s="55"/>
      <c r="EL7" s="56"/>
      <c r="EM7" s="56"/>
      <c r="EN7" s="56"/>
      <c r="EO7" s="56"/>
      <c r="EP7" s="56"/>
      <c r="EQ7" s="56"/>
      <c r="ER7" s="56"/>
      <c r="ES7" s="56"/>
      <c r="EY7" s="55"/>
      <c r="EZ7" s="56"/>
      <c r="FA7" s="56"/>
      <c r="FB7" s="56"/>
      <c r="FC7" s="56"/>
      <c r="FD7" s="56"/>
      <c r="FE7" s="56"/>
      <c r="FF7" s="56"/>
      <c r="FG7" s="56"/>
      <c r="FM7" s="55"/>
      <c r="FN7" s="56"/>
      <c r="FO7" s="56"/>
      <c r="FP7" s="56"/>
      <c r="FQ7" s="56"/>
      <c r="FR7" s="56"/>
      <c r="FS7" s="56"/>
      <c r="FT7" s="56"/>
      <c r="FU7" s="56"/>
      <c r="GA7" s="55"/>
      <c r="GB7" s="56"/>
      <c r="GC7" s="56"/>
      <c r="GD7" s="56"/>
      <c r="GE7" s="56"/>
      <c r="GF7" s="56"/>
      <c r="GG7" s="56"/>
      <c r="GH7" s="56"/>
      <c r="GI7" s="56"/>
      <c r="GO7" s="55"/>
      <c r="GP7" s="56"/>
      <c r="GQ7" s="56"/>
      <c r="GR7" s="56"/>
      <c r="GS7" s="56"/>
      <c r="GT7" s="56"/>
      <c r="GU7" s="56"/>
      <c r="GV7" s="56"/>
      <c r="GW7" s="56"/>
    </row>
    <row r="8" spans="1:209" ht="13.9" x14ac:dyDescent="0.25">
      <c r="A8" s="55" t="s">
        <v>76</v>
      </c>
      <c r="B8" s="56"/>
      <c r="C8" s="56"/>
      <c r="D8" s="56"/>
      <c r="E8" s="56"/>
      <c r="F8" s="56"/>
      <c r="G8" s="56"/>
      <c r="H8" s="56"/>
      <c r="I8" s="56"/>
      <c r="O8" s="55" t="s">
        <v>80</v>
      </c>
      <c r="P8" s="56"/>
      <c r="Q8" s="56"/>
      <c r="R8" s="56"/>
      <c r="S8" s="56"/>
      <c r="T8" s="56"/>
      <c r="U8" s="56"/>
      <c r="V8" s="56"/>
      <c r="W8" s="56"/>
      <c r="AC8" s="55" t="s">
        <v>97</v>
      </c>
      <c r="AD8" s="56"/>
      <c r="AE8" s="56"/>
      <c r="AF8" s="56"/>
      <c r="AG8" s="56"/>
      <c r="AH8" s="56"/>
      <c r="AI8" s="56"/>
      <c r="AJ8" s="56"/>
      <c r="AK8" s="56"/>
      <c r="AQ8" s="55" t="s">
        <v>100</v>
      </c>
      <c r="AR8" s="56"/>
      <c r="AS8" s="56"/>
      <c r="AT8" s="56"/>
      <c r="AU8" s="56"/>
      <c r="AV8" s="56"/>
      <c r="AW8" s="56"/>
      <c r="AX8" s="56"/>
      <c r="AY8" s="56"/>
      <c r="BE8" s="55" t="s">
        <v>103</v>
      </c>
      <c r="BF8" s="56"/>
      <c r="BG8" s="56"/>
      <c r="BH8" s="56"/>
      <c r="BI8" s="56"/>
      <c r="BJ8" s="56"/>
      <c r="BK8" s="56"/>
      <c r="BL8" s="56"/>
      <c r="BM8" s="56"/>
      <c r="BS8" s="55" t="s">
        <v>105</v>
      </c>
      <c r="BT8" s="56"/>
      <c r="BU8" s="56"/>
      <c r="BV8" s="56"/>
      <c r="BW8" s="56"/>
      <c r="BX8" s="56"/>
      <c r="BY8" s="56"/>
      <c r="BZ8" s="56"/>
      <c r="CA8" s="56"/>
      <c r="CG8" s="55" t="s">
        <v>109</v>
      </c>
      <c r="CH8" s="56"/>
      <c r="CI8" s="56"/>
      <c r="CJ8" s="56"/>
      <c r="CK8" s="56"/>
      <c r="CL8" s="56"/>
      <c r="CM8" s="56"/>
      <c r="CN8" s="56"/>
      <c r="CO8" s="56"/>
      <c r="CU8" s="55" t="s">
        <v>113</v>
      </c>
      <c r="CV8" s="56"/>
      <c r="CW8" s="56"/>
      <c r="CX8" s="56"/>
      <c r="CY8" s="56"/>
      <c r="CZ8" s="56"/>
      <c r="DA8" s="56"/>
      <c r="DB8" s="56"/>
      <c r="DC8" s="56"/>
      <c r="DI8" s="55" t="s">
        <v>116</v>
      </c>
      <c r="DJ8" s="56"/>
      <c r="DK8" s="56"/>
      <c r="DL8" s="56"/>
      <c r="DM8" s="56"/>
      <c r="DN8" s="56"/>
      <c r="DO8" s="56"/>
      <c r="DP8" s="56"/>
      <c r="DQ8" s="56"/>
      <c r="DW8" s="55" t="s">
        <v>127</v>
      </c>
      <c r="DX8" s="56"/>
      <c r="DY8" s="56"/>
      <c r="DZ8" s="56"/>
      <c r="EA8" s="56"/>
      <c r="EB8" s="56"/>
      <c r="EC8" s="56"/>
      <c r="ED8" s="56"/>
      <c r="EE8" s="56"/>
      <c r="EK8" s="55" t="s">
        <v>138</v>
      </c>
      <c r="EL8" s="56"/>
      <c r="EM8" s="56"/>
      <c r="EN8" s="56"/>
      <c r="EO8" s="56"/>
      <c r="EP8" s="56"/>
      <c r="EQ8" s="56"/>
      <c r="ER8" s="56"/>
      <c r="ES8" s="56"/>
      <c r="EY8" s="55" t="s">
        <v>139</v>
      </c>
      <c r="EZ8" s="56"/>
      <c r="FA8" s="56"/>
      <c r="FB8" s="56"/>
      <c r="FC8" s="56"/>
      <c r="FD8" s="56"/>
      <c r="FE8" s="56"/>
      <c r="FF8" s="56"/>
      <c r="FG8" s="56"/>
      <c r="FM8" s="55" t="s">
        <v>141</v>
      </c>
      <c r="FN8" s="56"/>
      <c r="FO8" s="56"/>
      <c r="FP8" s="56"/>
      <c r="FQ8" s="56"/>
      <c r="FR8" s="56"/>
      <c r="FS8" s="56"/>
      <c r="FT8" s="56"/>
      <c r="FU8" s="56"/>
      <c r="GA8" s="55" t="s">
        <v>145</v>
      </c>
      <c r="GB8" s="56"/>
      <c r="GC8" s="56"/>
      <c r="GD8" s="56"/>
      <c r="GE8" s="56"/>
      <c r="GF8" s="56"/>
      <c r="GG8" s="56"/>
      <c r="GH8" s="56"/>
      <c r="GI8" s="56"/>
      <c r="GO8" s="55" t="s">
        <v>153</v>
      </c>
      <c r="GP8" s="56"/>
      <c r="GQ8" s="56"/>
      <c r="GR8" s="56"/>
      <c r="GS8" s="56"/>
      <c r="GT8" s="56"/>
      <c r="GU8" s="56"/>
      <c r="GV8" s="56"/>
      <c r="GW8" s="56"/>
    </row>
    <row r="9" spans="1:209" ht="13.9" x14ac:dyDescent="0.25">
      <c r="A9" s="55" t="s">
        <v>75</v>
      </c>
      <c r="B9" s="56"/>
      <c r="C9" s="56"/>
      <c r="D9" s="56"/>
      <c r="E9" s="56"/>
      <c r="F9" s="56"/>
      <c r="G9" s="56"/>
      <c r="H9" s="56"/>
      <c r="I9" s="56"/>
      <c r="O9" s="55" t="s">
        <v>81</v>
      </c>
      <c r="P9" s="56"/>
      <c r="Q9" s="56"/>
      <c r="R9" s="56"/>
      <c r="S9" s="56"/>
      <c r="T9" s="56"/>
      <c r="U9" s="56"/>
      <c r="V9" s="56"/>
      <c r="W9" s="56"/>
      <c r="AC9" s="55" t="s">
        <v>98</v>
      </c>
      <c r="AD9" s="56"/>
      <c r="AE9" s="56"/>
      <c r="AF9" s="56"/>
      <c r="AG9" s="56"/>
      <c r="AH9" s="56"/>
      <c r="AI9" s="56"/>
      <c r="AJ9" s="56"/>
      <c r="AK9" s="56"/>
      <c r="AQ9" s="55" t="s">
        <v>101</v>
      </c>
      <c r="AR9" s="56"/>
      <c r="AS9" s="56"/>
      <c r="AT9" s="56"/>
      <c r="AU9" s="56"/>
      <c r="AV9" s="56"/>
      <c r="AW9" s="56"/>
      <c r="AX9" s="56"/>
      <c r="AY9" s="56"/>
      <c r="BE9" s="55" t="s">
        <v>107</v>
      </c>
      <c r="BF9" s="56"/>
      <c r="BG9" s="56"/>
      <c r="BH9" s="56"/>
      <c r="BI9" s="56"/>
      <c r="BJ9" s="56"/>
      <c r="BK9" s="56"/>
      <c r="BL9" s="56"/>
      <c r="BM9" s="56"/>
      <c r="BS9" s="55" t="s">
        <v>106</v>
      </c>
      <c r="BT9" s="56"/>
      <c r="BU9" s="56"/>
      <c r="BV9" s="56"/>
      <c r="BW9" s="56"/>
      <c r="BX9" s="56"/>
      <c r="BY9" s="56"/>
      <c r="BZ9" s="56"/>
      <c r="CA9" s="56"/>
      <c r="CG9" s="55" t="s">
        <v>110</v>
      </c>
      <c r="CH9" s="56"/>
      <c r="CI9" s="56"/>
      <c r="CJ9" s="56"/>
      <c r="CK9" s="56"/>
      <c r="CL9" s="56"/>
      <c r="CM9" s="56"/>
      <c r="CN9" s="56"/>
      <c r="CO9" s="56"/>
      <c r="CU9" s="55" t="s">
        <v>114</v>
      </c>
      <c r="CV9" s="56"/>
      <c r="CW9" s="56"/>
      <c r="CX9" s="56"/>
      <c r="CY9" s="56"/>
      <c r="CZ9" s="56"/>
      <c r="DA9" s="56"/>
      <c r="DB9" s="56"/>
      <c r="DC9" s="56"/>
      <c r="DI9" s="55" t="s">
        <v>117</v>
      </c>
      <c r="DJ9" s="56"/>
      <c r="DK9" s="56"/>
      <c r="DL9" s="56"/>
      <c r="DM9" s="56"/>
      <c r="DN9" s="56"/>
      <c r="DO9" s="56"/>
      <c r="DP9" s="56"/>
      <c r="DQ9" s="56"/>
      <c r="DW9" s="55" t="s">
        <v>128</v>
      </c>
      <c r="DX9" s="56"/>
      <c r="DY9" s="56"/>
      <c r="DZ9" s="56"/>
      <c r="EA9" s="56"/>
      <c r="EB9" s="56"/>
      <c r="EC9" s="56"/>
      <c r="ED9" s="56"/>
      <c r="EE9" s="56"/>
      <c r="EK9" s="55" t="s">
        <v>134</v>
      </c>
      <c r="EL9" s="56"/>
      <c r="EM9" s="56"/>
      <c r="EN9" s="56"/>
      <c r="EO9" s="56"/>
      <c r="EP9" s="56"/>
      <c r="EQ9" s="56"/>
      <c r="ER9" s="56"/>
      <c r="ES9" s="56"/>
      <c r="EY9" s="55" t="s">
        <v>137</v>
      </c>
      <c r="EZ9" s="56"/>
      <c r="FA9" s="56"/>
      <c r="FB9" s="56"/>
      <c r="FC9" s="56"/>
      <c r="FD9" s="56"/>
      <c r="FE9" s="56"/>
      <c r="FF9" s="56"/>
      <c r="FG9" s="56"/>
      <c r="FM9" s="55" t="s">
        <v>142</v>
      </c>
      <c r="FN9" s="56"/>
      <c r="FO9" s="56"/>
      <c r="FP9" s="56"/>
      <c r="FQ9" s="56"/>
      <c r="FR9" s="56"/>
      <c r="FS9" s="56"/>
      <c r="FT9" s="56"/>
      <c r="FU9" s="56"/>
      <c r="GA9" s="55" t="s">
        <v>143</v>
      </c>
      <c r="GB9" s="56"/>
      <c r="GC9" s="56"/>
      <c r="GD9" s="56"/>
      <c r="GE9" s="56"/>
      <c r="GF9" s="56"/>
      <c r="GG9" s="56"/>
      <c r="GH9" s="56"/>
      <c r="GI9" s="56"/>
      <c r="GO9" s="55" t="s">
        <v>151</v>
      </c>
      <c r="GP9" s="56"/>
      <c r="GQ9" s="56"/>
      <c r="GR9" s="56"/>
      <c r="GS9" s="56"/>
      <c r="GT9" s="56"/>
      <c r="GU9" s="56"/>
      <c r="GV9" s="56"/>
      <c r="GW9" s="56"/>
    </row>
    <row r="10" spans="1:209" ht="13.9" x14ac:dyDescent="0.25">
      <c r="A10" s="55"/>
      <c r="B10" s="56"/>
      <c r="C10" s="56"/>
      <c r="D10" s="56"/>
      <c r="E10" s="56"/>
      <c r="F10" s="56"/>
      <c r="G10" s="56"/>
      <c r="H10" s="56"/>
      <c r="I10" s="56"/>
      <c r="O10" s="55"/>
      <c r="P10" s="56"/>
      <c r="Q10" s="56"/>
      <c r="R10" s="56"/>
      <c r="S10" s="56"/>
      <c r="T10" s="56"/>
      <c r="U10" s="56"/>
      <c r="V10" s="56"/>
      <c r="W10" s="56"/>
      <c r="AC10" s="55"/>
      <c r="AD10" s="56"/>
      <c r="AE10" s="56"/>
      <c r="AF10" s="56"/>
      <c r="AG10" s="56"/>
      <c r="AH10" s="56"/>
      <c r="AI10" s="56"/>
      <c r="AJ10" s="56"/>
      <c r="AK10" s="56"/>
      <c r="AQ10" s="55"/>
      <c r="AR10" s="56"/>
      <c r="AS10" s="56"/>
      <c r="AT10" s="56"/>
      <c r="AU10" s="56"/>
      <c r="AV10" s="56"/>
      <c r="AW10" s="56"/>
      <c r="AX10" s="56"/>
      <c r="AY10" s="56"/>
      <c r="BE10" s="55"/>
      <c r="BF10" s="56"/>
      <c r="BG10" s="56"/>
      <c r="BH10" s="56"/>
      <c r="BI10" s="56"/>
      <c r="BJ10" s="56"/>
      <c r="BK10" s="56"/>
      <c r="BL10" s="56"/>
      <c r="BM10" s="56"/>
      <c r="BS10" s="55"/>
      <c r="BT10" s="56"/>
      <c r="BU10" s="56"/>
      <c r="BV10" s="56"/>
      <c r="BW10" s="56"/>
      <c r="BX10" s="56"/>
      <c r="BY10" s="56"/>
      <c r="BZ10" s="56"/>
      <c r="CA10" s="56"/>
      <c r="CG10" s="55"/>
      <c r="CH10" s="56"/>
      <c r="CI10" s="56"/>
      <c r="CJ10" s="56"/>
      <c r="CK10" s="56"/>
      <c r="CL10" s="56"/>
      <c r="CM10" s="56"/>
      <c r="CN10" s="56"/>
      <c r="CO10" s="56"/>
      <c r="CU10" s="55"/>
      <c r="CV10" s="56"/>
      <c r="CW10" s="56"/>
      <c r="CX10" s="56"/>
      <c r="CY10" s="56"/>
      <c r="CZ10" s="56"/>
      <c r="DA10" s="56"/>
      <c r="DB10" s="56"/>
      <c r="DC10" s="56"/>
      <c r="DI10" s="55"/>
      <c r="DJ10" s="56"/>
      <c r="DK10" s="56"/>
      <c r="DL10" s="56"/>
      <c r="DM10" s="56"/>
      <c r="DN10" s="56"/>
      <c r="DO10" s="56"/>
      <c r="DP10" s="56"/>
      <c r="DQ10" s="56"/>
      <c r="DW10" s="55"/>
      <c r="DX10" s="56"/>
      <c r="DY10" s="56"/>
      <c r="DZ10" s="56"/>
      <c r="EA10" s="56"/>
      <c r="EB10" s="56"/>
      <c r="EC10" s="56"/>
      <c r="ED10" s="56"/>
      <c r="EE10" s="56"/>
      <c r="EK10" s="55"/>
      <c r="EL10" s="56"/>
      <c r="EM10" s="56"/>
      <c r="EN10" s="56"/>
      <c r="EO10" s="56"/>
      <c r="EP10" s="56"/>
      <c r="EQ10" s="56"/>
      <c r="ER10" s="56"/>
      <c r="ES10" s="56"/>
      <c r="EY10" s="55"/>
      <c r="EZ10" s="56"/>
      <c r="FA10" s="56"/>
      <c r="FB10" s="56"/>
      <c r="FC10" s="56"/>
      <c r="FD10" s="56"/>
      <c r="FE10" s="56"/>
      <c r="FF10" s="56"/>
      <c r="FG10" s="56"/>
      <c r="FM10" s="55"/>
      <c r="FN10" s="56"/>
      <c r="FO10" s="56"/>
      <c r="FP10" s="56"/>
      <c r="FQ10" s="56"/>
      <c r="FR10" s="56"/>
      <c r="FS10" s="56"/>
      <c r="FT10" s="56"/>
      <c r="FU10" s="56"/>
      <c r="GA10" s="55"/>
      <c r="GB10" s="56"/>
      <c r="GC10" s="56"/>
      <c r="GD10" s="56"/>
      <c r="GE10" s="56"/>
      <c r="GF10" s="56"/>
      <c r="GG10" s="56"/>
      <c r="GH10" s="56"/>
      <c r="GI10" s="56"/>
      <c r="GO10" s="55"/>
      <c r="GP10" s="56"/>
      <c r="GQ10" s="56"/>
      <c r="GR10" s="56"/>
      <c r="GS10" s="56"/>
      <c r="GT10" s="56"/>
      <c r="GU10" s="56"/>
      <c r="GV10" s="56"/>
      <c r="GW10" s="56"/>
    </row>
    <row r="11" spans="1:209" x14ac:dyDescent="0.2">
      <c r="A11" s="57" t="s">
        <v>77</v>
      </c>
      <c r="B11" s="58"/>
      <c r="C11" s="58"/>
      <c r="D11" s="58"/>
      <c r="E11" s="58"/>
      <c r="F11" s="58"/>
      <c r="G11" s="58"/>
      <c r="H11" s="58"/>
      <c r="I11" s="58"/>
      <c r="O11" s="115" t="s">
        <v>83</v>
      </c>
      <c r="P11" s="109"/>
      <c r="Q11" s="109"/>
      <c r="R11" s="109"/>
      <c r="S11" s="113">
        <v>242</v>
      </c>
      <c r="T11" s="114" t="s">
        <v>84</v>
      </c>
      <c r="U11" s="109"/>
      <c r="V11" s="109"/>
      <c r="W11" s="109"/>
      <c r="X11" s="109"/>
      <c r="Y11" s="109"/>
      <c r="Z11" s="110"/>
      <c r="AC11" s="115" t="s">
        <v>83</v>
      </c>
      <c r="AD11" s="109"/>
      <c r="AE11" s="109"/>
      <c r="AF11" s="109"/>
      <c r="AG11" s="113">
        <v>248</v>
      </c>
      <c r="AH11" s="114" t="s">
        <v>84</v>
      </c>
      <c r="AI11" s="109"/>
      <c r="AJ11" s="109"/>
      <c r="AK11" s="109"/>
      <c r="AL11" s="109"/>
      <c r="AM11" s="109"/>
      <c r="AN11" s="110"/>
      <c r="AQ11" s="115" t="s">
        <v>83</v>
      </c>
      <c r="AR11" s="109"/>
      <c r="AS11" s="109"/>
      <c r="AT11" s="109"/>
      <c r="AU11" s="113">
        <v>253</v>
      </c>
      <c r="AV11" s="114" t="s">
        <v>84</v>
      </c>
      <c r="AW11" s="109"/>
      <c r="AX11" s="109"/>
      <c r="AY11" s="109"/>
      <c r="AZ11" s="109"/>
      <c r="BA11" s="109"/>
      <c r="BB11" s="110"/>
      <c r="BE11" s="115" t="s">
        <v>83</v>
      </c>
      <c r="BF11" s="109"/>
      <c r="BG11" s="109"/>
      <c r="BH11" s="109"/>
      <c r="BI11" s="113">
        <v>260</v>
      </c>
      <c r="BJ11" s="114" t="s">
        <v>84</v>
      </c>
      <c r="BK11" s="109"/>
      <c r="BL11" s="109"/>
      <c r="BM11" s="109"/>
      <c r="BN11" s="109"/>
      <c r="BO11" s="109"/>
      <c r="BP11" s="110"/>
      <c r="BS11" s="115" t="s">
        <v>83</v>
      </c>
      <c r="BT11" s="109"/>
      <c r="BU11" s="109"/>
      <c r="BV11" s="109"/>
      <c r="BW11" s="113">
        <v>265</v>
      </c>
      <c r="BX11" s="114" t="s">
        <v>84</v>
      </c>
      <c r="BY11" s="109"/>
      <c r="BZ11" s="109"/>
      <c r="CA11" s="109"/>
      <c r="CB11" s="109"/>
      <c r="CC11" s="109"/>
      <c r="CD11" s="110"/>
      <c r="CG11" s="115" t="s">
        <v>83</v>
      </c>
      <c r="CH11" s="109"/>
      <c r="CI11" s="109"/>
      <c r="CJ11" s="109"/>
      <c r="CK11" s="113">
        <v>274</v>
      </c>
      <c r="CL11" s="114" t="s">
        <v>84</v>
      </c>
      <c r="CM11" s="109"/>
      <c r="CN11" s="109"/>
      <c r="CO11" s="109"/>
      <c r="CP11" s="109"/>
      <c r="CQ11" s="109"/>
      <c r="CR11" s="110"/>
      <c r="CU11" s="115" t="s">
        <v>83</v>
      </c>
      <c r="CV11" s="109"/>
      <c r="CW11" s="109"/>
      <c r="CX11" s="109"/>
      <c r="CY11" s="113">
        <v>299</v>
      </c>
      <c r="CZ11" s="114" t="s">
        <v>84</v>
      </c>
      <c r="DA11" s="109"/>
      <c r="DB11" s="109"/>
      <c r="DC11" s="109"/>
      <c r="DD11" s="109"/>
      <c r="DE11" s="109"/>
      <c r="DF11" s="110"/>
      <c r="DI11" s="115" t="s">
        <v>83</v>
      </c>
      <c r="DJ11" s="109"/>
      <c r="DK11" s="109"/>
      <c r="DL11" s="109"/>
      <c r="DM11" s="113">
        <v>304</v>
      </c>
      <c r="DN11" s="114" t="s">
        <v>84</v>
      </c>
      <c r="DO11" s="109"/>
      <c r="DP11" s="109"/>
      <c r="DQ11" s="109"/>
      <c r="DR11" s="109"/>
      <c r="DS11" s="109"/>
      <c r="DT11" s="110"/>
      <c r="DW11" s="115" t="s">
        <v>83</v>
      </c>
      <c r="DX11" s="109"/>
      <c r="DY11" s="109"/>
      <c r="DZ11" s="109"/>
      <c r="EA11" s="113">
        <v>340</v>
      </c>
      <c r="EB11" s="114" t="s">
        <v>84</v>
      </c>
      <c r="EC11" s="109"/>
      <c r="ED11" s="109"/>
      <c r="EE11" s="109"/>
      <c r="EF11" s="109"/>
      <c r="EG11" s="109"/>
      <c r="EH11" s="110"/>
      <c r="EK11" s="115" t="s">
        <v>83</v>
      </c>
      <c r="EL11" s="109"/>
      <c r="EM11" s="109"/>
      <c r="EN11" s="109"/>
      <c r="EO11" s="113">
        <v>372</v>
      </c>
      <c r="EP11" s="114" t="s">
        <v>84</v>
      </c>
      <c r="EQ11" s="109"/>
      <c r="ER11" s="109"/>
      <c r="ES11" s="109"/>
      <c r="ET11" s="109"/>
      <c r="EU11" s="109"/>
      <c r="EV11" s="110"/>
      <c r="EY11" s="115" t="s">
        <v>83</v>
      </c>
      <c r="EZ11" s="109"/>
      <c r="FA11" s="109"/>
      <c r="FB11" s="109"/>
      <c r="FC11" s="113">
        <v>372</v>
      </c>
      <c r="FD11" s="114" t="s">
        <v>84</v>
      </c>
      <c r="FE11" s="109"/>
      <c r="FF11" s="109"/>
      <c r="FG11" s="109"/>
      <c r="FH11" s="109"/>
      <c r="FI11" s="109"/>
      <c r="FJ11" s="110"/>
      <c r="FM11" s="115" t="s">
        <v>83</v>
      </c>
      <c r="FN11" s="109"/>
      <c r="FO11" s="109"/>
      <c r="FP11" s="109"/>
      <c r="FQ11" s="113">
        <v>395</v>
      </c>
      <c r="FR11" s="114" t="s">
        <v>84</v>
      </c>
      <c r="FS11" s="109"/>
      <c r="FT11" s="109"/>
      <c r="FU11" s="109"/>
      <c r="FV11" s="109"/>
      <c r="FW11" s="109"/>
      <c r="FX11" s="110"/>
      <c r="GA11" s="115" t="s">
        <v>83</v>
      </c>
      <c r="GB11" s="109"/>
      <c r="GC11" s="109"/>
      <c r="GD11" s="109"/>
      <c r="GE11" s="113">
        <v>419</v>
      </c>
      <c r="GF11" s="114" t="s">
        <v>84</v>
      </c>
      <c r="GG11" s="109"/>
      <c r="GH11" s="109"/>
      <c r="GI11" s="109"/>
      <c r="GJ11" s="109"/>
      <c r="GK11" s="109"/>
      <c r="GL11" s="110"/>
      <c r="GO11" s="115" t="s">
        <v>83</v>
      </c>
      <c r="GP11" s="109"/>
      <c r="GQ11" s="109"/>
      <c r="GR11" s="109"/>
      <c r="GS11" s="113">
        <v>468</v>
      </c>
      <c r="GT11" s="114" t="s">
        <v>84</v>
      </c>
      <c r="GU11" s="109"/>
      <c r="GV11" s="109"/>
      <c r="GW11" s="109"/>
      <c r="GX11" s="109"/>
      <c r="GY11" s="109"/>
      <c r="GZ11" s="110"/>
    </row>
    <row r="12" spans="1:209" x14ac:dyDescent="0.2">
      <c r="A12" s="57" t="s">
        <v>78</v>
      </c>
      <c r="B12" s="58"/>
      <c r="C12" s="58"/>
      <c r="D12" s="58"/>
      <c r="E12" s="58"/>
      <c r="F12" s="58"/>
      <c r="G12" s="58"/>
      <c r="H12" s="58"/>
      <c r="I12" s="58"/>
      <c r="O12" s="118" t="s">
        <v>85</v>
      </c>
      <c r="P12" s="111"/>
      <c r="Q12" s="111"/>
      <c r="R12" s="111"/>
      <c r="S12" s="111"/>
      <c r="T12" s="111"/>
      <c r="U12" s="111"/>
      <c r="V12" s="111"/>
      <c r="W12" s="116">
        <v>402</v>
      </c>
      <c r="X12" s="117" t="s">
        <v>86</v>
      </c>
      <c r="Y12" s="111"/>
      <c r="Z12" s="112"/>
      <c r="AC12" s="118" t="s">
        <v>85</v>
      </c>
      <c r="AD12" s="111"/>
      <c r="AE12" s="111"/>
      <c r="AF12" s="111"/>
      <c r="AG12" s="111"/>
      <c r="AH12" s="111"/>
      <c r="AI12" s="111"/>
      <c r="AJ12" s="111"/>
      <c r="AK12" s="125">
        <v>414</v>
      </c>
      <c r="AL12" s="117" t="s">
        <v>86</v>
      </c>
      <c r="AM12" s="111"/>
      <c r="AN12" s="112"/>
      <c r="AQ12" s="118" t="s">
        <v>85</v>
      </c>
      <c r="AR12" s="111"/>
      <c r="AS12" s="111"/>
      <c r="AT12" s="111"/>
      <c r="AU12" s="111"/>
      <c r="AV12" s="111"/>
      <c r="AW12" s="111"/>
      <c r="AX12" s="111"/>
      <c r="AY12" s="125">
        <v>421</v>
      </c>
      <c r="AZ12" s="117" t="s">
        <v>86</v>
      </c>
      <c r="BA12" s="111"/>
      <c r="BB12" s="112"/>
      <c r="BE12" s="118" t="s">
        <v>85</v>
      </c>
      <c r="BF12" s="111"/>
      <c r="BG12" s="111"/>
      <c r="BH12" s="111"/>
      <c r="BI12" s="111"/>
      <c r="BJ12" s="111"/>
      <c r="BK12" s="111"/>
      <c r="BL12" s="111"/>
      <c r="BM12" s="125">
        <v>433</v>
      </c>
      <c r="BN12" s="117" t="s">
        <v>86</v>
      </c>
      <c r="BO12" s="111"/>
      <c r="BP12" s="112"/>
      <c r="BS12" s="118" t="s">
        <v>85</v>
      </c>
      <c r="BT12" s="111"/>
      <c r="BU12" s="111"/>
      <c r="BV12" s="111"/>
      <c r="BW12" s="111"/>
      <c r="BX12" s="111"/>
      <c r="BY12" s="111"/>
      <c r="BZ12" s="111"/>
      <c r="CA12" s="125">
        <v>440</v>
      </c>
      <c r="CB12" s="117" t="s">
        <v>86</v>
      </c>
      <c r="CC12" s="111"/>
      <c r="CD12" s="112"/>
      <c r="CG12" s="118" t="s">
        <v>85</v>
      </c>
      <c r="CH12" s="111"/>
      <c r="CI12" s="111"/>
      <c r="CJ12" s="111"/>
      <c r="CK12" s="111"/>
      <c r="CL12" s="111"/>
      <c r="CM12" s="111"/>
      <c r="CN12" s="111"/>
      <c r="CO12" s="125">
        <v>456</v>
      </c>
      <c r="CP12" s="117" t="s">
        <v>86</v>
      </c>
      <c r="CQ12" s="111"/>
      <c r="CR12" s="112"/>
      <c r="CU12" s="118" t="s">
        <v>85</v>
      </c>
      <c r="CV12" s="111"/>
      <c r="CW12" s="111"/>
      <c r="CX12" s="111"/>
      <c r="CY12" s="111"/>
      <c r="CZ12" s="111"/>
      <c r="DA12" s="111"/>
      <c r="DB12" s="111"/>
      <c r="DC12" s="125">
        <v>498</v>
      </c>
      <c r="DD12" s="117" t="s">
        <v>86</v>
      </c>
      <c r="DE12" s="111"/>
      <c r="DF12" s="112"/>
      <c r="DI12" s="118" t="s">
        <v>85</v>
      </c>
      <c r="DJ12" s="111"/>
      <c r="DK12" s="111"/>
      <c r="DL12" s="111"/>
      <c r="DM12" s="111"/>
      <c r="DN12" s="111"/>
      <c r="DO12" s="111"/>
      <c r="DP12" s="111"/>
      <c r="DQ12" s="125">
        <v>506</v>
      </c>
      <c r="DR12" s="117" t="s">
        <v>86</v>
      </c>
      <c r="DS12" s="111"/>
      <c r="DT12" s="112"/>
      <c r="DW12" s="118" t="s">
        <v>85</v>
      </c>
      <c r="DX12" s="111"/>
      <c r="DY12" s="111"/>
      <c r="DZ12" s="111"/>
      <c r="EA12" s="111"/>
      <c r="EB12" s="111"/>
      <c r="EC12" s="111"/>
      <c r="ED12" s="111"/>
      <c r="EE12" s="125">
        <v>566</v>
      </c>
      <c r="EF12" s="117" t="s">
        <v>86</v>
      </c>
      <c r="EG12" s="111"/>
      <c r="EH12" s="112"/>
      <c r="EK12" s="118" t="s">
        <v>85</v>
      </c>
      <c r="EL12" s="111"/>
      <c r="EM12" s="111"/>
      <c r="EN12" s="111"/>
      <c r="EO12" s="111"/>
      <c r="EP12" s="111"/>
      <c r="EQ12" s="111"/>
      <c r="ER12" s="111"/>
      <c r="ES12" s="125">
        <v>619</v>
      </c>
      <c r="ET12" s="117" t="s">
        <v>86</v>
      </c>
      <c r="EU12" s="111"/>
      <c r="EV12" s="112"/>
      <c r="EY12" s="118" t="s">
        <v>85</v>
      </c>
      <c r="EZ12" s="111"/>
      <c r="FA12" s="111"/>
      <c r="FB12" s="111"/>
      <c r="FC12" s="111"/>
      <c r="FD12" s="111"/>
      <c r="FE12" s="111"/>
      <c r="FF12" s="111"/>
      <c r="FG12" s="125">
        <v>619</v>
      </c>
      <c r="FH12" s="117" t="s">
        <v>86</v>
      </c>
      <c r="FI12" s="111"/>
      <c r="FJ12" s="112"/>
      <c r="FM12" s="118" t="s">
        <v>85</v>
      </c>
      <c r="FN12" s="111"/>
      <c r="FO12" s="111"/>
      <c r="FP12" s="111"/>
      <c r="FQ12" s="111"/>
      <c r="FR12" s="111"/>
      <c r="FS12" s="111"/>
      <c r="FT12" s="111"/>
      <c r="FU12" s="125">
        <v>658</v>
      </c>
      <c r="FV12" s="117" t="s">
        <v>86</v>
      </c>
      <c r="FW12" s="111"/>
      <c r="FX12" s="112"/>
      <c r="GA12" s="118" t="s">
        <v>85</v>
      </c>
      <c r="GB12" s="111"/>
      <c r="GC12" s="111"/>
      <c r="GD12" s="111"/>
      <c r="GE12" s="111"/>
      <c r="GF12" s="111"/>
      <c r="GG12" s="111"/>
      <c r="GH12" s="111"/>
      <c r="GI12" s="125">
        <v>697</v>
      </c>
      <c r="GJ12" s="117" t="s">
        <v>86</v>
      </c>
      <c r="GK12" s="111"/>
      <c r="GL12" s="112"/>
      <c r="GO12" s="118" t="s">
        <v>85</v>
      </c>
      <c r="GP12" s="111"/>
      <c r="GQ12" s="111"/>
      <c r="GR12" s="111"/>
      <c r="GS12" s="111"/>
      <c r="GT12" s="111"/>
      <c r="GU12" s="111"/>
      <c r="GV12" s="111"/>
      <c r="GW12" s="125">
        <v>778</v>
      </c>
      <c r="GX12" s="117" t="s">
        <v>86</v>
      </c>
      <c r="GY12" s="111"/>
      <c r="GZ12" s="112"/>
    </row>
    <row r="14" spans="1:209" ht="15" x14ac:dyDescent="0.25">
      <c r="A14" s="138" t="s">
        <v>51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40"/>
      <c r="O14" s="130" t="s">
        <v>87</v>
      </c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19" t="s">
        <v>88</v>
      </c>
      <c r="AA14" s="120">
        <v>1.64</v>
      </c>
      <c r="AC14" s="130" t="s">
        <v>87</v>
      </c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19" t="s">
        <v>88</v>
      </c>
      <c r="AO14" s="120">
        <v>1.64</v>
      </c>
      <c r="AQ14" s="130" t="s">
        <v>87</v>
      </c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19" t="s">
        <v>88</v>
      </c>
      <c r="BC14" s="120">
        <v>1.64</v>
      </c>
      <c r="BE14" s="130" t="s">
        <v>87</v>
      </c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19" t="s">
        <v>88</v>
      </c>
      <c r="BQ14" s="120">
        <v>1.64</v>
      </c>
      <c r="BS14" s="130" t="s">
        <v>87</v>
      </c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19" t="s">
        <v>88</v>
      </c>
      <c r="CE14" s="120">
        <v>1.64</v>
      </c>
      <c r="CG14" s="130" t="s">
        <v>87</v>
      </c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19" t="s">
        <v>88</v>
      </c>
      <c r="CS14" s="120">
        <v>1.64</v>
      </c>
      <c r="CU14" s="130" t="s">
        <v>87</v>
      </c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19" t="s">
        <v>88</v>
      </c>
      <c r="DG14" s="120">
        <v>1.64</v>
      </c>
      <c r="DI14" s="130" t="s">
        <v>87</v>
      </c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19" t="s">
        <v>88</v>
      </c>
      <c r="DU14" s="120">
        <v>1.64</v>
      </c>
      <c r="DW14" s="130" t="s">
        <v>87</v>
      </c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19" t="s">
        <v>88</v>
      </c>
      <c r="EI14" s="120">
        <v>1.64</v>
      </c>
      <c r="EK14" s="130" t="s">
        <v>87</v>
      </c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19" t="s">
        <v>88</v>
      </c>
      <c r="EW14" s="120">
        <v>1.64</v>
      </c>
      <c r="EY14" s="130" t="s">
        <v>87</v>
      </c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19" t="s">
        <v>88</v>
      </c>
      <c r="FK14" s="120">
        <v>1.64</v>
      </c>
      <c r="FM14" s="130" t="s">
        <v>87</v>
      </c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19" t="s">
        <v>88</v>
      </c>
      <c r="FY14" s="120">
        <v>1.64</v>
      </c>
      <c r="GA14" s="130" t="s">
        <v>87</v>
      </c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19" t="s">
        <v>88</v>
      </c>
      <c r="GM14" s="120">
        <v>1.64</v>
      </c>
      <c r="GO14" s="130" t="s">
        <v>87</v>
      </c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19" t="s">
        <v>88</v>
      </c>
      <c r="HA14" s="120">
        <v>1.64</v>
      </c>
    </row>
    <row r="15" spans="1:209" x14ac:dyDescent="0.2">
      <c r="A15" s="59"/>
      <c r="B15" s="60"/>
      <c r="C15" s="61" t="s">
        <v>2</v>
      </c>
      <c r="D15" s="61" t="s">
        <v>3</v>
      </c>
      <c r="E15" s="60" t="s">
        <v>4</v>
      </c>
      <c r="F15" s="61" t="s">
        <v>5</v>
      </c>
      <c r="G15" s="60" t="s">
        <v>6</v>
      </c>
      <c r="H15" s="61" t="s">
        <v>7</v>
      </c>
      <c r="I15" s="60" t="s">
        <v>8</v>
      </c>
      <c r="J15" s="61" t="s">
        <v>9</v>
      </c>
      <c r="K15" s="60" t="s">
        <v>10</v>
      </c>
      <c r="L15" s="61" t="s">
        <v>11</v>
      </c>
      <c r="M15" s="60" t="s">
        <v>12</v>
      </c>
      <c r="O15" s="59"/>
      <c r="P15" s="60"/>
      <c r="Q15" s="61" t="s">
        <v>2</v>
      </c>
      <c r="R15" s="61" t="s">
        <v>3</v>
      </c>
      <c r="S15" s="60" t="s">
        <v>4</v>
      </c>
      <c r="T15" s="61" t="s">
        <v>5</v>
      </c>
      <c r="U15" s="60" t="s">
        <v>6</v>
      </c>
      <c r="V15" s="61" t="s">
        <v>7</v>
      </c>
      <c r="W15" s="60" t="s">
        <v>8</v>
      </c>
      <c r="X15" s="61" t="s">
        <v>9</v>
      </c>
      <c r="Y15" s="60" t="s">
        <v>10</v>
      </c>
      <c r="Z15" s="61" t="s">
        <v>11</v>
      </c>
      <c r="AA15" s="60" t="s">
        <v>12</v>
      </c>
      <c r="AC15" s="59"/>
      <c r="AD15" s="60"/>
      <c r="AE15" s="61" t="s">
        <v>2</v>
      </c>
      <c r="AF15" s="61" t="s">
        <v>3</v>
      </c>
      <c r="AG15" s="60" t="s">
        <v>4</v>
      </c>
      <c r="AH15" s="61" t="s">
        <v>5</v>
      </c>
      <c r="AI15" s="60" t="s">
        <v>6</v>
      </c>
      <c r="AJ15" s="61" t="s">
        <v>7</v>
      </c>
      <c r="AK15" s="60" t="s">
        <v>8</v>
      </c>
      <c r="AL15" s="61" t="s">
        <v>9</v>
      </c>
      <c r="AM15" s="60" t="s">
        <v>10</v>
      </c>
      <c r="AN15" s="61" t="s">
        <v>11</v>
      </c>
      <c r="AO15" s="60" t="s">
        <v>12</v>
      </c>
      <c r="AQ15" s="59"/>
      <c r="AR15" s="60"/>
      <c r="AS15" s="61" t="s">
        <v>2</v>
      </c>
      <c r="AT15" s="61" t="s">
        <v>3</v>
      </c>
      <c r="AU15" s="60" t="s">
        <v>4</v>
      </c>
      <c r="AV15" s="61" t="s">
        <v>5</v>
      </c>
      <c r="AW15" s="60" t="s">
        <v>6</v>
      </c>
      <c r="AX15" s="61" t="s">
        <v>7</v>
      </c>
      <c r="AY15" s="60" t="s">
        <v>8</v>
      </c>
      <c r="AZ15" s="61" t="s">
        <v>9</v>
      </c>
      <c r="BA15" s="60" t="s">
        <v>10</v>
      </c>
      <c r="BB15" s="61" t="s">
        <v>11</v>
      </c>
      <c r="BC15" s="60" t="s">
        <v>12</v>
      </c>
      <c r="BE15" s="59"/>
      <c r="BF15" s="60"/>
      <c r="BG15" s="61" t="s">
        <v>2</v>
      </c>
      <c r="BH15" s="61" t="s">
        <v>3</v>
      </c>
      <c r="BI15" s="60" t="s">
        <v>4</v>
      </c>
      <c r="BJ15" s="61" t="s">
        <v>5</v>
      </c>
      <c r="BK15" s="60" t="s">
        <v>6</v>
      </c>
      <c r="BL15" s="61" t="s">
        <v>7</v>
      </c>
      <c r="BM15" s="60" t="s">
        <v>8</v>
      </c>
      <c r="BN15" s="61" t="s">
        <v>9</v>
      </c>
      <c r="BO15" s="60" t="s">
        <v>10</v>
      </c>
      <c r="BP15" s="61" t="s">
        <v>11</v>
      </c>
      <c r="BQ15" s="60" t="s">
        <v>12</v>
      </c>
      <c r="BS15" s="59"/>
      <c r="BT15" s="60"/>
      <c r="BU15" s="61" t="s">
        <v>2</v>
      </c>
      <c r="BV15" s="61" t="s">
        <v>3</v>
      </c>
      <c r="BW15" s="60" t="s">
        <v>4</v>
      </c>
      <c r="BX15" s="61" t="s">
        <v>5</v>
      </c>
      <c r="BY15" s="60" t="s">
        <v>6</v>
      </c>
      <c r="BZ15" s="61" t="s">
        <v>7</v>
      </c>
      <c r="CA15" s="60" t="s">
        <v>8</v>
      </c>
      <c r="CB15" s="61" t="s">
        <v>9</v>
      </c>
      <c r="CC15" s="60" t="s">
        <v>10</v>
      </c>
      <c r="CD15" s="61" t="s">
        <v>11</v>
      </c>
      <c r="CE15" s="60" t="s">
        <v>12</v>
      </c>
      <c r="CG15" s="59"/>
      <c r="CH15" s="60"/>
      <c r="CI15" s="61" t="s">
        <v>2</v>
      </c>
      <c r="CJ15" s="61" t="s">
        <v>3</v>
      </c>
      <c r="CK15" s="60" t="s">
        <v>4</v>
      </c>
      <c r="CL15" s="61" t="s">
        <v>5</v>
      </c>
      <c r="CM15" s="60" t="s">
        <v>6</v>
      </c>
      <c r="CN15" s="61" t="s">
        <v>7</v>
      </c>
      <c r="CO15" s="60" t="s">
        <v>8</v>
      </c>
      <c r="CP15" s="61" t="s">
        <v>9</v>
      </c>
      <c r="CQ15" s="60" t="s">
        <v>10</v>
      </c>
      <c r="CR15" s="61" t="s">
        <v>11</v>
      </c>
      <c r="CS15" s="60" t="s">
        <v>12</v>
      </c>
      <c r="CU15" s="59"/>
      <c r="CV15" s="60"/>
      <c r="CW15" s="61" t="s">
        <v>2</v>
      </c>
      <c r="CX15" s="61" t="s">
        <v>3</v>
      </c>
      <c r="CY15" s="60" t="s">
        <v>4</v>
      </c>
      <c r="CZ15" s="61" t="s">
        <v>5</v>
      </c>
      <c r="DA15" s="60" t="s">
        <v>6</v>
      </c>
      <c r="DB15" s="61" t="s">
        <v>7</v>
      </c>
      <c r="DC15" s="60" t="s">
        <v>8</v>
      </c>
      <c r="DD15" s="61" t="s">
        <v>9</v>
      </c>
      <c r="DE15" s="60" t="s">
        <v>10</v>
      </c>
      <c r="DF15" s="61" t="s">
        <v>11</v>
      </c>
      <c r="DG15" s="60" t="s">
        <v>12</v>
      </c>
      <c r="DI15" s="59"/>
      <c r="DJ15" s="60"/>
      <c r="DK15" s="61" t="s">
        <v>2</v>
      </c>
      <c r="DL15" s="61" t="s">
        <v>3</v>
      </c>
      <c r="DM15" s="60" t="s">
        <v>4</v>
      </c>
      <c r="DN15" s="61" t="s">
        <v>5</v>
      </c>
      <c r="DO15" s="60" t="s">
        <v>6</v>
      </c>
      <c r="DP15" s="61" t="s">
        <v>7</v>
      </c>
      <c r="DQ15" s="60" t="s">
        <v>8</v>
      </c>
      <c r="DR15" s="61" t="s">
        <v>9</v>
      </c>
      <c r="DS15" s="60" t="s">
        <v>10</v>
      </c>
      <c r="DT15" s="61" t="s">
        <v>11</v>
      </c>
      <c r="DU15" s="60" t="s">
        <v>12</v>
      </c>
      <c r="DW15" s="59"/>
      <c r="DX15" s="60"/>
      <c r="DY15" s="61" t="s">
        <v>2</v>
      </c>
      <c r="DZ15" s="61" t="s">
        <v>3</v>
      </c>
      <c r="EA15" s="60" t="s">
        <v>4</v>
      </c>
      <c r="EB15" s="61" t="s">
        <v>5</v>
      </c>
      <c r="EC15" s="60" t="s">
        <v>6</v>
      </c>
      <c r="ED15" s="61" t="s">
        <v>7</v>
      </c>
      <c r="EE15" s="60" t="s">
        <v>8</v>
      </c>
      <c r="EF15" s="61" t="s">
        <v>9</v>
      </c>
      <c r="EG15" s="60" t="s">
        <v>10</v>
      </c>
      <c r="EH15" s="61" t="s">
        <v>11</v>
      </c>
      <c r="EI15" s="60" t="s">
        <v>12</v>
      </c>
      <c r="EK15" s="59"/>
      <c r="EL15" s="60"/>
      <c r="EM15" s="61" t="s">
        <v>2</v>
      </c>
      <c r="EN15" s="61" t="s">
        <v>3</v>
      </c>
      <c r="EO15" s="60" t="s">
        <v>4</v>
      </c>
      <c r="EP15" s="61" t="s">
        <v>5</v>
      </c>
      <c r="EQ15" s="60" t="s">
        <v>6</v>
      </c>
      <c r="ER15" s="61" t="s">
        <v>7</v>
      </c>
      <c r="ES15" s="60" t="s">
        <v>8</v>
      </c>
      <c r="ET15" s="61" t="s">
        <v>9</v>
      </c>
      <c r="EU15" s="60" t="s">
        <v>10</v>
      </c>
      <c r="EV15" s="61" t="s">
        <v>11</v>
      </c>
      <c r="EW15" s="60" t="s">
        <v>12</v>
      </c>
      <c r="EY15" s="59"/>
      <c r="EZ15" s="60"/>
      <c r="FA15" s="61" t="s">
        <v>2</v>
      </c>
      <c r="FB15" s="61" t="s">
        <v>3</v>
      </c>
      <c r="FC15" s="60" t="s">
        <v>4</v>
      </c>
      <c r="FD15" s="61" t="s">
        <v>5</v>
      </c>
      <c r="FE15" s="60" t="s">
        <v>6</v>
      </c>
      <c r="FF15" s="61" t="s">
        <v>7</v>
      </c>
      <c r="FG15" s="60" t="s">
        <v>8</v>
      </c>
      <c r="FH15" s="61" t="s">
        <v>9</v>
      </c>
      <c r="FI15" s="60" t="s">
        <v>10</v>
      </c>
      <c r="FJ15" s="61" t="s">
        <v>11</v>
      </c>
      <c r="FK15" s="60" t="s">
        <v>12</v>
      </c>
      <c r="FM15" s="59"/>
      <c r="FN15" s="60"/>
      <c r="FO15" s="61" t="s">
        <v>2</v>
      </c>
      <c r="FP15" s="61" t="s">
        <v>3</v>
      </c>
      <c r="FQ15" s="60" t="s">
        <v>4</v>
      </c>
      <c r="FR15" s="61" t="s">
        <v>5</v>
      </c>
      <c r="FS15" s="60" t="s">
        <v>6</v>
      </c>
      <c r="FT15" s="61" t="s">
        <v>7</v>
      </c>
      <c r="FU15" s="60" t="s">
        <v>8</v>
      </c>
      <c r="FV15" s="61" t="s">
        <v>9</v>
      </c>
      <c r="FW15" s="60" t="s">
        <v>10</v>
      </c>
      <c r="FX15" s="61" t="s">
        <v>11</v>
      </c>
      <c r="FY15" s="60" t="s">
        <v>12</v>
      </c>
      <c r="GA15" s="59"/>
      <c r="GB15" s="60"/>
      <c r="GC15" s="61" t="s">
        <v>2</v>
      </c>
      <c r="GD15" s="61" t="s">
        <v>3</v>
      </c>
      <c r="GE15" s="60" t="s">
        <v>4</v>
      </c>
      <c r="GF15" s="61" t="s">
        <v>5</v>
      </c>
      <c r="GG15" s="60" t="s">
        <v>6</v>
      </c>
      <c r="GH15" s="61" t="s">
        <v>7</v>
      </c>
      <c r="GI15" s="60" t="s">
        <v>8</v>
      </c>
      <c r="GJ15" s="61" t="s">
        <v>9</v>
      </c>
      <c r="GK15" s="60" t="s">
        <v>10</v>
      </c>
      <c r="GL15" s="61" t="s">
        <v>11</v>
      </c>
      <c r="GM15" s="60" t="s">
        <v>12</v>
      </c>
      <c r="GO15" s="59"/>
      <c r="GP15" s="60"/>
      <c r="GQ15" s="61" t="s">
        <v>2</v>
      </c>
      <c r="GR15" s="61" t="s">
        <v>3</v>
      </c>
      <c r="GS15" s="60" t="s">
        <v>4</v>
      </c>
      <c r="GT15" s="61" t="s">
        <v>5</v>
      </c>
      <c r="GU15" s="60" t="s">
        <v>6</v>
      </c>
      <c r="GV15" s="61" t="s">
        <v>7</v>
      </c>
      <c r="GW15" s="60" t="s">
        <v>8</v>
      </c>
      <c r="GX15" s="61" t="s">
        <v>9</v>
      </c>
      <c r="GY15" s="60" t="s">
        <v>10</v>
      </c>
      <c r="GZ15" s="61" t="s">
        <v>11</v>
      </c>
      <c r="HA15" s="60" t="s">
        <v>12</v>
      </c>
    </row>
    <row r="16" spans="1:209" ht="13.9" x14ac:dyDescent="0.25">
      <c r="A16" s="62" t="s">
        <v>13</v>
      </c>
      <c r="B16" s="63" t="s">
        <v>14</v>
      </c>
      <c r="C16" s="64">
        <v>0.21</v>
      </c>
      <c r="D16" s="64">
        <v>0.24</v>
      </c>
      <c r="E16" s="65">
        <v>0.33</v>
      </c>
      <c r="F16" s="64">
        <v>0.43</v>
      </c>
      <c r="G16" s="65">
        <v>0.54</v>
      </c>
      <c r="H16" s="64">
        <v>0.64</v>
      </c>
      <c r="I16" s="65">
        <v>0.74</v>
      </c>
      <c r="J16" s="64">
        <v>0.84</v>
      </c>
      <c r="K16" s="65">
        <v>1.05</v>
      </c>
      <c r="L16" s="64">
        <v>1.1499999999999999</v>
      </c>
      <c r="M16" s="65">
        <v>1.25</v>
      </c>
      <c r="O16" s="62" t="s">
        <v>13</v>
      </c>
      <c r="P16" s="63" t="s">
        <v>14</v>
      </c>
      <c r="Q16" s="64">
        <v>0.21</v>
      </c>
      <c r="R16" s="64">
        <v>0.24</v>
      </c>
      <c r="S16" s="65">
        <v>0.33</v>
      </c>
      <c r="T16" s="64">
        <v>0.43</v>
      </c>
      <c r="U16" s="65">
        <v>0.54</v>
      </c>
      <c r="V16" s="64">
        <v>0.64</v>
      </c>
      <c r="W16" s="65">
        <v>0.74</v>
      </c>
      <c r="X16" s="64">
        <v>0.84</v>
      </c>
      <c r="Y16" s="65">
        <v>1.05</v>
      </c>
      <c r="Z16" s="64">
        <v>1.1499999999999999</v>
      </c>
      <c r="AA16" s="65">
        <v>1.25</v>
      </c>
      <c r="AC16" s="62" t="s">
        <v>13</v>
      </c>
      <c r="AD16" s="63" t="s">
        <v>14</v>
      </c>
      <c r="AE16" s="64">
        <v>0.21</v>
      </c>
      <c r="AF16" s="64">
        <v>0.24</v>
      </c>
      <c r="AG16" s="65">
        <v>0.33</v>
      </c>
      <c r="AH16" s="64">
        <v>0.43</v>
      </c>
      <c r="AI16" s="65">
        <v>0.54</v>
      </c>
      <c r="AJ16" s="64">
        <v>0.64</v>
      </c>
      <c r="AK16" s="65">
        <v>0.74</v>
      </c>
      <c r="AL16" s="64">
        <v>0.84</v>
      </c>
      <c r="AM16" s="65">
        <v>1.05</v>
      </c>
      <c r="AN16" s="64">
        <v>1.1499999999999999</v>
      </c>
      <c r="AO16" s="65">
        <v>1.25</v>
      </c>
      <c r="AQ16" s="62" t="s">
        <v>13</v>
      </c>
      <c r="AR16" s="63" t="s">
        <v>14</v>
      </c>
      <c r="AS16" s="64">
        <v>0.21</v>
      </c>
      <c r="AT16" s="64">
        <v>0.24</v>
      </c>
      <c r="AU16" s="65">
        <v>0.33</v>
      </c>
      <c r="AV16" s="64">
        <v>0.43</v>
      </c>
      <c r="AW16" s="65">
        <v>0.54</v>
      </c>
      <c r="AX16" s="64">
        <v>0.64</v>
      </c>
      <c r="AY16" s="65">
        <v>0.74</v>
      </c>
      <c r="AZ16" s="64">
        <v>0.84</v>
      </c>
      <c r="BA16" s="65">
        <v>1.05</v>
      </c>
      <c r="BB16" s="64">
        <v>1.1499999999999999</v>
      </c>
      <c r="BC16" s="65">
        <v>1.25</v>
      </c>
      <c r="BE16" s="62" t="s">
        <v>13</v>
      </c>
      <c r="BF16" s="63" t="s">
        <v>14</v>
      </c>
      <c r="BG16" s="64">
        <v>0.21</v>
      </c>
      <c r="BH16" s="64">
        <v>0.24</v>
      </c>
      <c r="BI16" s="65">
        <v>0.33</v>
      </c>
      <c r="BJ16" s="64">
        <v>0.43</v>
      </c>
      <c r="BK16" s="65">
        <v>0.54</v>
      </c>
      <c r="BL16" s="64">
        <v>0.64</v>
      </c>
      <c r="BM16" s="65">
        <v>0.74</v>
      </c>
      <c r="BN16" s="64">
        <v>0.84</v>
      </c>
      <c r="BO16" s="65">
        <v>1.05</v>
      </c>
      <c r="BP16" s="64">
        <v>1.1499999999999999</v>
      </c>
      <c r="BQ16" s="65">
        <v>1.25</v>
      </c>
      <c r="BS16" s="62" t="s">
        <v>13</v>
      </c>
      <c r="BT16" s="63" t="s">
        <v>14</v>
      </c>
      <c r="BU16" s="64">
        <v>0.21</v>
      </c>
      <c r="BV16" s="64">
        <v>0.24</v>
      </c>
      <c r="BW16" s="65">
        <v>0.33</v>
      </c>
      <c r="BX16" s="64">
        <v>0.43</v>
      </c>
      <c r="BY16" s="65">
        <v>0.54</v>
      </c>
      <c r="BZ16" s="64">
        <v>0.64</v>
      </c>
      <c r="CA16" s="65">
        <v>0.74</v>
      </c>
      <c r="CB16" s="64">
        <v>0.84</v>
      </c>
      <c r="CC16" s="65">
        <v>1.05</v>
      </c>
      <c r="CD16" s="64">
        <v>1.1499999999999999</v>
      </c>
      <c r="CE16" s="65">
        <v>1.25</v>
      </c>
      <c r="CG16" s="62" t="s">
        <v>13</v>
      </c>
      <c r="CH16" s="63" t="s">
        <v>14</v>
      </c>
      <c r="CI16" s="64">
        <v>0.21</v>
      </c>
      <c r="CJ16" s="64">
        <v>0.24</v>
      </c>
      <c r="CK16" s="65">
        <v>0.33</v>
      </c>
      <c r="CL16" s="64">
        <v>0.43</v>
      </c>
      <c r="CM16" s="65">
        <v>0.54</v>
      </c>
      <c r="CN16" s="64">
        <v>0.64</v>
      </c>
      <c r="CO16" s="65">
        <v>0.74</v>
      </c>
      <c r="CP16" s="64">
        <v>0.84</v>
      </c>
      <c r="CQ16" s="65">
        <v>1.05</v>
      </c>
      <c r="CR16" s="64">
        <v>1.1499999999999999</v>
      </c>
      <c r="CS16" s="65">
        <v>1.25</v>
      </c>
      <c r="CU16" s="62" t="s">
        <v>13</v>
      </c>
      <c r="CV16" s="63" t="s">
        <v>14</v>
      </c>
      <c r="CW16" s="64">
        <v>0.21</v>
      </c>
      <c r="CX16" s="64">
        <v>0.24</v>
      </c>
      <c r="CY16" s="65">
        <v>0.33</v>
      </c>
      <c r="CZ16" s="64">
        <v>0.43</v>
      </c>
      <c r="DA16" s="65">
        <v>0.54</v>
      </c>
      <c r="DB16" s="64">
        <v>0.64</v>
      </c>
      <c r="DC16" s="65">
        <v>0.74</v>
      </c>
      <c r="DD16" s="64">
        <v>0.84</v>
      </c>
      <c r="DE16" s="65">
        <v>1.05</v>
      </c>
      <c r="DF16" s="64">
        <v>1.1499999999999999</v>
      </c>
      <c r="DG16" s="65">
        <v>1.25</v>
      </c>
      <c r="DI16" s="62" t="s">
        <v>13</v>
      </c>
      <c r="DJ16" s="63" t="s">
        <v>14</v>
      </c>
      <c r="DK16" s="64">
        <v>0.21</v>
      </c>
      <c r="DL16" s="64">
        <v>0.24</v>
      </c>
      <c r="DM16" s="65">
        <v>0.33</v>
      </c>
      <c r="DN16" s="64">
        <v>0.43</v>
      </c>
      <c r="DO16" s="65">
        <v>0.54</v>
      </c>
      <c r="DP16" s="64">
        <v>0.64</v>
      </c>
      <c r="DQ16" s="65">
        <v>0.74</v>
      </c>
      <c r="DR16" s="64">
        <v>0.84</v>
      </c>
      <c r="DS16" s="65">
        <v>1.05</v>
      </c>
      <c r="DT16" s="64">
        <v>1.1499999999999999</v>
      </c>
      <c r="DU16" s="65">
        <v>1.25</v>
      </c>
      <c r="DW16" s="62" t="s">
        <v>13</v>
      </c>
      <c r="DX16" s="63" t="s">
        <v>14</v>
      </c>
      <c r="DY16" s="64">
        <v>0.21</v>
      </c>
      <c r="DZ16" s="64">
        <v>0.24</v>
      </c>
      <c r="EA16" s="65">
        <v>0.33</v>
      </c>
      <c r="EB16" s="64">
        <v>0.43</v>
      </c>
      <c r="EC16" s="65">
        <v>0.54</v>
      </c>
      <c r="ED16" s="64">
        <v>0.64</v>
      </c>
      <c r="EE16" s="65">
        <v>0.74</v>
      </c>
      <c r="EF16" s="64">
        <v>0.84</v>
      </c>
      <c r="EG16" s="65">
        <v>1.05</v>
      </c>
      <c r="EH16" s="64">
        <v>1.1499999999999999</v>
      </c>
      <c r="EI16" s="65">
        <v>1.25</v>
      </c>
      <c r="EK16" s="62" t="s">
        <v>13</v>
      </c>
      <c r="EL16" s="63" t="s">
        <v>14</v>
      </c>
      <c r="EM16" s="64">
        <v>0.21</v>
      </c>
      <c r="EN16" s="64">
        <v>0.24</v>
      </c>
      <c r="EO16" s="65">
        <v>0.33</v>
      </c>
      <c r="EP16" s="64">
        <v>0.43</v>
      </c>
      <c r="EQ16" s="65">
        <v>0.54</v>
      </c>
      <c r="ER16" s="64">
        <v>0.64</v>
      </c>
      <c r="ES16" s="65">
        <v>0.74</v>
      </c>
      <c r="ET16" s="64">
        <v>0.84</v>
      </c>
      <c r="EU16" s="65">
        <v>1.05</v>
      </c>
      <c r="EV16" s="64">
        <v>1.1499999999999999</v>
      </c>
      <c r="EW16" s="65">
        <v>1.25</v>
      </c>
      <c r="EY16" s="62" t="s">
        <v>13</v>
      </c>
      <c r="EZ16" s="63" t="s">
        <v>14</v>
      </c>
      <c r="FA16" s="64">
        <v>0.21</v>
      </c>
      <c r="FB16" s="64">
        <v>0.24</v>
      </c>
      <c r="FC16" s="65">
        <v>0.33</v>
      </c>
      <c r="FD16" s="64">
        <v>0.43</v>
      </c>
      <c r="FE16" s="65">
        <v>0.54</v>
      </c>
      <c r="FF16" s="64">
        <v>0.64</v>
      </c>
      <c r="FG16" s="65">
        <v>0.74</v>
      </c>
      <c r="FH16" s="64">
        <v>0.84</v>
      </c>
      <c r="FI16" s="65">
        <v>1.05</v>
      </c>
      <c r="FJ16" s="64">
        <v>1.1499999999999999</v>
      </c>
      <c r="FK16" s="65">
        <v>1.25</v>
      </c>
      <c r="FM16" s="62" t="s">
        <v>13</v>
      </c>
      <c r="FN16" s="63" t="s">
        <v>14</v>
      </c>
      <c r="FO16" s="64">
        <v>0.21</v>
      </c>
      <c r="FP16" s="64">
        <v>0.24</v>
      </c>
      <c r="FQ16" s="65">
        <v>0.33</v>
      </c>
      <c r="FR16" s="64">
        <v>0.43</v>
      </c>
      <c r="FS16" s="65">
        <v>0.54</v>
      </c>
      <c r="FT16" s="64">
        <v>0.64</v>
      </c>
      <c r="FU16" s="65">
        <v>0.74</v>
      </c>
      <c r="FV16" s="64">
        <v>0.84</v>
      </c>
      <c r="FW16" s="65">
        <v>1.05</v>
      </c>
      <c r="FX16" s="64">
        <v>1.1499999999999999</v>
      </c>
      <c r="FY16" s="65">
        <v>1.25</v>
      </c>
      <c r="GA16" s="62" t="s">
        <v>13</v>
      </c>
      <c r="GB16" s="63" t="s">
        <v>14</v>
      </c>
      <c r="GC16" s="64">
        <v>0.21</v>
      </c>
      <c r="GD16" s="64">
        <v>0.24</v>
      </c>
      <c r="GE16" s="65">
        <v>0.33</v>
      </c>
      <c r="GF16" s="64">
        <v>0.43</v>
      </c>
      <c r="GG16" s="65">
        <v>0.54</v>
      </c>
      <c r="GH16" s="64">
        <v>0.64</v>
      </c>
      <c r="GI16" s="65">
        <v>0.74</v>
      </c>
      <c r="GJ16" s="64">
        <v>0.84</v>
      </c>
      <c r="GK16" s="65">
        <v>1.05</v>
      </c>
      <c r="GL16" s="64">
        <v>1.1499999999999999</v>
      </c>
      <c r="GM16" s="65">
        <v>1.25</v>
      </c>
      <c r="GO16" s="62" t="s">
        <v>13</v>
      </c>
      <c r="GP16" s="63" t="s">
        <v>14</v>
      </c>
      <c r="GQ16" s="64">
        <v>0.21</v>
      </c>
      <c r="GR16" s="64">
        <v>0.24</v>
      </c>
      <c r="GS16" s="65">
        <v>0.33</v>
      </c>
      <c r="GT16" s="64">
        <v>0.43</v>
      </c>
      <c r="GU16" s="65">
        <v>0.54</v>
      </c>
      <c r="GV16" s="64">
        <v>0.64</v>
      </c>
      <c r="GW16" s="65">
        <v>0.74</v>
      </c>
      <c r="GX16" s="64">
        <v>0.84</v>
      </c>
      <c r="GY16" s="65">
        <v>1.05</v>
      </c>
      <c r="GZ16" s="64">
        <v>1.1499999999999999</v>
      </c>
      <c r="HA16" s="65">
        <v>1.25</v>
      </c>
    </row>
    <row r="17" spans="1:209" ht="13.9" x14ac:dyDescent="0.25">
      <c r="A17" s="9"/>
      <c r="B17" s="10" t="s">
        <v>16</v>
      </c>
      <c r="C17" s="11">
        <f>+[1]Docentes!C6*1.64</f>
        <v>8062.24</v>
      </c>
      <c r="D17" s="11">
        <f>+[1]Docentes!D6*1.64</f>
        <v>8062.24</v>
      </c>
      <c r="E17" s="11">
        <f>+[1]Docentes!E6*1.64</f>
        <v>8062.24</v>
      </c>
      <c r="F17" s="11">
        <f>+[1]Docentes!F6*1.64</f>
        <v>8062.24</v>
      </c>
      <c r="G17" s="11">
        <f>+[1]Docentes!G6*1.64</f>
        <v>8062.24</v>
      </c>
      <c r="H17" s="11">
        <f>+[1]Docentes!H6*1.64</f>
        <v>8062.24</v>
      </c>
      <c r="I17" s="11">
        <f>+[1]Docentes!I6*1.64</f>
        <v>8062.24</v>
      </c>
      <c r="J17" s="11">
        <f>+[1]Docentes!J6*1.64</f>
        <v>8062.24</v>
      </c>
      <c r="K17" s="11">
        <f>+[1]Docentes!K6*1.64</f>
        <v>8062.24</v>
      </c>
      <c r="L17" s="11">
        <f>+[1]Docentes!L6*1.64</f>
        <v>8062.24</v>
      </c>
      <c r="M17" s="11">
        <f>+[1]Docentes!M6*1.64</f>
        <v>8062.24</v>
      </c>
      <c r="O17" s="9" t="s">
        <v>15</v>
      </c>
      <c r="P17" s="10" t="s">
        <v>16</v>
      </c>
      <c r="Q17" s="11">
        <f>+[1]Docentes!Q6*1.64</f>
        <v>8465.68</v>
      </c>
      <c r="R17" s="11">
        <f>+[1]Docentes!R6*1.64</f>
        <v>8465.68</v>
      </c>
      <c r="S17" s="11">
        <f>+[1]Docentes!S6*1.64</f>
        <v>8465.68</v>
      </c>
      <c r="T17" s="11">
        <f>+[1]Docentes!T6*1.64</f>
        <v>8465.68</v>
      </c>
      <c r="U17" s="11">
        <f>+[1]Docentes!U6*1.64</f>
        <v>8465.68</v>
      </c>
      <c r="V17" s="11">
        <f>+[1]Docentes!V6*1.64</f>
        <v>8465.68</v>
      </c>
      <c r="W17" s="11">
        <f>+[1]Docentes!W6*1.64</f>
        <v>8465.68</v>
      </c>
      <c r="X17" s="11">
        <f>+[1]Docentes!X6*1.64</f>
        <v>8465.68</v>
      </c>
      <c r="Y17" s="11">
        <f>+[1]Docentes!Y6*1.64</f>
        <v>8465.68</v>
      </c>
      <c r="Z17" s="11">
        <f>+[1]Docentes!Z6*1.64</f>
        <v>8465.68</v>
      </c>
      <c r="AA17" s="11">
        <f>+[1]Docentes!AA6*1.64</f>
        <v>8465.68</v>
      </c>
      <c r="AC17" s="9" t="s">
        <v>15</v>
      </c>
      <c r="AD17" s="10" t="s">
        <v>16</v>
      </c>
      <c r="AE17" s="11">
        <f>+[1]Docentes!AE6*1.64</f>
        <v>8706.76</v>
      </c>
      <c r="AF17" s="11">
        <f>+[1]Docentes!AF6*1.64</f>
        <v>8706.76</v>
      </c>
      <c r="AG17" s="11">
        <f>+[1]Docentes!AG6*1.64</f>
        <v>8706.76</v>
      </c>
      <c r="AH17" s="11">
        <f>+[1]Docentes!AH6*1.64</f>
        <v>8706.76</v>
      </c>
      <c r="AI17" s="11">
        <f>+[1]Docentes!AI6*1.64</f>
        <v>8706.76</v>
      </c>
      <c r="AJ17" s="11">
        <f>+[1]Docentes!AJ6*1.64</f>
        <v>8706.76</v>
      </c>
      <c r="AK17" s="11">
        <f>+[1]Docentes!AK6*1.64</f>
        <v>8706.76</v>
      </c>
      <c r="AL17" s="11">
        <f>+[1]Docentes!AL6*1.64</f>
        <v>8706.76</v>
      </c>
      <c r="AM17" s="11">
        <f>+[1]Docentes!AM6*1.64</f>
        <v>8706.76</v>
      </c>
      <c r="AN17" s="11">
        <f>+[1]Docentes!AN6*1.64</f>
        <v>8706.76</v>
      </c>
      <c r="AO17" s="11">
        <f>+[1]Docentes!AO6*1.64</f>
        <v>8706.76</v>
      </c>
      <c r="AQ17" s="9" t="s">
        <v>15</v>
      </c>
      <c r="AR17" s="10" t="s">
        <v>16</v>
      </c>
      <c r="AS17" s="11">
        <f>+[1]Docentes!AS6*1.64</f>
        <v>8869.119999999999</v>
      </c>
      <c r="AT17" s="11">
        <f>+[1]Docentes!AT6*1.64</f>
        <v>8869.119999999999</v>
      </c>
      <c r="AU17" s="11">
        <f>+[1]Docentes!AU6*1.64</f>
        <v>8869.119999999999</v>
      </c>
      <c r="AV17" s="11">
        <f>+[1]Docentes!AV6*1.64</f>
        <v>8869.119999999999</v>
      </c>
      <c r="AW17" s="11">
        <f>+[1]Docentes!AW6*1.64</f>
        <v>8869.119999999999</v>
      </c>
      <c r="AX17" s="11">
        <f>+[1]Docentes!AX6*1.64</f>
        <v>8869.119999999999</v>
      </c>
      <c r="AY17" s="11">
        <f>+[1]Docentes!AY6*1.64</f>
        <v>8869.119999999999</v>
      </c>
      <c r="AZ17" s="11">
        <f>+[1]Docentes!AZ6*1.64</f>
        <v>8869.119999999999</v>
      </c>
      <c r="BA17" s="11">
        <f>+[1]Docentes!BA6*1.64</f>
        <v>8869.119999999999</v>
      </c>
      <c r="BB17" s="11">
        <f>+[1]Docentes!BB6*1.64</f>
        <v>8869.119999999999</v>
      </c>
      <c r="BC17" s="11">
        <f>+[1]Docentes!BC6*1.64</f>
        <v>8869.119999999999</v>
      </c>
      <c r="BE17" s="9" t="s">
        <v>15</v>
      </c>
      <c r="BF17" s="10" t="s">
        <v>16</v>
      </c>
      <c r="BG17" s="11">
        <f>+[1]Docentes!BG6*1.64</f>
        <v>9110.1999999999989</v>
      </c>
      <c r="BH17" s="11">
        <f>+[1]Docentes!BH6*1.64</f>
        <v>9110.1999999999989</v>
      </c>
      <c r="BI17" s="11">
        <f>+[1]Docentes!BI6*1.64</f>
        <v>9110.1999999999989</v>
      </c>
      <c r="BJ17" s="11">
        <f>+[1]Docentes!BJ6*1.64</f>
        <v>9110.1999999999989</v>
      </c>
      <c r="BK17" s="11">
        <f>+[1]Docentes!BK6*1.64</f>
        <v>9110.1999999999989</v>
      </c>
      <c r="BL17" s="11">
        <f>+[1]Docentes!BL6*1.64</f>
        <v>9110.1999999999989</v>
      </c>
      <c r="BM17" s="11">
        <f>+[1]Docentes!BM6*1.64</f>
        <v>9110.1999999999989</v>
      </c>
      <c r="BN17" s="11">
        <f>+[1]Docentes!BN6*1.64</f>
        <v>9110.1999999999989</v>
      </c>
      <c r="BO17" s="11">
        <f>+[1]Docentes!BO6*1.64</f>
        <v>9110.1999999999989</v>
      </c>
      <c r="BP17" s="11">
        <f>+[1]Docentes!BP6*1.64</f>
        <v>9110.1999999999989</v>
      </c>
      <c r="BQ17" s="11">
        <f>+[1]Docentes!BQ6*1.64</f>
        <v>9110.1999999999989</v>
      </c>
      <c r="BS17" s="9" t="s">
        <v>15</v>
      </c>
      <c r="BT17" s="10" t="s">
        <v>16</v>
      </c>
      <c r="BU17" s="11">
        <f>+[1]Docentes!BU6*1.64</f>
        <v>9270.92</v>
      </c>
      <c r="BV17" s="11">
        <f>+[1]Docentes!BV6*1.64</f>
        <v>9270.92</v>
      </c>
      <c r="BW17" s="11">
        <f>+[1]Docentes!BW6*1.64</f>
        <v>9270.92</v>
      </c>
      <c r="BX17" s="11">
        <f>+[1]Docentes!BX6*1.64</f>
        <v>9270.92</v>
      </c>
      <c r="BY17" s="11">
        <f>+[1]Docentes!BY6*1.64</f>
        <v>9270.92</v>
      </c>
      <c r="BZ17" s="11">
        <f>+[1]Docentes!BZ6*1.64</f>
        <v>9270.92</v>
      </c>
      <c r="CA17" s="11">
        <f>+[1]Docentes!CA6*1.64</f>
        <v>9270.92</v>
      </c>
      <c r="CB17" s="11">
        <f>+[1]Docentes!CB6*1.64</f>
        <v>9270.92</v>
      </c>
      <c r="CC17" s="11">
        <f>+[1]Docentes!CC6*1.64</f>
        <v>9270.92</v>
      </c>
      <c r="CD17" s="11">
        <f>+[1]Docentes!CD6*1.64</f>
        <v>9270.92</v>
      </c>
      <c r="CE17" s="11">
        <f>+[1]Docentes!CE6*1.64</f>
        <v>9270.92</v>
      </c>
      <c r="CG17" s="9" t="s">
        <v>15</v>
      </c>
      <c r="CH17" s="10" t="s">
        <v>16</v>
      </c>
      <c r="CI17" s="11">
        <f>+[1]Docentes!CI6*1.64</f>
        <v>9594</v>
      </c>
      <c r="CJ17" s="11">
        <f>+[1]Docentes!CJ6*1.64</f>
        <v>9594</v>
      </c>
      <c r="CK17" s="11">
        <f>+[1]Docentes!CK6*1.64</f>
        <v>9594</v>
      </c>
      <c r="CL17" s="11">
        <f>+[1]Docentes!CL6*1.64</f>
        <v>9594</v>
      </c>
      <c r="CM17" s="11">
        <f>+[1]Docentes!CM6*1.64</f>
        <v>9594</v>
      </c>
      <c r="CN17" s="11">
        <f>+[1]Docentes!CN6*1.64</f>
        <v>9594</v>
      </c>
      <c r="CO17" s="11">
        <f>+[1]Docentes!CO6*1.64</f>
        <v>9594</v>
      </c>
      <c r="CP17" s="11">
        <f>+[1]Docentes!CP6*1.64</f>
        <v>9594</v>
      </c>
      <c r="CQ17" s="11">
        <f>+[1]Docentes!CQ6*1.64</f>
        <v>9594</v>
      </c>
      <c r="CR17" s="11">
        <f>+[1]Docentes!CR6*1.64</f>
        <v>9594</v>
      </c>
      <c r="CS17" s="11">
        <f>+[1]Docentes!CS6*1.64</f>
        <v>9594</v>
      </c>
      <c r="CU17" s="9" t="s">
        <v>15</v>
      </c>
      <c r="CV17" s="10" t="s">
        <v>16</v>
      </c>
      <c r="CW17" s="11">
        <f>+[1]Docentes!CW6*1.64</f>
        <v>10481.24</v>
      </c>
      <c r="CX17" s="11">
        <f>+[1]Docentes!CX6*1.64</f>
        <v>10481.24</v>
      </c>
      <c r="CY17" s="11">
        <f>+[1]Docentes!CY6*1.64</f>
        <v>10481.24</v>
      </c>
      <c r="CZ17" s="11">
        <f>+[1]Docentes!CZ6*1.64</f>
        <v>10481.24</v>
      </c>
      <c r="DA17" s="11">
        <f>+[1]Docentes!DA6*1.64</f>
        <v>10481.24</v>
      </c>
      <c r="DB17" s="11">
        <f>+[1]Docentes!DB6*1.64</f>
        <v>10481.24</v>
      </c>
      <c r="DC17" s="11">
        <f>+[1]Docentes!DC6*1.64</f>
        <v>10481.24</v>
      </c>
      <c r="DD17" s="11">
        <f>+[1]Docentes!DD6*1.64</f>
        <v>10481.24</v>
      </c>
      <c r="DE17" s="11">
        <f>+[1]Docentes!DE6*1.64</f>
        <v>10481.24</v>
      </c>
      <c r="DF17" s="11">
        <f>+[1]Docentes!DF6*1.64</f>
        <v>10481.24</v>
      </c>
      <c r="DG17" s="11">
        <f>+[1]Docentes!DG6*1.64</f>
        <v>10481.24</v>
      </c>
      <c r="DI17" s="9" t="s">
        <v>15</v>
      </c>
      <c r="DJ17" s="10" t="s">
        <v>16</v>
      </c>
      <c r="DK17" s="11">
        <v>10641.96</v>
      </c>
      <c r="DL17" s="11">
        <v>10641.96</v>
      </c>
      <c r="DM17" s="11">
        <v>10641.96</v>
      </c>
      <c r="DN17" s="11">
        <v>10641.96</v>
      </c>
      <c r="DO17" s="11">
        <v>10641.96</v>
      </c>
      <c r="DP17" s="11">
        <v>10641.96</v>
      </c>
      <c r="DQ17" s="11">
        <v>10641.96</v>
      </c>
      <c r="DR17" s="11">
        <v>10641.96</v>
      </c>
      <c r="DS17" s="11">
        <v>10641.96</v>
      </c>
      <c r="DT17" s="11">
        <v>10641.96</v>
      </c>
      <c r="DU17" s="11">
        <v>10641.96</v>
      </c>
      <c r="DW17" s="9" t="s">
        <v>15</v>
      </c>
      <c r="DX17" s="10" t="s">
        <v>16</v>
      </c>
      <c r="DY17" s="11">
        <f>7501*1.64</f>
        <v>12301.64</v>
      </c>
      <c r="DZ17" s="11">
        <f t="shared" ref="DZ17:EI17" si="0">7501*1.64</f>
        <v>12301.64</v>
      </c>
      <c r="EA17" s="11">
        <f t="shared" si="0"/>
        <v>12301.64</v>
      </c>
      <c r="EB17" s="11">
        <f t="shared" si="0"/>
        <v>12301.64</v>
      </c>
      <c r="EC17" s="11">
        <f t="shared" si="0"/>
        <v>12301.64</v>
      </c>
      <c r="ED17" s="11">
        <f t="shared" si="0"/>
        <v>12301.64</v>
      </c>
      <c r="EE17" s="11">
        <f t="shared" si="0"/>
        <v>12301.64</v>
      </c>
      <c r="EF17" s="11">
        <f t="shared" si="0"/>
        <v>12301.64</v>
      </c>
      <c r="EG17" s="11">
        <f t="shared" si="0"/>
        <v>12301.64</v>
      </c>
      <c r="EH17" s="11">
        <f t="shared" si="0"/>
        <v>12301.64</v>
      </c>
      <c r="EI17" s="11">
        <f t="shared" si="0"/>
        <v>12301.64</v>
      </c>
      <c r="EK17" s="9" t="s">
        <v>15</v>
      </c>
      <c r="EL17" s="10" t="s">
        <v>16</v>
      </c>
      <c r="EM17" s="11">
        <f>+Docentes!EM6*'Directivos -Especial-'!EW14</f>
        <v>13429.96</v>
      </c>
      <c r="EN17" s="11">
        <v>13429.96</v>
      </c>
      <c r="EO17" s="11">
        <v>13429.96</v>
      </c>
      <c r="EP17" s="11">
        <v>13429.96</v>
      </c>
      <c r="EQ17" s="11">
        <v>13429.96</v>
      </c>
      <c r="ER17" s="11">
        <v>13429.96</v>
      </c>
      <c r="ES17" s="11">
        <v>13429.96</v>
      </c>
      <c r="ET17" s="11">
        <v>13429.96</v>
      </c>
      <c r="EU17" s="11">
        <v>13429.96</v>
      </c>
      <c r="EV17" s="11">
        <v>13429.96</v>
      </c>
      <c r="EW17" s="11">
        <v>13429.96</v>
      </c>
      <c r="EY17" s="9" t="s">
        <v>15</v>
      </c>
      <c r="EZ17" s="10" t="s">
        <v>16</v>
      </c>
      <c r="FA17" s="11">
        <f>+Docentes!FA6*'Directivos -Especial-'!FK14</f>
        <v>14284.4</v>
      </c>
      <c r="FB17" s="11">
        <v>14284.4</v>
      </c>
      <c r="FC17" s="11">
        <v>14284.4</v>
      </c>
      <c r="FD17" s="11">
        <v>14284.4</v>
      </c>
      <c r="FE17" s="11">
        <v>14284.4</v>
      </c>
      <c r="FF17" s="11">
        <v>14284.4</v>
      </c>
      <c r="FG17" s="11">
        <v>14284.4</v>
      </c>
      <c r="FH17" s="11">
        <v>14284.4</v>
      </c>
      <c r="FI17" s="11">
        <v>14284.4</v>
      </c>
      <c r="FJ17" s="11">
        <v>14284.4</v>
      </c>
      <c r="FK17" s="11">
        <v>14284.4</v>
      </c>
      <c r="FM17" s="9" t="s">
        <v>15</v>
      </c>
      <c r="FN17" s="10" t="s">
        <v>16</v>
      </c>
      <c r="FO17" s="11">
        <f>+Docentes!FO6*'Directivos -Especial-'!FY14</f>
        <v>15092.919999999998</v>
      </c>
      <c r="FP17" s="11">
        <v>15092.919999999998</v>
      </c>
      <c r="FQ17" s="11">
        <v>15092.919999999998</v>
      </c>
      <c r="FR17" s="11">
        <v>15092.919999999998</v>
      </c>
      <c r="FS17" s="11">
        <v>15092.919999999998</v>
      </c>
      <c r="FT17" s="11">
        <v>15092.919999999998</v>
      </c>
      <c r="FU17" s="11">
        <v>15092.919999999998</v>
      </c>
      <c r="FV17" s="11">
        <v>15092.919999999998</v>
      </c>
      <c r="FW17" s="11">
        <v>15092.919999999998</v>
      </c>
      <c r="FX17" s="11">
        <v>15092.919999999998</v>
      </c>
      <c r="FY17" s="11">
        <v>15092.919999999998</v>
      </c>
      <c r="GA17" s="9" t="s">
        <v>15</v>
      </c>
      <c r="GB17" s="10" t="s">
        <v>16</v>
      </c>
      <c r="GC17" s="11">
        <f>+Docentes!GC6*'Directivos -Especial-'!GM14</f>
        <v>15912.919999999998</v>
      </c>
      <c r="GD17" s="11">
        <v>15912.919999999998</v>
      </c>
      <c r="GE17" s="11">
        <v>15912.919999999998</v>
      </c>
      <c r="GF17" s="11">
        <v>15912.919999999998</v>
      </c>
      <c r="GG17" s="11">
        <v>15912.919999999998</v>
      </c>
      <c r="GH17" s="11">
        <v>15912.919999999998</v>
      </c>
      <c r="GI17" s="11">
        <v>15912.919999999998</v>
      </c>
      <c r="GJ17" s="11">
        <v>15912.919999999998</v>
      </c>
      <c r="GK17" s="11">
        <v>15912.919999999998</v>
      </c>
      <c r="GL17" s="11">
        <v>15912.919999999998</v>
      </c>
      <c r="GM17" s="11">
        <v>15912.919999999998</v>
      </c>
      <c r="GO17" s="9" t="s">
        <v>15</v>
      </c>
      <c r="GP17" s="10" t="s">
        <v>16</v>
      </c>
      <c r="GQ17" s="11">
        <f>+Docentes!GQ6*'Directivos -Especial-'!HA14</f>
        <v>17625.079999999998</v>
      </c>
      <c r="GR17" s="11">
        <v>17625.079999999998</v>
      </c>
      <c r="GS17" s="11">
        <v>17625.079999999998</v>
      </c>
      <c r="GT17" s="11">
        <v>17625.079999999998</v>
      </c>
      <c r="GU17" s="11">
        <v>17625.079999999998</v>
      </c>
      <c r="GV17" s="11">
        <v>17625.079999999998</v>
      </c>
      <c r="GW17" s="11">
        <v>17625.079999999998</v>
      </c>
      <c r="GX17" s="11">
        <v>17625.079999999998</v>
      </c>
      <c r="GY17" s="11">
        <v>17625.079999999998</v>
      </c>
      <c r="GZ17" s="11">
        <v>17625.079999999998</v>
      </c>
      <c r="HA17" s="11">
        <v>17625.080000000002</v>
      </c>
    </row>
    <row r="18" spans="1:209" x14ac:dyDescent="0.2">
      <c r="A18" s="9" t="s">
        <v>17</v>
      </c>
      <c r="B18" s="12" t="s">
        <v>18</v>
      </c>
      <c r="C18" s="11">
        <f t="shared" ref="C18:M18" si="1">+C17*C16</f>
        <v>1693.0703999999998</v>
      </c>
      <c r="D18" s="11">
        <f t="shared" si="1"/>
        <v>1934.9376</v>
      </c>
      <c r="E18" s="11">
        <f t="shared" si="1"/>
        <v>2660.5392000000002</v>
      </c>
      <c r="F18" s="11">
        <f t="shared" si="1"/>
        <v>3466.7631999999999</v>
      </c>
      <c r="G18" s="11">
        <f t="shared" si="1"/>
        <v>4353.6095999999998</v>
      </c>
      <c r="H18" s="11">
        <f t="shared" si="1"/>
        <v>5159.8335999999999</v>
      </c>
      <c r="I18" s="11">
        <f t="shared" si="1"/>
        <v>5966.0576000000001</v>
      </c>
      <c r="J18" s="11">
        <f t="shared" si="1"/>
        <v>6772.2815999999993</v>
      </c>
      <c r="K18" s="11">
        <f t="shared" si="1"/>
        <v>8465.3520000000008</v>
      </c>
      <c r="L18" s="11">
        <f t="shared" si="1"/>
        <v>9271.5759999999991</v>
      </c>
      <c r="M18" s="11">
        <f t="shared" si="1"/>
        <v>10077.799999999999</v>
      </c>
      <c r="O18" s="9" t="s">
        <v>17</v>
      </c>
      <c r="P18" s="12" t="s">
        <v>18</v>
      </c>
      <c r="Q18" s="11">
        <f t="shared" ref="Q18:AA18" si="2">+Q17*Q16</f>
        <v>1777.7927999999999</v>
      </c>
      <c r="R18" s="11">
        <f t="shared" si="2"/>
        <v>2031.7632000000001</v>
      </c>
      <c r="S18" s="11">
        <f t="shared" si="2"/>
        <v>2793.6744000000003</v>
      </c>
      <c r="T18" s="11">
        <f t="shared" si="2"/>
        <v>3640.2424000000001</v>
      </c>
      <c r="U18" s="11">
        <f t="shared" si="2"/>
        <v>4571.4672</v>
      </c>
      <c r="V18" s="11">
        <f t="shared" si="2"/>
        <v>5418.0352000000003</v>
      </c>
      <c r="W18" s="11">
        <f t="shared" si="2"/>
        <v>6264.6032000000005</v>
      </c>
      <c r="X18" s="11">
        <f t="shared" si="2"/>
        <v>7111.1711999999998</v>
      </c>
      <c r="Y18" s="11">
        <f t="shared" si="2"/>
        <v>8888.9639999999999</v>
      </c>
      <c r="Z18" s="11">
        <f t="shared" si="2"/>
        <v>9735.5319999999992</v>
      </c>
      <c r="AA18" s="11">
        <f t="shared" si="2"/>
        <v>10582.1</v>
      </c>
      <c r="AC18" s="9" t="s">
        <v>17</v>
      </c>
      <c r="AD18" s="12" t="s">
        <v>18</v>
      </c>
      <c r="AE18" s="11">
        <f t="shared" ref="AE18:AO18" si="3">+AE17*AE16</f>
        <v>1828.4195999999999</v>
      </c>
      <c r="AF18" s="11">
        <f t="shared" si="3"/>
        <v>2089.6224000000002</v>
      </c>
      <c r="AG18" s="11">
        <f t="shared" si="3"/>
        <v>2873.2308000000003</v>
      </c>
      <c r="AH18" s="11">
        <f t="shared" si="3"/>
        <v>3743.9068000000002</v>
      </c>
      <c r="AI18" s="11">
        <f t="shared" si="3"/>
        <v>4701.6504000000004</v>
      </c>
      <c r="AJ18" s="11">
        <f t="shared" si="3"/>
        <v>5572.3263999999999</v>
      </c>
      <c r="AK18" s="11">
        <f t="shared" si="3"/>
        <v>6443.0024000000003</v>
      </c>
      <c r="AL18" s="11">
        <f t="shared" si="3"/>
        <v>7313.6783999999998</v>
      </c>
      <c r="AM18" s="11">
        <f t="shared" si="3"/>
        <v>9142.098</v>
      </c>
      <c r="AN18" s="11">
        <f t="shared" si="3"/>
        <v>10012.773999999999</v>
      </c>
      <c r="AO18" s="11">
        <f t="shared" si="3"/>
        <v>10883.45</v>
      </c>
      <c r="AQ18" s="9" t="s">
        <v>17</v>
      </c>
      <c r="AR18" s="12" t="s">
        <v>18</v>
      </c>
      <c r="AS18" s="11">
        <f t="shared" ref="AS18:BC18" si="4">+AS17*AS16</f>
        <v>1862.5151999999998</v>
      </c>
      <c r="AT18" s="11">
        <f t="shared" si="4"/>
        <v>2128.5887999999995</v>
      </c>
      <c r="AU18" s="11">
        <f t="shared" si="4"/>
        <v>2926.8095999999996</v>
      </c>
      <c r="AV18" s="11">
        <f t="shared" si="4"/>
        <v>3813.7215999999994</v>
      </c>
      <c r="AW18" s="11">
        <f t="shared" si="4"/>
        <v>4789.3247999999994</v>
      </c>
      <c r="AX18" s="11">
        <f t="shared" si="4"/>
        <v>5676.2367999999997</v>
      </c>
      <c r="AY18" s="11">
        <f t="shared" si="4"/>
        <v>6563.148799999999</v>
      </c>
      <c r="AZ18" s="11">
        <f t="shared" si="4"/>
        <v>7450.0607999999993</v>
      </c>
      <c r="BA18" s="11">
        <f t="shared" si="4"/>
        <v>9312.5759999999991</v>
      </c>
      <c r="BB18" s="11">
        <f t="shared" si="4"/>
        <v>10199.487999999998</v>
      </c>
      <c r="BC18" s="11">
        <f t="shared" si="4"/>
        <v>11086.399999999998</v>
      </c>
      <c r="BE18" s="9" t="s">
        <v>17</v>
      </c>
      <c r="BF18" s="12" t="s">
        <v>18</v>
      </c>
      <c r="BG18" s="11">
        <f t="shared" ref="BG18:BQ18" si="5">+BG17*BG16</f>
        <v>1913.1419999999996</v>
      </c>
      <c r="BH18" s="11">
        <f t="shared" si="5"/>
        <v>2186.4479999999999</v>
      </c>
      <c r="BI18" s="11">
        <f t="shared" si="5"/>
        <v>3006.366</v>
      </c>
      <c r="BJ18" s="11">
        <f t="shared" si="5"/>
        <v>3917.3859999999995</v>
      </c>
      <c r="BK18" s="11">
        <f t="shared" si="5"/>
        <v>4919.5079999999998</v>
      </c>
      <c r="BL18" s="11">
        <f t="shared" si="5"/>
        <v>5830.5279999999993</v>
      </c>
      <c r="BM18" s="11">
        <f t="shared" si="5"/>
        <v>6741.5479999999989</v>
      </c>
      <c r="BN18" s="11">
        <f t="shared" si="5"/>
        <v>7652.5679999999984</v>
      </c>
      <c r="BO18" s="11">
        <f t="shared" si="5"/>
        <v>9565.7099999999991</v>
      </c>
      <c r="BP18" s="11">
        <f t="shared" si="5"/>
        <v>10476.729999999998</v>
      </c>
      <c r="BQ18" s="11">
        <f t="shared" si="5"/>
        <v>11387.749999999998</v>
      </c>
      <c r="BS18" s="9" t="s">
        <v>17</v>
      </c>
      <c r="BT18" s="12" t="s">
        <v>18</v>
      </c>
      <c r="BU18" s="11">
        <f t="shared" ref="BU18:CE18" si="6">+BU17*BU16</f>
        <v>1946.8932</v>
      </c>
      <c r="BV18" s="11">
        <f t="shared" si="6"/>
        <v>2225.0207999999998</v>
      </c>
      <c r="BW18" s="11">
        <f t="shared" si="6"/>
        <v>3059.4036000000001</v>
      </c>
      <c r="BX18" s="11">
        <f t="shared" si="6"/>
        <v>3986.4956000000002</v>
      </c>
      <c r="BY18" s="11">
        <f t="shared" si="6"/>
        <v>5006.2968000000001</v>
      </c>
      <c r="BZ18" s="11">
        <f t="shared" si="6"/>
        <v>5933.3887999999997</v>
      </c>
      <c r="CA18" s="11">
        <f t="shared" si="6"/>
        <v>6860.4808000000003</v>
      </c>
      <c r="CB18" s="11">
        <f t="shared" si="6"/>
        <v>7787.5727999999999</v>
      </c>
      <c r="CC18" s="11">
        <f t="shared" si="6"/>
        <v>9734.4660000000003</v>
      </c>
      <c r="CD18" s="11">
        <f t="shared" si="6"/>
        <v>10661.557999999999</v>
      </c>
      <c r="CE18" s="11">
        <f t="shared" si="6"/>
        <v>11588.65</v>
      </c>
      <c r="CG18" s="9" t="s">
        <v>17</v>
      </c>
      <c r="CH18" s="12" t="s">
        <v>18</v>
      </c>
      <c r="CI18" s="11">
        <f t="shared" ref="CI18:CS18" si="7">+CI17*CI16</f>
        <v>2014.74</v>
      </c>
      <c r="CJ18" s="11">
        <f t="shared" si="7"/>
        <v>2302.56</v>
      </c>
      <c r="CK18" s="11">
        <f t="shared" si="7"/>
        <v>3166.02</v>
      </c>
      <c r="CL18" s="11">
        <f t="shared" si="7"/>
        <v>4125.42</v>
      </c>
      <c r="CM18" s="11">
        <f t="shared" si="7"/>
        <v>5180.76</v>
      </c>
      <c r="CN18" s="11">
        <f t="shared" si="7"/>
        <v>6140.16</v>
      </c>
      <c r="CO18" s="11">
        <f t="shared" si="7"/>
        <v>7099.5599999999995</v>
      </c>
      <c r="CP18" s="11">
        <f t="shared" si="7"/>
        <v>8058.96</v>
      </c>
      <c r="CQ18" s="11">
        <f t="shared" si="7"/>
        <v>10073.700000000001</v>
      </c>
      <c r="CR18" s="11">
        <f t="shared" si="7"/>
        <v>11033.099999999999</v>
      </c>
      <c r="CS18" s="11">
        <f t="shared" si="7"/>
        <v>11992.5</v>
      </c>
      <c r="CU18" s="9" t="s">
        <v>17</v>
      </c>
      <c r="CV18" s="12" t="s">
        <v>18</v>
      </c>
      <c r="CW18" s="11">
        <f t="shared" ref="CW18:DG18" si="8">+CW17*CW16</f>
        <v>2201.0603999999998</v>
      </c>
      <c r="CX18" s="11">
        <f t="shared" si="8"/>
        <v>2515.4975999999997</v>
      </c>
      <c r="CY18" s="11">
        <f t="shared" si="8"/>
        <v>3458.8092000000001</v>
      </c>
      <c r="CZ18" s="11">
        <f t="shared" si="8"/>
        <v>4506.9331999999995</v>
      </c>
      <c r="DA18" s="11">
        <f t="shared" si="8"/>
        <v>5659.8696</v>
      </c>
      <c r="DB18" s="11">
        <f t="shared" si="8"/>
        <v>6707.9935999999998</v>
      </c>
      <c r="DC18" s="11">
        <f t="shared" si="8"/>
        <v>7756.1175999999996</v>
      </c>
      <c r="DD18" s="11">
        <f t="shared" si="8"/>
        <v>8804.2415999999994</v>
      </c>
      <c r="DE18" s="11">
        <f t="shared" si="8"/>
        <v>11005.302</v>
      </c>
      <c r="DF18" s="11">
        <f t="shared" si="8"/>
        <v>12053.425999999999</v>
      </c>
      <c r="DG18" s="11">
        <f t="shared" si="8"/>
        <v>13101.55</v>
      </c>
      <c r="DI18" s="9" t="s">
        <v>17</v>
      </c>
      <c r="DJ18" s="12" t="s">
        <v>18</v>
      </c>
      <c r="DK18" s="11">
        <v>2234.8115999999995</v>
      </c>
      <c r="DL18" s="11">
        <v>2554.0703999999996</v>
      </c>
      <c r="DM18" s="11">
        <v>3511.8467999999998</v>
      </c>
      <c r="DN18" s="11">
        <v>4576.0427999999993</v>
      </c>
      <c r="DO18" s="11">
        <v>5746.6584000000003</v>
      </c>
      <c r="DP18" s="11">
        <v>6810.8543999999993</v>
      </c>
      <c r="DQ18" s="11">
        <v>7875.0503999999992</v>
      </c>
      <c r="DR18" s="11">
        <v>8939.2463999999982</v>
      </c>
      <c r="DS18" s="11">
        <v>11174.057999999999</v>
      </c>
      <c r="DT18" s="11">
        <v>12238.253999999997</v>
      </c>
      <c r="DU18" s="11">
        <v>13302.45</v>
      </c>
      <c r="DW18" s="9" t="s">
        <v>17</v>
      </c>
      <c r="DX18" s="12" t="s">
        <v>18</v>
      </c>
      <c r="DY18" s="11">
        <f>+DY17*DY16</f>
        <v>2583.3444</v>
      </c>
      <c r="DZ18" s="11">
        <f t="shared" ref="DZ18:EI18" si="9">+DZ17*DZ16</f>
        <v>2952.3935999999999</v>
      </c>
      <c r="EA18" s="11">
        <f t="shared" si="9"/>
        <v>4059.5412000000001</v>
      </c>
      <c r="EB18" s="11">
        <f t="shared" si="9"/>
        <v>5289.7051999999994</v>
      </c>
      <c r="EC18" s="11">
        <f t="shared" si="9"/>
        <v>6642.8856000000005</v>
      </c>
      <c r="ED18" s="11">
        <f t="shared" si="9"/>
        <v>7873.0495999999994</v>
      </c>
      <c r="EE18" s="11">
        <f t="shared" si="9"/>
        <v>9103.2135999999991</v>
      </c>
      <c r="EF18" s="11">
        <f t="shared" si="9"/>
        <v>10333.3776</v>
      </c>
      <c r="EG18" s="11">
        <f t="shared" si="9"/>
        <v>12916.722</v>
      </c>
      <c r="EH18" s="11">
        <f t="shared" si="9"/>
        <v>14146.885999999999</v>
      </c>
      <c r="EI18" s="11">
        <f t="shared" si="9"/>
        <v>15377.05</v>
      </c>
      <c r="EK18" s="9" t="s">
        <v>17</v>
      </c>
      <c r="EL18" s="12" t="s">
        <v>18</v>
      </c>
      <c r="EM18" s="11">
        <f>+EM17*EM16</f>
        <v>2820.2915999999996</v>
      </c>
      <c r="EN18" s="11">
        <f t="shared" ref="EN18:EW18" si="10">+EN17*EN16</f>
        <v>3223.1903999999995</v>
      </c>
      <c r="EO18" s="11">
        <f t="shared" si="10"/>
        <v>4431.8868000000002</v>
      </c>
      <c r="EP18" s="11">
        <f t="shared" si="10"/>
        <v>5774.8827999999994</v>
      </c>
      <c r="EQ18" s="11">
        <f t="shared" si="10"/>
        <v>7252.1783999999998</v>
      </c>
      <c r="ER18" s="11">
        <f t="shared" si="10"/>
        <v>8595.1743999999999</v>
      </c>
      <c r="ES18" s="11">
        <f t="shared" si="10"/>
        <v>9938.1703999999991</v>
      </c>
      <c r="ET18" s="11">
        <f t="shared" si="10"/>
        <v>11281.166399999998</v>
      </c>
      <c r="EU18" s="11">
        <f t="shared" si="10"/>
        <v>14101.458000000001</v>
      </c>
      <c r="EV18" s="11">
        <f t="shared" si="10"/>
        <v>15444.453999999998</v>
      </c>
      <c r="EW18" s="11">
        <f t="shared" si="10"/>
        <v>16787.449999999997</v>
      </c>
      <c r="EY18" s="9" t="s">
        <v>17</v>
      </c>
      <c r="EZ18" s="12" t="s">
        <v>18</v>
      </c>
      <c r="FA18" s="11">
        <f>+FA17*FA16</f>
        <v>2999.7239999999997</v>
      </c>
      <c r="FB18" s="11">
        <f t="shared" ref="FB18:FK18" si="11">+FB17*FB16</f>
        <v>3428.2559999999999</v>
      </c>
      <c r="FC18" s="11">
        <f t="shared" si="11"/>
        <v>4713.8519999999999</v>
      </c>
      <c r="FD18" s="11">
        <f t="shared" si="11"/>
        <v>6142.2919999999995</v>
      </c>
      <c r="FE18" s="11">
        <f t="shared" si="11"/>
        <v>7713.576</v>
      </c>
      <c r="FF18" s="11">
        <f t="shared" si="11"/>
        <v>9142.0159999999996</v>
      </c>
      <c r="FG18" s="11">
        <f t="shared" si="11"/>
        <v>10570.456</v>
      </c>
      <c r="FH18" s="11">
        <f t="shared" si="11"/>
        <v>11998.895999999999</v>
      </c>
      <c r="FI18" s="11">
        <f t="shared" si="11"/>
        <v>14998.62</v>
      </c>
      <c r="FJ18" s="11">
        <f t="shared" si="11"/>
        <v>16427.059999999998</v>
      </c>
      <c r="FK18" s="11">
        <f t="shared" si="11"/>
        <v>17855.5</v>
      </c>
      <c r="FM18" s="9" t="s">
        <v>17</v>
      </c>
      <c r="FN18" s="12" t="s">
        <v>18</v>
      </c>
      <c r="FO18" s="11">
        <f>+FO17*FO16</f>
        <v>3169.5131999999994</v>
      </c>
      <c r="FP18" s="11">
        <f t="shared" ref="FP18:FY18" si="12">+FP17*FP16</f>
        <v>3622.3007999999995</v>
      </c>
      <c r="FQ18" s="11">
        <f t="shared" si="12"/>
        <v>4980.6635999999999</v>
      </c>
      <c r="FR18" s="11">
        <f t="shared" si="12"/>
        <v>6489.9555999999993</v>
      </c>
      <c r="FS18" s="11">
        <f t="shared" si="12"/>
        <v>8150.1767999999993</v>
      </c>
      <c r="FT18" s="11">
        <f t="shared" si="12"/>
        <v>9659.4687999999987</v>
      </c>
      <c r="FU18" s="11">
        <f t="shared" si="12"/>
        <v>11168.760799999998</v>
      </c>
      <c r="FV18" s="11">
        <f t="shared" si="12"/>
        <v>12678.052799999998</v>
      </c>
      <c r="FW18" s="11">
        <f t="shared" si="12"/>
        <v>15847.565999999999</v>
      </c>
      <c r="FX18" s="11">
        <f t="shared" si="12"/>
        <v>17356.857999999997</v>
      </c>
      <c r="FY18" s="11">
        <f t="shared" si="12"/>
        <v>18866.149999999998</v>
      </c>
      <c r="GA18" s="9" t="s">
        <v>17</v>
      </c>
      <c r="GB18" s="12" t="s">
        <v>18</v>
      </c>
      <c r="GC18" s="11">
        <f>+GC17*GC16</f>
        <v>3341.7131999999997</v>
      </c>
      <c r="GD18" s="11">
        <f t="shared" ref="GD18:GM18" si="13">+GD17*GD16</f>
        <v>3819.1007999999993</v>
      </c>
      <c r="GE18" s="11">
        <f t="shared" si="13"/>
        <v>5251.2635999999993</v>
      </c>
      <c r="GF18" s="11">
        <f t="shared" si="13"/>
        <v>6842.5555999999988</v>
      </c>
      <c r="GG18" s="11">
        <f t="shared" si="13"/>
        <v>8592.9768000000004</v>
      </c>
      <c r="GH18" s="11">
        <f t="shared" si="13"/>
        <v>10184.2688</v>
      </c>
      <c r="GI18" s="11">
        <f t="shared" si="13"/>
        <v>11775.560799999999</v>
      </c>
      <c r="GJ18" s="11">
        <f t="shared" si="13"/>
        <v>13366.852799999999</v>
      </c>
      <c r="GK18" s="11">
        <f t="shared" si="13"/>
        <v>16708.565999999999</v>
      </c>
      <c r="GL18" s="11">
        <f t="shared" si="13"/>
        <v>18299.857999999997</v>
      </c>
      <c r="GM18" s="11">
        <f t="shared" si="13"/>
        <v>19891.149999999998</v>
      </c>
      <c r="GO18" s="9" t="s">
        <v>17</v>
      </c>
      <c r="GP18" s="12" t="s">
        <v>18</v>
      </c>
      <c r="GQ18" s="11">
        <f>+GQ17*GQ16</f>
        <v>3701.2667999999994</v>
      </c>
      <c r="GR18" s="11">
        <f t="shared" ref="GR18:HA18" si="14">+GR17*GR16</f>
        <v>4230.0191999999997</v>
      </c>
      <c r="GS18" s="11">
        <f t="shared" si="14"/>
        <v>5816.2763999999997</v>
      </c>
      <c r="GT18" s="11">
        <f t="shared" si="14"/>
        <v>7578.7843999999986</v>
      </c>
      <c r="GU18" s="11">
        <f t="shared" si="14"/>
        <v>9517.5432000000001</v>
      </c>
      <c r="GV18" s="11">
        <f t="shared" si="14"/>
        <v>11280.0512</v>
      </c>
      <c r="GW18" s="11">
        <f t="shared" si="14"/>
        <v>13042.559199999998</v>
      </c>
      <c r="GX18" s="11">
        <f t="shared" si="14"/>
        <v>14805.067199999998</v>
      </c>
      <c r="GY18" s="11">
        <f t="shared" si="14"/>
        <v>18506.333999999999</v>
      </c>
      <c r="GZ18" s="11">
        <f t="shared" si="14"/>
        <v>20268.841999999997</v>
      </c>
      <c r="HA18" s="11">
        <f t="shared" si="14"/>
        <v>22031.350000000002</v>
      </c>
    </row>
    <row r="19" spans="1:209" ht="13.9" x14ac:dyDescent="0.25">
      <c r="A19" s="9" t="s">
        <v>19</v>
      </c>
      <c r="B19" s="12" t="s">
        <v>20</v>
      </c>
      <c r="C19" s="11">
        <f>+[1]Docentes!C8</f>
        <v>2722</v>
      </c>
      <c r="D19" s="11">
        <f>+[1]Docentes!D8</f>
        <v>2722</v>
      </c>
      <c r="E19" s="11">
        <f>+[1]Docentes!E8</f>
        <v>2722</v>
      </c>
      <c r="F19" s="11">
        <f>+[1]Docentes!F8</f>
        <v>2722</v>
      </c>
      <c r="G19" s="11">
        <f>+[1]Docentes!G8</f>
        <v>2722</v>
      </c>
      <c r="H19" s="11">
        <f>+[1]Docentes!H8</f>
        <v>2722</v>
      </c>
      <c r="I19" s="11">
        <f>+[1]Docentes!I8</f>
        <v>2722</v>
      </c>
      <c r="J19" s="11">
        <f>+[1]Docentes!J8</f>
        <v>2722</v>
      </c>
      <c r="K19" s="11">
        <f>+[1]Docentes!K8</f>
        <v>2722</v>
      </c>
      <c r="L19" s="11">
        <f>+[1]Docentes!L8</f>
        <v>2722</v>
      </c>
      <c r="M19" s="11">
        <f>+[1]Docentes!M8</f>
        <v>2722</v>
      </c>
      <c r="O19" s="9" t="s">
        <v>19</v>
      </c>
      <c r="P19" s="12" t="s">
        <v>20</v>
      </c>
      <c r="Q19" s="11">
        <f>+[1]Docentes!Q8</f>
        <v>2934</v>
      </c>
      <c r="R19" s="11">
        <f>+[1]Docentes!R8</f>
        <v>2934</v>
      </c>
      <c r="S19" s="11">
        <f>+[1]Docentes!S8</f>
        <v>2934</v>
      </c>
      <c r="T19" s="11">
        <f>+[1]Docentes!T8</f>
        <v>2934</v>
      </c>
      <c r="U19" s="11">
        <f>+[1]Docentes!U8</f>
        <v>2934</v>
      </c>
      <c r="V19" s="11">
        <f>+[1]Docentes!V8</f>
        <v>2934</v>
      </c>
      <c r="W19" s="11">
        <f>+[1]Docentes!W8</f>
        <v>2934</v>
      </c>
      <c r="X19" s="11">
        <f>+[1]Docentes!X8</f>
        <v>2934</v>
      </c>
      <c r="Y19" s="11">
        <f>+[1]Docentes!Y8</f>
        <v>2934</v>
      </c>
      <c r="Z19" s="11">
        <f>+[1]Docentes!Z8</f>
        <v>2934</v>
      </c>
      <c r="AA19" s="11">
        <f>+[1]Docentes!AA8</f>
        <v>2934</v>
      </c>
      <c r="AC19" s="9" t="s">
        <v>19</v>
      </c>
      <c r="AD19" s="12" t="s">
        <v>20</v>
      </c>
      <c r="AE19" s="11">
        <f>+[1]Docentes!AE8</f>
        <v>3062</v>
      </c>
      <c r="AF19" s="11">
        <f>+[1]Docentes!AF8</f>
        <v>3062</v>
      </c>
      <c r="AG19" s="11">
        <f>+[1]Docentes!AG8</f>
        <v>3062</v>
      </c>
      <c r="AH19" s="11">
        <f>+[1]Docentes!AH8</f>
        <v>3062</v>
      </c>
      <c r="AI19" s="11">
        <f>+[1]Docentes!AI8</f>
        <v>3062</v>
      </c>
      <c r="AJ19" s="11">
        <f>+[1]Docentes!AJ8</f>
        <v>3062</v>
      </c>
      <c r="AK19" s="11">
        <f>+[1]Docentes!AK8</f>
        <v>3062</v>
      </c>
      <c r="AL19" s="11">
        <f>+[1]Docentes!AL8</f>
        <v>3062</v>
      </c>
      <c r="AM19" s="11">
        <f>+[1]Docentes!AM8</f>
        <v>3062</v>
      </c>
      <c r="AN19" s="11">
        <f>+[1]Docentes!AN8</f>
        <v>3062</v>
      </c>
      <c r="AO19" s="11">
        <f>+[1]Docentes!AO8</f>
        <v>3062</v>
      </c>
      <c r="AQ19" s="9" t="s">
        <v>19</v>
      </c>
      <c r="AR19" s="12" t="s">
        <v>20</v>
      </c>
      <c r="AS19" s="11">
        <f>+[1]Docentes!AS8</f>
        <v>3147</v>
      </c>
      <c r="AT19" s="11">
        <f>+[1]Docentes!AT8</f>
        <v>3147</v>
      </c>
      <c r="AU19" s="11">
        <f>+[1]Docentes!AU8</f>
        <v>3147</v>
      </c>
      <c r="AV19" s="11">
        <f>+[1]Docentes!AV8</f>
        <v>3147</v>
      </c>
      <c r="AW19" s="11">
        <f>+[1]Docentes!AW8</f>
        <v>3147</v>
      </c>
      <c r="AX19" s="11">
        <f>+[1]Docentes!AX8</f>
        <v>3147</v>
      </c>
      <c r="AY19" s="11">
        <f>+[1]Docentes!AY8</f>
        <v>3147</v>
      </c>
      <c r="AZ19" s="11">
        <f>+[1]Docentes!AZ8</f>
        <v>3147</v>
      </c>
      <c r="BA19" s="11">
        <f>+[1]Docentes!BA8</f>
        <v>3147</v>
      </c>
      <c r="BB19" s="11">
        <f>+[1]Docentes!BB8</f>
        <v>3147</v>
      </c>
      <c r="BC19" s="11">
        <f>+[1]Docentes!BC8</f>
        <v>3147</v>
      </c>
      <c r="BE19" s="9" t="s">
        <v>19</v>
      </c>
      <c r="BF19" s="12" t="s">
        <v>20</v>
      </c>
      <c r="BG19" s="11">
        <f>+[1]Docentes!BG8</f>
        <v>3274</v>
      </c>
      <c r="BH19" s="11">
        <f>+[1]Docentes!BH8</f>
        <v>3274</v>
      </c>
      <c r="BI19" s="11">
        <f>+[1]Docentes!BI8</f>
        <v>3274</v>
      </c>
      <c r="BJ19" s="11">
        <f>+[1]Docentes!BJ8</f>
        <v>3274</v>
      </c>
      <c r="BK19" s="11">
        <f>+[1]Docentes!BK8</f>
        <v>3274</v>
      </c>
      <c r="BL19" s="11">
        <f>+[1]Docentes!BL8</f>
        <v>3274</v>
      </c>
      <c r="BM19" s="11">
        <f>+[1]Docentes!BM8</f>
        <v>3274</v>
      </c>
      <c r="BN19" s="11">
        <f>+[1]Docentes!BN8</f>
        <v>3274</v>
      </c>
      <c r="BO19" s="11">
        <f>+[1]Docentes!BO8</f>
        <v>3274</v>
      </c>
      <c r="BP19" s="11">
        <f>+[1]Docentes!BP8</f>
        <v>3274</v>
      </c>
      <c r="BQ19" s="11">
        <f>+[1]Docentes!BQ8</f>
        <v>3274</v>
      </c>
      <c r="BS19" s="9" t="s">
        <v>19</v>
      </c>
      <c r="BT19" s="12" t="s">
        <v>20</v>
      </c>
      <c r="BU19" s="11">
        <f>+[1]Docentes!BU8</f>
        <v>3359</v>
      </c>
      <c r="BV19" s="11">
        <f>+[1]Docentes!BV8</f>
        <v>3359</v>
      </c>
      <c r="BW19" s="11">
        <f>+[1]Docentes!BW8</f>
        <v>3359</v>
      </c>
      <c r="BX19" s="11">
        <f>+[1]Docentes!BX8</f>
        <v>3359</v>
      </c>
      <c r="BY19" s="11">
        <f>+[1]Docentes!BY8</f>
        <v>3359</v>
      </c>
      <c r="BZ19" s="11">
        <f>+[1]Docentes!BZ8</f>
        <v>3359</v>
      </c>
      <c r="CA19" s="11">
        <f>+[1]Docentes!CA8</f>
        <v>3359</v>
      </c>
      <c r="CB19" s="11">
        <f>+[1]Docentes!CB8</f>
        <v>3359</v>
      </c>
      <c r="CC19" s="11">
        <f>+[1]Docentes!CC8</f>
        <v>3359</v>
      </c>
      <c r="CD19" s="11">
        <f>+[1]Docentes!CD8</f>
        <v>3359</v>
      </c>
      <c r="CE19" s="11">
        <f>+[1]Docentes!CE8</f>
        <v>3359</v>
      </c>
      <c r="CG19" s="9" t="s">
        <v>19</v>
      </c>
      <c r="CH19" s="12" t="s">
        <v>20</v>
      </c>
      <c r="CI19" s="11">
        <f>+[1]Docentes!CI8</f>
        <v>3529</v>
      </c>
      <c r="CJ19" s="11">
        <f>+[1]Docentes!CJ8</f>
        <v>3529</v>
      </c>
      <c r="CK19" s="11">
        <f>+[1]Docentes!CK8</f>
        <v>3529</v>
      </c>
      <c r="CL19" s="11">
        <f>+[1]Docentes!CL8</f>
        <v>3529</v>
      </c>
      <c r="CM19" s="11">
        <f>+[1]Docentes!CM8</f>
        <v>3529</v>
      </c>
      <c r="CN19" s="11">
        <f>+[1]Docentes!CN8</f>
        <v>3529</v>
      </c>
      <c r="CO19" s="11">
        <f>+[1]Docentes!CO8</f>
        <v>3529</v>
      </c>
      <c r="CP19" s="11">
        <f>+[1]Docentes!CP8</f>
        <v>3529</v>
      </c>
      <c r="CQ19" s="11">
        <f>+[1]Docentes!CQ8</f>
        <v>3529</v>
      </c>
      <c r="CR19" s="11">
        <f>+[1]Docentes!CR8</f>
        <v>3529</v>
      </c>
      <c r="CS19" s="11">
        <f>+[1]Docentes!CS8</f>
        <v>3529</v>
      </c>
      <c r="CU19" s="9" t="s">
        <v>19</v>
      </c>
      <c r="CV19" s="12" t="s">
        <v>20</v>
      </c>
      <c r="CW19" s="11">
        <f>+[1]Docentes!CW8</f>
        <v>3997</v>
      </c>
      <c r="CX19" s="11">
        <f>+[1]Docentes!CX8</f>
        <v>3997</v>
      </c>
      <c r="CY19" s="11">
        <f>+[1]Docentes!CY8</f>
        <v>3997</v>
      </c>
      <c r="CZ19" s="11">
        <f>+[1]Docentes!CZ8</f>
        <v>3997</v>
      </c>
      <c r="DA19" s="11">
        <f>+[1]Docentes!DA8</f>
        <v>3997</v>
      </c>
      <c r="DB19" s="11">
        <f>+[1]Docentes!DB8</f>
        <v>3997</v>
      </c>
      <c r="DC19" s="11">
        <f>+[1]Docentes!DC8</f>
        <v>3997</v>
      </c>
      <c r="DD19" s="11">
        <f>+[1]Docentes!DD8</f>
        <v>3997</v>
      </c>
      <c r="DE19" s="11">
        <f>+[1]Docentes!DE8</f>
        <v>3997</v>
      </c>
      <c r="DF19" s="11">
        <f>+[1]Docentes!DF8</f>
        <v>3997</v>
      </c>
      <c r="DG19" s="11">
        <f>+[1]Docentes!DG8</f>
        <v>3997</v>
      </c>
      <c r="DI19" s="9" t="s">
        <v>19</v>
      </c>
      <c r="DJ19" s="12" t="s">
        <v>20</v>
      </c>
      <c r="DK19" s="11">
        <v>4082</v>
      </c>
      <c r="DL19" s="11">
        <v>4082</v>
      </c>
      <c r="DM19" s="11">
        <v>4082</v>
      </c>
      <c r="DN19" s="11">
        <v>4082</v>
      </c>
      <c r="DO19" s="11">
        <v>4082</v>
      </c>
      <c r="DP19" s="11">
        <v>4082</v>
      </c>
      <c r="DQ19" s="11">
        <v>4082</v>
      </c>
      <c r="DR19" s="11">
        <v>4082</v>
      </c>
      <c r="DS19" s="11">
        <v>4082</v>
      </c>
      <c r="DT19" s="11">
        <v>4082</v>
      </c>
      <c r="DU19" s="11">
        <v>4082</v>
      </c>
      <c r="DW19" s="9" t="s">
        <v>19</v>
      </c>
      <c r="DX19" s="12" t="s">
        <v>20</v>
      </c>
      <c r="DY19" s="11">
        <v>4529</v>
      </c>
      <c r="DZ19" s="11">
        <v>4529</v>
      </c>
      <c r="EA19" s="11">
        <v>4529</v>
      </c>
      <c r="EB19" s="11">
        <v>4529</v>
      </c>
      <c r="EC19" s="11">
        <v>4529</v>
      </c>
      <c r="ED19" s="11">
        <v>4529</v>
      </c>
      <c r="EE19" s="11">
        <v>4529</v>
      </c>
      <c r="EF19" s="11">
        <v>4529</v>
      </c>
      <c r="EG19" s="11">
        <v>4529</v>
      </c>
      <c r="EH19" s="11">
        <v>4529</v>
      </c>
      <c r="EI19" s="11">
        <v>4529</v>
      </c>
      <c r="EK19" s="9" t="s">
        <v>19</v>
      </c>
      <c r="EL19" s="12" t="s">
        <v>20</v>
      </c>
      <c r="EM19" s="11">
        <v>5152</v>
      </c>
      <c r="EN19" s="11">
        <v>5152</v>
      </c>
      <c r="EO19" s="11">
        <v>5152</v>
      </c>
      <c r="EP19" s="11">
        <v>5152</v>
      </c>
      <c r="EQ19" s="11">
        <v>5152</v>
      </c>
      <c r="ER19" s="11">
        <v>5152</v>
      </c>
      <c r="ES19" s="11">
        <v>5152</v>
      </c>
      <c r="ET19" s="11">
        <v>5152</v>
      </c>
      <c r="EU19" s="11">
        <v>5152</v>
      </c>
      <c r="EV19" s="11">
        <v>5152</v>
      </c>
      <c r="EW19" s="11">
        <v>5152</v>
      </c>
      <c r="EY19" s="9" t="s">
        <v>19</v>
      </c>
      <c r="EZ19" s="12" t="s">
        <v>20</v>
      </c>
      <c r="FA19" s="11">
        <v>5029</v>
      </c>
      <c r="FB19" s="11">
        <v>5029</v>
      </c>
      <c r="FC19" s="11">
        <v>5029</v>
      </c>
      <c r="FD19" s="11">
        <v>5029</v>
      </c>
      <c r="FE19" s="11">
        <v>5029</v>
      </c>
      <c r="FF19" s="11">
        <v>5029</v>
      </c>
      <c r="FG19" s="11">
        <v>5029</v>
      </c>
      <c r="FH19" s="11">
        <v>5029</v>
      </c>
      <c r="FI19" s="11">
        <v>5029</v>
      </c>
      <c r="FJ19" s="11">
        <v>5029</v>
      </c>
      <c r="FK19" s="11">
        <v>5029</v>
      </c>
      <c r="FM19" s="9" t="s">
        <v>19</v>
      </c>
      <c r="FN19" s="12" t="s">
        <v>20</v>
      </c>
      <c r="FO19" s="11">
        <v>5475</v>
      </c>
      <c r="FP19" s="11">
        <v>5475</v>
      </c>
      <c r="FQ19" s="11">
        <v>5475</v>
      </c>
      <c r="FR19" s="11">
        <v>5475</v>
      </c>
      <c r="FS19" s="11">
        <v>5475</v>
      </c>
      <c r="FT19" s="11">
        <v>5475</v>
      </c>
      <c r="FU19" s="11">
        <v>5475</v>
      </c>
      <c r="FV19" s="11">
        <v>5475</v>
      </c>
      <c r="FW19" s="11">
        <v>5475</v>
      </c>
      <c r="FX19" s="11">
        <v>5475</v>
      </c>
      <c r="FY19" s="11">
        <v>5475</v>
      </c>
      <c r="GA19" s="9" t="s">
        <v>19</v>
      </c>
      <c r="GB19" s="12" t="s">
        <v>20</v>
      </c>
      <c r="GC19" s="11">
        <v>5928</v>
      </c>
      <c r="GD19" s="11">
        <v>5928</v>
      </c>
      <c r="GE19" s="11">
        <v>5928</v>
      </c>
      <c r="GF19" s="11">
        <v>5928</v>
      </c>
      <c r="GG19" s="11">
        <v>5928</v>
      </c>
      <c r="GH19" s="11">
        <v>5928</v>
      </c>
      <c r="GI19" s="11">
        <v>5928</v>
      </c>
      <c r="GJ19" s="11">
        <v>5928</v>
      </c>
      <c r="GK19" s="11">
        <v>5928</v>
      </c>
      <c r="GL19" s="11">
        <v>5928</v>
      </c>
      <c r="GM19" s="11">
        <v>5928</v>
      </c>
      <c r="GO19" s="9" t="s">
        <v>19</v>
      </c>
      <c r="GP19" s="12" t="s">
        <v>20</v>
      </c>
      <c r="GQ19" s="11">
        <v>6874</v>
      </c>
      <c r="GR19" s="11">
        <v>6874</v>
      </c>
      <c r="GS19" s="11">
        <v>6874</v>
      </c>
      <c r="GT19" s="11">
        <v>6874</v>
      </c>
      <c r="GU19" s="11">
        <v>6874</v>
      </c>
      <c r="GV19" s="11">
        <v>6874</v>
      </c>
      <c r="GW19" s="11">
        <v>6874</v>
      </c>
      <c r="GX19" s="11">
        <v>6874</v>
      </c>
      <c r="GY19" s="11">
        <v>6874</v>
      </c>
      <c r="GZ19" s="11">
        <v>6874</v>
      </c>
      <c r="HA19" s="11">
        <v>6874</v>
      </c>
    </row>
    <row r="20" spans="1:209" x14ac:dyDescent="0.2">
      <c r="A20" s="9" t="s">
        <v>33</v>
      </c>
      <c r="B20" s="12" t="s">
        <v>119</v>
      </c>
      <c r="C20" s="11">
        <f>+'[2]Docentes ESP'!C6*0.78</f>
        <v>3834.48</v>
      </c>
      <c r="D20" s="11">
        <f>+'[2]Docentes ESP'!D6*0.78</f>
        <v>3834.48</v>
      </c>
      <c r="E20" s="11">
        <f>+'[2]Docentes ESP'!E6*0.78</f>
        <v>3834.48</v>
      </c>
      <c r="F20" s="11">
        <f>+'[2]Docentes ESP'!F6*0.78</f>
        <v>3834.48</v>
      </c>
      <c r="G20" s="11">
        <f>+'[2]Docentes ESP'!G6*0.78</f>
        <v>3834.48</v>
      </c>
      <c r="H20" s="11">
        <f>+'[2]Docentes ESP'!H6*0.78</f>
        <v>3834.48</v>
      </c>
      <c r="I20" s="11">
        <f>+'[2]Docentes ESP'!I6*0.78</f>
        <v>3834.48</v>
      </c>
      <c r="J20" s="11">
        <f>+'[2]Docentes ESP'!J6*0.78</f>
        <v>3834.48</v>
      </c>
      <c r="K20" s="11">
        <f>+'[2]Docentes ESP'!K6*0.78</f>
        <v>3834.48</v>
      </c>
      <c r="L20" s="11">
        <f>+'[2]Docentes ESP'!L6*0.78</f>
        <v>3834.48</v>
      </c>
      <c r="M20" s="11">
        <f>+'[2]Docentes ESP'!M6*0.78</f>
        <v>3834.48</v>
      </c>
      <c r="O20" s="9" t="s">
        <v>33</v>
      </c>
      <c r="P20" s="12" t="s">
        <v>119</v>
      </c>
      <c r="Q20" s="11">
        <f>+'[2]Docentes ESP'!Q6*0.78</f>
        <v>4026.36</v>
      </c>
      <c r="R20" s="11">
        <f>+'[2]Docentes ESP'!R6*0.78</f>
        <v>4026.36</v>
      </c>
      <c r="S20" s="11">
        <f>+'[2]Docentes ESP'!S6*0.78</f>
        <v>4026.36</v>
      </c>
      <c r="T20" s="11">
        <f>+'[2]Docentes ESP'!T6*0.78</f>
        <v>4026.36</v>
      </c>
      <c r="U20" s="11">
        <f>+'[2]Docentes ESP'!U6*0.78</f>
        <v>4026.36</v>
      </c>
      <c r="V20" s="11">
        <f>+'[2]Docentes ESP'!V6*0.78</f>
        <v>4026.36</v>
      </c>
      <c r="W20" s="11">
        <f>+'[2]Docentes ESP'!W6*0.78</f>
        <v>4026.36</v>
      </c>
      <c r="X20" s="11">
        <f>+'[2]Docentes ESP'!X6*0.78</f>
        <v>4026.36</v>
      </c>
      <c r="Y20" s="11">
        <f>+'[2]Docentes ESP'!Y6*0.78</f>
        <v>4026.36</v>
      </c>
      <c r="Z20" s="11">
        <f>+'[2]Docentes ESP'!Z6*0.78</f>
        <v>4026.36</v>
      </c>
      <c r="AA20" s="11">
        <f>+'[2]Docentes ESP'!AA6*0.78</f>
        <v>4026.36</v>
      </c>
      <c r="AC20" s="9" t="s">
        <v>33</v>
      </c>
      <c r="AD20" s="12" t="s">
        <v>119</v>
      </c>
      <c r="AE20" s="11">
        <f>+'[2]Docentes ESP'!AE6*0.78</f>
        <v>4141.0200000000004</v>
      </c>
      <c r="AF20" s="11">
        <f>+'[2]Docentes ESP'!AF6*0.78</f>
        <v>4141.0200000000004</v>
      </c>
      <c r="AG20" s="11">
        <f>+'[2]Docentes ESP'!AG6*0.78</f>
        <v>4141.0200000000004</v>
      </c>
      <c r="AH20" s="11">
        <f>+'[2]Docentes ESP'!AH6*0.78</f>
        <v>4141.0200000000004</v>
      </c>
      <c r="AI20" s="11">
        <f>+'[2]Docentes ESP'!AI6*0.78</f>
        <v>4141.0200000000004</v>
      </c>
      <c r="AJ20" s="11">
        <f>+'[2]Docentes ESP'!AJ6*0.78</f>
        <v>4141.0200000000004</v>
      </c>
      <c r="AK20" s="11">
        <f>+'[2]Docentes ESP'!AK6*0.78</f>
        <v>4141.0200000000004</v>
      </c>
      <c r="AL20" s="11">
        <f>+'[2]Docentes ESP'!AL6*0.78</f>
        <v>4141.0200000000004</v>
      </c>
      <c r="AM20" s="11">
        <f>+'[2]Docentes ESP'!AM6*0.78</f>
        <v>4141.0200000000004</v>
      </c>
      <c r="AN20" s="11">
        <f>+'[2]Docentes ESP'!AN6*0.78</f>
        <v>4141.0200000000004</v>
      </c>
      <c r="AO20" s="11">
        <f>+'[2]Docentes ESP'!AO6*0.78</f>
        <v>4141.0200000000004</v>
      </c>
      <c r="AQ20" s="9" t="s">
        <v>33</v>
      </c>
      <c r="AR20" s="12" t="s">
        <v>119</v>
      </c>
      <c r="AS20" s="11">
        <f>+'[2]Docentes ESP'!AS6*0.78</f>
        <v>4218.24</v>
      </c>
      <c r="AT20" s="11">
        <f>+'[2]Docentes ESP'!AT6*0.78</f>
        <v>4218.24</v>
      </c>
      <c r="AU20" s="11">
        <f>+'[2]Docentes ESP'!AU6*0.78</f>
        <v>4218.24</v>
      </c>
      <c r="AV20" s="11">
        <f>+'[2]Docentes ESP'!AV6*0.78</f>
        <v>4218.24</v>
      </c>
      <c r="AW20" s="11">
        <f>+'[2]Docentes ESP'!AW6*0.78</f>
        <v>4218.24</v>
      </c>
      <c r="AX20" s="11">
        <f>+'[2]Docentes ESP'!AX6*0.78</f>
        <v>4218.24</v>
      </c>
      <c r="AY20" s="11">
        <f>+'[2]Docentes ESP'!AY6*0.78</f>
        <v>4218.24</v>
      </c>
      <c r="AZ20" s="11">
        <f>+'[2]Docentes ESP'!AZ6*0.78</f>
        <v>4218.24</v>
      </c>
      <c r="BA20" s="11">
        <f>+'[2]Docentes ESP'!BA6*0.78</f>
        <v>4218.24</v>
      </c>
      <c r="BB20" s="11">
        <f>+'[2]Docentes ESP'!BB6*0.78</f>
        <v>4218.24</v>
      </c>
      <c r="BC20" s="11">
        <f>+'[2]Docentes ESP'!BC6*0.78</f>
        <v>4218.24</v>
      </c>
      <c r="BE20" s="9" t="s">
        <v>33</v>
      </c>
      <c r="BF20" s="12" t="s">
        <v>119</v>
      </c>
      <c r="BG20" s="11">
        <f>+'[2]Docentes ESP'!BG6*0.78</f>
        <v>4332.9000000000005</v>
      </c>
      <c r="BH20" s="11">
        <f>+'[2]Docentes ESP'!BH6*0.78</f>
        <v>4332.9000000000005</v>
      </c>
      <c r="BI20" s="11">
        <f>+'[2]Docentes ESP'!BI6*0.78</f>
        <v>4332.9000000000005</v>
      </c>
      <c r="BJ20" s="11">
        <f>+'[2]Docentes ESP'!BJ6*0.78</f>
        <v>4332.9000000000005</v>
      </c>
      <c r="BK20" s="11">
        <f>+'[2]Docentes ESP'!BK6*0.78</f>
        <v>4332.9000000000005</v>
      </c>
      <c r="BL20" s="11">
        <f>+'[2]Docentes ESP'!BL6*0.78</f>
        <v>4332.9000000000005</v>
      </c>
      <c r="BM20" s="11">
        <f>+'[2]Docentes ESP'!BM6*0.78</f>
        <v>4332.9000000000005</v>
      </c>
      <c r="BN20" s="11">
        <f>+'[2]Docentes ESP'!BN6*0.78</f>
        <v>4332.9000000000005</v>
      </c>
      <c r="BO20" s="11">
        <f>+'[2]Docentes ESP'!BO6*0.78</f>
        <v>4332.9000000000005</v>
      </c>
      <c r="BP20" s="11">
        <f>+'[2]Docentes ESP'!BP6*0.78</f>
        <v>4332.9000000000005</v>
      </c>
      <c r="BQ20" s="11">
        <f>+'[2]Docentes ESP'!BQ6*0.78</f>
        <v>4332.9000000000005</v>
      </c>
      <c r="BS20" s="9" t="s">
        <v>33</v>
      </c>
      <c r="BT20" s="12" t="s">
        <v>119</v>
      </c>
      <c r="BU20" s="11">
        <f>+'[2]Docentes ESP'!BU6*0.78</f>
        <v>4409.34</v>
      </c>
      <c r="BV20" s="11">
        <f>+'[2]Docentes ESP'!BV6*0.78</f>
        <v>4409.34</v>
      </c>
      <c r="BW20" s="11">
        <f>+'[2]Docentes ESP'!BW6*0.78</f>
        <v>4409.34</v>
      </c>
      <c r="BX20" s="11">
        <f>+'[2]Docentes ESP'!BX6*0.78</f>
        <v>4409.34</v>
      </c>
      <c r="BY20" s="11">
        <f>+'[2]Docentes ESP'!BY6*0.78</f>
        <v>4409.34</v>
      </c>
      <c r="BZ20" s="11">
        <f>+'[2]Docentes ESP'!BZ6*0.78</f>
        <v>4409.34</v>
      </c>
      <c r="CA20" s="11">
        <f>+'[2]Docentes ESP'!CA6*0.78</f>
        <v>4409.34</v>
      </c>
      <c r="CB20" s="11">
        <f>+'[2]Docentes ESP'!CB6*0.78</f>
        <v>4409.34</v>
      </c>
      <c r="CC20" s="11">
        <f>+'[2]Docentes ESP'!CC6*0.78</f>
        <v>4409.34</v>
      </c>
      <c r="CD20" s="11">
        <f>+'[2]Docentes ESP'!CD6*0.78</f>
        <v>4409.34</v>
      </c>
      <c r="CE20" s="11">
        <f>+'[2]Docentes ESP'!CE6*0.78</f>
        <v>4409.34</v>
      </c>
      <c r="CG20" s="9" t="s">
        <v>33</v>
      </c>
      <c r="CH20" s="12" t="s">
        <v>119</v>
      </c>
      <c r="CI20" s="11">
        <f>+'[2]Docentes ESP'!CI6*0.78</f>
        <v>4563</v>
      </c>
      <c r="CJ20" s="11">
        <f>+'[2]Docentes ESP'!CJ6*0.78</f>
        <v>4563</v>
      </c>
      <c r="CK20" s="11">
        <f>+'[2]Docentes ESP'!CK6*0.78</f>
        <v>4563</v>
      </c>
      <c r="CL20" s="11">
        <f>+'[2]Docentes ESP'!CL6*0.78</f>
        <v>4563</v>
      </c>
      <c r="CM20" s="11">
        <f>+'[2]Docentes ESP'!CM6*0.78</f>
        <v>4563</v>
      </c>
      <c r="CN20" s="11">
        <f>+'[2]Docentes ESP'!CN6*0.78</f>
        <v>4563</v>
      </c>
      <c r="CO20" s="11">
        <f>+'[2]Docentes ESP'!CO6*0.78</f>
        <v>4563</v>
      </c>
      <c r="CP20" s="11">
        <f>+'[2]Docentes ESP'!CP6*0.78</f>
        <v>4563</v>
      </c>
      <c r="CQ20" s="11">
        <f>+'[2]Docentes ESP'!CQ6*0.78</f>
        <v>4563</v>
      </c>
      <c r="CR20" s="11">
        <f>+'[2]Docentes ESP'!CR6*0.78</f>
        <v>4563</v>
      </c>
      <c r="CS20" s="11">
        <f>+'[2]Docentes ESP'!CS6*0.78</f>
        <v>4563</v>
      </c>
      <c r="CU20" s="9" t="s">
        <v>33</v>
      </c>
      <c r="CV20" s="12" t="s">
        <v>119</v>
      </c>
      <c r="CW20" s="11">
        <v>4984.9800000000005</v>
      </c>
      <c r="CX20" s="11">
        <v>4984.9800000000005</v>
      </c>
      <c r="CY20" s="11">
        <v>4984.9800000000005</v>
      </c>
      <c r="CZ20" s="11">
        <v>4984.9800000000005</v>
      </c>
      <c r="DA20" s="11">
        <v>4984.9800000000005</v>
      </c>
      <c r="DB20" s="11">
        <v>4984.9800000000005</v>
      </c>
      <c r="DC20" s="11">
        <v>4984.9800000000005</v>
      </c>
      <c r="DD20" s="11">
        <v>4984.9800000000005</v>
      </c>
      <c r="DE20" s="11">
        <v>4984.9800000000005</v>
      </c>
      <c r="DF20" s="11">
        <v>4984.9800000000005</v>
      </c>
      <c r="DG20" s="11">
        <v>4984.9800000000005</v>
      </c>
      <c r="DI20" s="9" t="s">
        <v>33</v>
      </c>
      <c r="DJ20" s="12" t="s">
        <v>119</v>
      </c>
      <c r="DK20" s="11">
        <v>5061.42</v>
      </c>
      <c r="DL20" s="11">
        <v>5061.42</v>
      </c>
      <c r="DM20" s="11">
        <v>5061.42</v>
      </c>
      <c r="DN20" s="11">
        <v>5061.42</v>
      </c>
      <c r="DO20" s="11">
        <v>5061.42</v>
      </c>
      <c r="DP20" s="11">
        <v>5061.42</v>
      </c>
      <c r="DQ20" s="11">
        <v>5061.42</v>
      </c>
      <c r="DR20" s="11">
        <v>5061.42</v>
      </c>
      <c r="DS20" s="11">
        <v>5061.42</v>
      </c>
      <c r="DT20" s="11">
        <v>5061.42</v>
      </c>
      <c r="DU20" s="11">
        <v>5061.42</v>
      </c>
      <c r="DW20" s="9" t="s">
        <v>33</v>
      </c>
      <c r="DX20" s="12" t="s">
        <v>119</v>
      </c>
      <c r="DY20" s="11">
        <f>7501*0.78</f>
        <v>5850.7800000000007</v>
      </c>
      <c r="DZ20" s="11">
        <f t="shared" ref="DZ20:EI20" si="15">7501*0.78</f>
        <v>5850.7800000000007</v>
      </c>
      <c r="EA20" s="11">
        <f t="shared" si="15"/>
        <v>5850.7800000000007</v>
      </c>
      <c r="EB20" s="11">
        <f t="shared" si="15"/>
        <v>5850.7800000000007</v>
      </c>
      <c r="EC20" s="11">
        <f t="shared" si="15"/>
        <v>5850.7800000000007</v>
      </c>
      <c r="ED20" s="11">
        <f t="shared" si="15"/>
        <v>5850.7800000000007</v>
      </c>
      <c r="EE20" s="11">
        <f t="shared" si="15"/>
        <v>5850.7800000000007</v>
      </c>
      <c r="EF20" s="11">
        <f t="shared" si="15"/>
        <v>5850.7800000000007</v>
      </c>
      <c r="EG20" s="11">
        <f t="shared" si="15"/>
        <v>5850.7800000000007</v>
      </c>
      <c r="EH20" s="11">
        <f t="shared" si="15"/>
        <v>5850.7800000000007</v>
      </c>
      <c r="EI20" s="11">
        <f t="shared" si="15"/>
        <v>5850.7800000000007</v>
      </c>
      <c r="EK20" s="9" t="s">
        <v>33</v>
      </c>
      <c r="EL20" s="12" t="s">
        <v>119</v>
      </c>
      <c r="EM20" s="11">
        <f>+Docentes!EM6*0.78</f>
        <v>6387.42</v>
      </c>
      <c r="EN20" s="11">
        <v>6387.42</v>
      </c>
      <c r="EO20" s="11">
        <v>6387.42</v>
      </c>
      <c r="EP20" s="11">
        <v>6387.42</v>
      </c>
      <c r="EQ20" s="11">
        <v>6387.42</v>
      </c>
      <c r="ER20" s="11">
        <v>6387.42</v>
      </c>
      <c r="ES20" s="11">
        <v>6387.42</v>
      </c>
      <c r="ET20" s="11">
        <v>6387.42</v>
      </c>
      <c r="EU20" s="11">
        <v>6387.42</v>
      </c>
      <c r="EV20" s="11">
        <v>6387.42</v>
      </c>
      <c r="EW20" s="11">
        <v>6387.42</v>
      </c>
      <c r="EY20" s="9" t="s">
        <v>33</v>
      </c>
      <c r="EZ20" s="12" t="s">
        <v>119</v>
      </c>
      <c r="FA20" s="11">
        <f>+Docentes!FA6*0.78</f>
        <v>6793.8</v>
      </c>
      <c r="FB20" s="11">
        <f>+Docentes!FB6*0.78</f>
        <v>6793.8</v>
      </c>
      <c r="FC20" s="11">
        <f>+Docentes!FC6*0.78</f>
        <v>6793.8</v>
      </c>
      <c r="FD20" s="11">
        <f>+Docentes!FD6*0.78</f>
        <v>6793.8</v>
      </c>
      <c r="FE20" s="11">
        <f>+Docentes!FE6*0.78</f>
        <v>6793.8</v>
      </c>
      <c r="FF20" s="11">
        <f>+Docentes!FF6*0.78</f>
        <v>6793.8</v>
      </c>
      <c r="FG20" s="11">
        <f>+Docentes!FG6*0.78</f>
        <v>6793.8</v>
      </c>
      <c r="FH20" s="11">
        <f>+Docentes!FH6*0.78</f>
        <v>6793.8</v>
      </c>
      <c r="FI20" s="11">
        <f>+Docentes!FI6*0.78</f>
        <v>6793.8</v>
      </c>
      <c r="FJ20" s="11">
        <f>+Docentes!FJ6*0.78</f>
        <v>6793.8</v>
      </c>
      <c r="FK20" s="11">
        <f>+Docentes!FK6*0.78</f>
        <v>6793.8</v>
      </c>
      <c r="FM20" s="9" t="s">
        <v>33</v>
      </c>
      <c r="FN20" s="12" t="s">
        <v>119</v>
      </c>
      <c r="FO20" s="11">
        <f>+Docentes!FO6*0.78</f>
        <v>7178.34</v>
      </c>
      <c r="FP20" s="11">
        <f>+Docentes!FP6*0.78</f>
        <v>7178.34</v>
      </c>
      <c r="FQ20" s="11">
        <f>+Docentes!FQ6*0.78</f>
        <v>7178.34</v>
      </c>
      <c r="FR20" s="11">
        <f>+Docentes!FR6*0.78</f>
        <v>7178.34</v>
      </c>
      <c r="FS20" s="11">
        <f>+Docentes!FS6*0.78</f>
        <v>7178.34</v>
      </c>
      <c r="FT20" s="11">
        <f>+Docentes!FT6*0.78</f>
        <v>7178.34</v>
      </c>
      <c r="FU20" s="11">
        <f>+Docentes!FU6*0.78</f>
        <v>7178.34</v>
      </c>
      <c r="FV20" s="11">
        <f>+Docentes!FV6*0.78</f>
        <v>7178.34</v>
      </c>
      <c r="FW20" s="11">
        <f>+Docentes!FW6*0.78</f>
        <v>7178.34</v>
      </c>
      <c r="FX20" s="11">
        <f>+Docentes!FX6*0.78</f>
        <v>7178.34</v>
      </c>
      <c r="FY20" s="11">
        <f>+Docentes!FY6*0.78</f>
        <v>7178.34</v>
      </c>
      <c r="GA20" s="9" t="s">
        <v>33</v>
      </c>
      <c r="GB20" s="12" t="s">
        <v>119</v>
      </c>
      <c r="GC20" s="11">
        <f>+Docentes!GC6*0.78</f>
        <v>7568.34</v>
      </c>
      <c r="GD20" s="11">
        <f>+Docentes!GD6*0.78</f>
        <v>7568.34</v>
      </c>
      <c r="GE20" s="11">
        <f>+Docentes!GE6*0.78</f>
        <v>7568.34</v>
      </c>
      <c r="GF20" s="11">
        <f>+Docentes!GF6*0.78</f>
        <v>7568.34</v>
      </c>
      <c r="GG20" s="11">
        <f>+Docentes!GG6*0.78</f>
        <v>7568.34</v>
      </c>
      <c r="GH20" s="11">
        <f>+Docentes!GH6*0.78</f>
        <v>7568.34</v>
      </c>
      <c r="GI20" s="11">
        <f>+Docentes!GI6*0.78</f>
        <v>7568.34</v>
      </c>
      <c r="GJ20" s="11">
        <f>+Docentes!GJ6*0.78</f>
        <v>7568.34</v>
      </c>
      <c r="GK20" s="11">
        <f>+Docentes!GK6*0.78</f>
        <v>7568.34</v>
      </c>
      <c r="GL20" s="11">
        <f>+Docentes!GL6*0.78</f>
        <v>7568.34</v>
      </c>
      <c r="GM20" s="11">
        <f>+Docentes!GM6*0.78</f>
        <v>7568.34</v>
      </c>
      <c r="GO20" s="9" t="s">
        <v>33</v>
      </c>
      <c r="GP20" s="12" t="s">
        <v>119</v>
      </c>
      <c r="GQ20" s="11">
        <f>+Docentes!GQ6*0.78</f>
        <v>8382.66</v>
      </c>
      <c r="GR20" s="11">
        <f>+Docentes!GR6*0.78</f>
        <v>8382.66</v>
      </c>
      <c r="GS20" s="11">
        <f>+Docentes!GS6*0.78</f>
        <v>8382.66</v>
      </c>
      <c r="GT20" s="11">
        <f>+Docentes!GT6*0.78</f>
        <v>8382.66</v>
      </c>
      <c r="GU20" s="11">
        <f>+Docentes!GU6*0.78</f>
        <v>8382.66</v>
      </c>
      <c r="GV20" s="11">
        <f>+Docentes!GV6*0.78</f>
        <v>8382.66</v>
      </c>
      <c r="GW20" s="11">
        <f>+Docentes!GW6*0.78</f>
        <v>8382.66</v>
      </c>
      <c r="GX20" s="11">
        <f>+Docentes!GX6*0.78</f>
        <v>8382.66</v>
      </c>
      <c r="GY20" s="11">
        <f>+Docentes!GY6*0.78</f>
        <v>8382.66</v>
      </c>
      <c r="GZ20" s="11">
        <f>+Docentes!GZ6*0.78</f>
        <v>8382.66</v>
      </c>
      <c r="HA20" s="11">
        <f>+Docentes!HA6*0.78</f>
        <v>8382.66</v>
      </c>
    </row>
    <row r="21" spans="1:209" ht="13.9" x14ac:dyDescent="0.25">
      <c r="A21" s="9" t="s">
        <v>120</v>
      </c>
      <c r="B21" s="12" t="s">
        <v>121</v>
      </c>
      <c r="C21" s="11">
        <f>+'[2]Docentes ESP'!C6*0.2</f>
        <v>983.2</v>
      </c>
      <c r="D21" s="11">
        <f>+'[2]Docentes ESP'!D6*0.2</f>
        <v>983.2</v>
      </c>
      <c r="E21" s="11">
        <f>+'[2]Docentes ESP'!E6*0.2</f>
        <v>983.2</v>
      </c>
      <c r="F21" s="11">
        <f>+'[2]Docentes ESP'!F6*0.2</f>
        <v>983.2</v>
      </c>
      <c r="G21" s="11">
        <f>+'[2]Docentes ESP'!G6*0.2</f>
        <v>983.2</v>
      </c>
      <c r="H21" s="11">
        <f>+'[2]Docentes ESP'!H6*0.2</f>
        <v>983.2</v>
      </c>
      <c r="I21" s="11">
        <f>+'[2]Docentes ESP'!I6*0.2</f>
        <v>983.2</v>
      </c>
      <c r="J21" s="11">
        <f>+'[2]Docentes ESP'!J6*0.2</f>
        <v>983.2</v>
      </c>
      <c r="K21" s="11">
        <f>+'[2]Docentes ESP'!K6*0.2</f>
        <v>983.2</v>
      </c>
      <c r="L21" s="11">
        <f>+'[2]Docentes ESP'!L6*0.2</f>
        <v>983.2</v>
      </c>
      <c r="M21" s="11">
        <f>+'[2]Docentes ESP'!M6*0.2</f>
        <v>983.2</v>
      </c>
      <c r="O21" s="9" t="s">
        <v>120</v>
      </c>
      <c r="P21" s="12" t="s">
        <v>121</v>
      </c>
      <c r="Q21" s="11">
        <f>+'[2]Docentes ESP'!Q6*0.2</f>
        <v>1032.4000000000001</v>
      </c>
      <c r="R21" s="11">
        <f>+'[2]Docentes ESP'!R6*0.2</f>
        <v>1032.4000000000001</v>
      </c>
      <c r="S21" s="11">
        <f>+'[2]Docentes ESP'!S6*0.2</f>
        <v>1032.4000000000001</v>
      </c>
      <c r="T21" s="11">
        <f>+'[2]Docentes ESP'!T6*0.2</f>
        <v>1032.4000000000001</v>
      </c>
      <c r="U21" s="11">
        <f>+'[2]Docentes ESP'!U6*0.2</f>
        <v>1032.4000000000001</v>
      </c>
      <c r="V21" s="11">
        <f>+'[2]Docentes ESP'!V6*0.2</f>
        <v>1032.4000000000001</v>
      </c>
      <c r="W21" s="11">
        <f>+'[2]Docentes ESP'!W6*0.2</f>
        <v>1032.4000000000001</v>
      </c>
      <c r="X21" s="11">
        <f>+'[2]Docentes ESP'!X6*0.2</f>
        <v>1032.4000000000001</v>
      </c>
      <c r="Y21" s="11">
        <f>+'[2]Docentes ESP'!Y6*0.2</f>
        <v>1032.4000000000001</v>
      </c>
      <c r="Z21" s="11">
        <f>+'[2]Docentes ESP'!Z6*0.2</f>
        <v>1032.4000000000001</v>
      </c>
      <c r="AA21" s="11">
        <f>+'[2]Docentes ESP'!AA6*0.2</f>
        <v>1032.4000000000001</v>
      </c>
      <c r="AC21" s="9" t="s">
        <v>120</v>
      </c>
      <c r="AD21" s="12" t="s">
        <v>121</v>
      </c>
      <c r="AE21" s="11">
        <f>+'[2]Docentes ESP'!AE6*0.2</f>
        <v>1061.8</v>
      </c>
      <c r="AF21" s="11">
        <f>+'[2]Docentes ESP'!AF6*0.2</f>
        <v>1061.8</v>
      </c>
      <c r="AG21" s="11">
        <f>+'[2]Docentes ESP'!AG6*0.2</f>
        <v>1061.8</v>
      </c>
      <c r="AH21" s="11">
        <f>+'[2]Docentes ESP'!AH6*0.2</f>
        <v>1061.8</v>
      </c>
      <c r="AI21" s="11">
        <f>+'[2]Docentes ESP'!AI6*0.2</f>
        <v>1061.8</v>
      </c>
      <c r="AJ21" s="11">
        <f>+'[2]Docentes ESP'!AJ6*0.2</f>
        <v>1061.8</v>
      </c>
      <c r="AK21" s="11">
        <f>+'[2]Docentes ESP'!AK6*0.2</f>
        <v>1061.8</v>
      </c>
      <c r="AL21" s="11">
        <f>+'[2]Docentes ESP'!AL6*0.2</f>
        <v>1061.8</v>
      </c>
      <c r="AM21" s="11">
        <f>+'[2]Docentes ESP'!AM6*0.2</f>
        <v>1061.8</v>
      </c>
      <c r="AN21" s="11">
        <f>+'[2]Docentes ESP'!AN6*0.2</f>
        <v>1061.8</v>
      </c>
      <c r="AO21" s="11">
        <f>+'[2]Docentes ESP'!AO6*0.2</f>
        <v>1061.8</v>
      </c>
      <c r="AQ21" s="9" t="s">
        <v>120</v>
      </c>
      <c r="AR21" s="12" t="s">
        <v>121</v>
      </c>
      <c r="AS21" s="11">
        <f>+'[2]Docentes ESP'!AS6*0.2</f>
        <v>1081.6000000000001</v>
      </c>
      <c r="AT21" s="11">
        <f>+'[2]Docentes ESP'!AT6*0.2</f>
        <v>1081.6000000000001</v>
      </c>
      <c r="AU21" s="11">
        <f>+'[2]Docentes ESP'!AU6*0.2</f>
        <v>1081.6000000000001</v>
      </c>
      <c r="AV21" s="11">
        <f>+'[2]Docentes ESP'!AV6*0.2</f>
        <v>1081.6000000000001</v>
      </c>
      <c r="AW21" s="11">
        <f>+'[2]Docentes ESP'!AW6*0.2</f>
        <v>1081.6000000000001</v>
      </c>
      <c r="AX21" s="11">
        <f>+'[2]Docentes ESP'!AX6*0.2</f>
        <v>1081.6000000000001</v>
      </c>
      <c r="AY21" s="11">
        <f>+'[2]Docentes ESP'!AY6*0.2</f>
        <v>1081.6000000000001</v>
      </c>
      <c r="AZ21" s="11">
        <f>+'[2]Docentes ESP'!AZ6*0.2</f>
        <v>1081.6000000000001</v>
      </c>
      <c r="BA21" s="11">
        <f>+'[2]Docentes ESP'!BA6*0.2</f>
        <v>1081.6000000000001</v>
      </c>
      <c r="BB21" s="11">
        <f>+'[2]Docentes ESP'!BB6*0.2</f>
        <v>1081.6000000000001</v>
      </c>
      <c r="BC21" s="11">
        <f>+'[2]Docentes ESP'!BC6*0.2</f>
        <v>1081.6000000000001</v>
      </c>
      <c r="BE21" s="9" t="s">
        <v>120</v>
      </c>
      <c r="BF21" s="12" t="s">
        <v>121</v>
      </c>
      <c r="BG21" s="11">
        <f>+'[2]Docentes ESP'!BG6*0.2</f>
        <v>1111</v>
      </c>
      <c r="BH21" s="11">
        <f>+'[2]Docentes ESP'!BH6*0.2</f>
        <v>1111</v>
      </c>
      <c r="BI21" s="11">
        <f>+'[2]Docentes ESP'!BI6*0.2</f>
        <v>1111</v>
      </c>
      <c r="BJ21" s="11">
        <f>+'[2]Docentes ESP'!BJ6*0.2</f>
        <v>1111</v>
      </c>
      <c r="BK21" s="11">
        <f>+'[2]Docentes ESP'!BK6*0.2</f>
        <v>1111</v>
      </c>
      <c r="BL21" s="11">
        <f>+'[2]Docentes ESP'!BL6*0.2</f>
        <v>1111</v>
      </c>
      <c r="BM21" s="11">
        <f>+'[2]Docentes ESP'!BM6*0.2</f>
        <v>1111</v>
      </c>
      <c r="BN21" s="11">
        <f>+'[2]Docentes ESP'!BN6*0.2</f>
        <v>1111</v>
      </c>
      <c r="BO21" s="11">
        <f>+'[2]Docentes ESP'!BO6*0.2</f>
        <v>1111</v>
      </c>
      <c r="BP21" s="11">
        <f>+'[2]Docentes ESP'!BP6*0.2</f>
        <v>1111</v>
      </c>
      <c r="BQ21" s="11">
        <f>+'[2]Docentes ESP'!BQ6*0.2</f>
        <v>1111</v>
      </c>
      <c r="BS21" s="9" t="s">
        <v>120</v>
      </c>
      <c r="BT21" s="12" t="s">
        <v>121</v>
      </c>
      <c r="BU21" s="11">
        <f>+'[2]Docentes ESP'!BU6*0.2</f>
        <v>1130.6000000000001</v>
      </c>
      <c r="BV21" s="11">
        <f>+'[2]Docentes ESP'!BV6*0.2</f>
        <v>1130.6000000000001</v>
      </c>
      <c r="BW21" s="11">
        <f>+'[2]Docentes ESP'!BW6*0.2</f>
        <v>1130.6000000000001</v>
      </c>
      <c r="BX21" s="11">
        <f>+'[2]Docentes ESP'!BX6*0.2</f>
        <v>1130.6000000000001</v>
      </c>
      <c r="BY21" s="11">
        <f>+'[2]Docentes ESP'!BY6*0.2</f>
        <v>1130.6000000000001</v>
      </c>
      <c r="BZ21" s="11">
        <f>+'[2]Docentes ESP'!BZ6*0.2</f>
        <v>1130.6000000000001</v>
      </c>
      <c r="CA21" s="11">
        <f>+'[2]Docentes ESP'!CA6*0.2</f>
        <v>1130.6000000000001</v>
      </c>
      <c r="CB21" s="11">
        <f>+'[2]Docentes ESP'!CB6*0.2</f>
        <v>1130.6000000000001</v>
      </c>
      <c r="CC21" s="11">
        <f>+'[2]Docentes ESP'!CC6*0.2</f>
        <v>1130.6000000000001</v>
      </c>
      <c r="CD21" s="11">
        <f>+'[2]Docentes ESP'!CD6*0.2</f>
        <v>1130.6000000000001</v>
      </c>
      <c r="CE21" s="11">
        <f>+'[2]Docentes ESP'!CE6*0.2</f>
        <v>1130.6000000000001</v>
      </c>
      <c r="CG21" s="9" t="s">
        <v>120</v>
      </c>
      <c r="CH21" s="12" t="s">
        <v>121</v>
      </c>
      <c r="CI21" s="11">
        <f>+'[2]Docentes ESP'!CI6*0.2</f>
        <v>1170</v>
      </c>
      <c r="CJ21" s="11">
        <f>+'[2]Docentes ESP'!CJ6*0.2</f>
        <v>1170</v>
      </c>
      <c r="CK21" s="11">
        <f>+'[2]Docentes ESP'!CK6*0.2</f>
        <v>1170</v>
      </c>
      <c r="CL21" s="11">
        <f>+'[2]Docentes ESP'!CL6*0.2</f>
        <v>1170</v>
      </c>
      <c r="CM21" s="11">
        <f>+'[2]Docentes ESP'!CM6*0.2</f>
        <v>1170</v>
      </c>
      <c r="CN21" s="11">
        <f>+'[2]Docentes ESP'!CN6*0.2</f>
        <v>1170</v>
      </c>
      <c r="CO21" s="11">
        <f>+'[2]Docentes ESP'!CO6*0.2</f>
        <v>1170</v>
      </c>
      <c r="CP21" s="11">
        <f>+'[2]Docentes ESP'!CP6*0.2</f>
        <v>1170</v>
      </c>
      <c r="CQ21" s="11">
        <f>+'[2]Docentes ESP'!CQ6*0.2</f>
        <v>1170</v>
      </c>
      <c r="CR21" s="11">
        <f>+'[2]Docentes ESP'!CR6*0.2</f>
        <v>1170</v>
      </c>
      <c r="CS21" s="11">
        <f>+'[2]Docentes ESP'!CS6*0.2</f>
        <v>1170</v>
      </c>
      <c r="CU21" s="9" t="s">
        <v>120</v>
      </c>
      <c r="CV21" s="12" t="s">
        <v>121</v>
      </c>
      <c r="CW21" s="11">
        <v>1278.2</v>
      </c>
      <c r="CX21" s="11">
        <v>1278.2</v>
      </c>
      <c r="CY21" s="11">
        <v>1278.2</v>
      </c>
      <c r="CZ21" s="11">
        <v>1278.2</v>
      </c>
      <c r="DA21" s="11">
        <v>1278.2</v>
      </c>
      <c r="DB21" s="11">
        <v>1278.2</v>
      </c>
      <c r="DC21" s="11">
        <v>1278.2</v>
      </c>
      <c r="DD21" s="11">
        <v>1278.2</v>
      </c>
      <c r="DE21" s="11">
        <v>1278.2</v>
      </c>
      <c r="DF21" s="11">
        <v>1278.2</v>
      </c>
      <c r="DG21" s="11">
        <v>1278.2</v>
      </c>
      <c r="DI21" s="9" t="s">
        <v>120</v>
      </c>
      <c r="DJ21" s="12" t="s">
        <v>125</v>
      </c>
      <c r="DK21" s="11">
        <v>1297.8000000000002</v>
      </c>
      <c r="DL21" s="11">
        <v>1297.8000000000002</v>
      </c>
      <c r="DM21" s="11">
        <v>1297.8000000000002</v>
      </c>
      <c r="DN21" s="11">
        <v>1297.8000000000002</v>
      </c>
      <c r="DO21" s="11">
        <v>1297.8000000000002</v>
      </c>
      <c r="DP21" s="11">
        <v>1297.8000000000002</v>
      </c>
      <c r="DQ21" s="11">
        <v>1297.8000000000002</v>
      </c>
      <c r="DR21" s="11">
        <v>1297.8000000000002</v>
      </c>
      <c r="DS21" s="11">
        <v>1297.8000000000002</v>
      </c>
      <c r="DT21" s="11">
        <v>1297.8000000000002</v>
      </c>
      <c r="DU21" s="11">
        <v>1297.8000000000002</v>
      </c>
      <c r="DW21" s="9" t="s">
        <v>120</v>
      </c>
      <c r="DX21" s="12" t="s">
        <v>125</v>
      </c>
      <c r="DY21" s="11">
        <f>7501*0.2</f>
        <v>1500.2</v>
      </c>
      <c r="DZ21" s="11">
        <f t="shared" ref="DZ21:EI21" si="16">7501*0.2</f>
        <v>1500.2</v>
      </c>
      <c r="EA21" s="11">
        <f t="shared" si="16"/>
        <v>1500.2</v>
      </c>
      <c r="EB21" s="11">
        <f t="shared" si="16"/>
        <v>1500.2</v>
      </c>
      <c r="EC21" s="11">
        <f t="shared" si="16"/>
        <v>1500.2</v>
      </c>
      <c r="ED21" s="11">
        <f t="shared" si="16"/>
        <v>1500.2</v>
      </c>
      <c r="EE21" s="11">
        <f t="shared" si="16"/>
        <v>1500.2</v>
      </c>
      <c r="EF21" s="11">
        <f t="shared" si="16"/>
        <v>1500.2</v>
      </c>
      <c r="EG21" s="11">
        <f t="shared" si="16"/>
        <v>1500.2</v>
      </c>
      <c r="EH21" s="11">
        <f t="shared" si="16"/>
        <v>1500.2</v>
      </c>
      <c r="EI21" s="11">
        <f t="shared" si="16"/>
        <v>1500.2</v>
      </c>
      <c r="EK21" s="9" t="s">
        <v>120</v>
      </c>
      <c r="EL21" s="12" t="s">
        <v>125</v>
      </c>
      <c r="EM21" s="11">
        <f>+Docentes!EM6*0.2</f>
        <v>1637.8000000000002</v>
      </c>
      <c r="EN21" s="11">
        <v>1637.8000000000002</v>
      </c>
      <c r="EO21" s="11">
        <v>1637.8000000000002</v>
      </c>
      <c r="EP21" s="11">
        <v>1637.8000000000002</v>
      </c>
      <c r="EQ21" s="11">
        <v>1637.8000000000002</v>
      </c>
      <c r="ER21" s="11">
        <v>1637.8000000000002</v>
      </c>
      <c r="ES21" s="11">
        <v>1637.8000000000002</v>
      </c>
      <c r="ET21" s="11">
        <v>1637.8000000000002</v>
      </c>
      <c r="EU21" s="11">
        <v>1637.8000000000002</v>
      </c>
      <c r="EV21" s="11">
        <v>1637.8000000000002</v>
      </c>
      <c r="EW21" s="11">
        <v>1637.8000000000002</v>
      </c>
      <c r="EY21" s="9" t="s">
        <v>120</v>
      </c>
      <c r="EZ21" s="12" t="s">
        <v>125</v>
      </c>
      <c r="FA21" s="11">
        <f>+Docentes!FA6*0.2</f>
        <v>1742</v>
      </c>
      <c r="FB21" s="11">
        <f>+Docentes!FB6*0.2</f>
        <v>1742</v>
      </c>
      <c r="FC21" s="11">
        <f>+Docentes!FC6*0.2</f>
        <v>1742</v>
      </c>
      <c r="FD21" s="11">
        <f>+Docentes!FD6*0.2</f>
        <v>1742</v>
      </c>
      <c r="FE21" s="11">
        <f>+Docentes!FE6*0.2</f>
        <v>1742</v>
      </c>
      <c r="FF21" s="11">
        <f>+Docentes!FF6*0.2</f>
        <v>1742</v>
      </c>
      <c r="FG21" s="11">
        <f>+Docentes!FG6*0.2</f>
        <v>1742</v>
      </c>
      <c r="FH21" s="11">
        <f>+Docentes!FH6*0.2</f>
        <v>1742</v>
      </c>
      <c r="FI21" s="11">
        <f>+Docentes!FI6*0.2</f>
        <v>1742</v>
      </c>
      <c r="FJ21" s="11">
        <f>+Docentes!FJ6*0.2</f>
        <v>1742</v>
      </c>
      <c r="FK21" s="11">
        <f>+Docentes!FK6*0.2</f>
        <v>1742</v>
      </c>
      <c r="FM21" s="9" t="s">
        <v>120</v>
      </c>
      <c r="FN21" s="12" t="s">
        <v>125</v>
      </c>
      <c r="FO21" s="11">
        <f>+Docentes!FO6*0.2</f>
        <v>1840.6000000000001</v>
      </c>
      <c r="FP21" s="11">
        <f>+Docentes!FP6*0.2</f>
        <v>1840.6000000000001</v>
      </c>
      <c r="FQ21" s="11">
        <f>+Docentes!FQ6*0.2</f>
        <v>1840.6000000000001</v>
      </c>
      <c r="FR21" s="11">
        <f>+Docentes!FR6*0.2</f>
        <v>1840.6000000000001</v>
      </c>
      <c r="FS21" s="11">
        <f>+Docentes!FS6*0.2</f>
        <v>1840.6000000000001</v>
      </c>
      <c r="FT21" s="11">
        <f>+Docentes!FT6*0.2</f>
        <v>1840.6000000000001</v>
      </c>
      <c r="FU21" s="11">
        <f>+Docentes!FU6*0.2</f>
        <v>1840.6000000000001</v>
      </c>
      <c r="FV21" s="11">
        <f>+Docentes!FV6*0.2</f>
        <v>1840.6000000000001</v>
      </c>
      <c r="FW21" s="11">
        <f>+Docentes!FW6*0.2</f>
        <v>1840.6000000000001</v>
      </c>
      <c r="FX21" s="11">
        <f>+Docentes!FX6*0.2</f>
        <v>1840.6000000000001</v>
      </c>
      <c r="FY21" s="11">
        <f>+Docentes!FY6*0.2</f>
        <v>1840.6000000000001</v>
      </c>
      <c r="GA21" s="9" t="s">
        <v>120</v>
      </c>
      <c r="GB21" s="12" t="s">
        <v>125</v>
      </c>
      <c r="GC21" s="11">
        <f>+Docentes!GC6*0.2</f>
        <v>1940.6000000000001</v>
      </c>
      <c r="GD21" s="11">
        <f>+Docentes!GD6*0.2</f>
        <v>1940.6000000000001</v>
      </c>
      <c r="GE21" s="11">
        <f>+Docentes!GE6*0.2</f>
        <v>1940.6000000000001</v>
      </c>
      <c r="GF21" s="11">
        <f>+Docentes!GF6*0.2</f>
        <v>1940.6000000000001</v>
      </c>
      <c r="GG21" s="11">
        <f>+Docentes!GG6*0.2</f>
        <v>1940.6000000000001</v>
      </c>
      <c r="GH21" s="11">
        <f>+Docentes!GH6*0.2</f>
        <v>1940.6000000000001</v>
      </c>
      <c r="GI21" s="11">
        <f>+Docentes!GI6*0.2</f>
        <v>1940.6000000000001</v>
      </c>
      <c r="GJ21" s="11">
        <f>+Docentes!GJ6*0.2</f>
        <v>1940.6000000000001</v>
      </c>
      <c r="GK21" s="11">
        <f>+Docentes!GK6*0.2</f>
        <v>1940.6000000000001</v>
      </c>
      <c r="GL21" s="11">
        <f>+Docentes!GL6*0.2</f>
        <v>1940.6000000000001</v>
      </c>
      <c r="GM21" s="11">
        <f>+Docentes!GM6*0.2</f>
        <v>1940.6000000000001</v>
      </c>
      <c r="GO21" s="9" t="s">
        <v>120</v>
      </c>
      <c r="GP21" s="12" t="s">
        <v>125</v>
      </c>
      <c r="GQ21" s="11">
        <f>+Docentes!GQ6*0.2</f>
        <v>2149.4</v>
      </c>
      <c r="GR21" s="11">
        <f>+Docentes!GR6*0.2</f>
        <v>2149.4</v>
      </c>
      <c r="GS21" s="11">
        <f>+Docentes!GS6*0.2</f>
        <v>2149.4</v>
      </c>
      <c r="GT21" s="11">
        <f>+Docentes!GT6*0.2</f>
        <v>2149.4</v>
      </c>
      <c r="GU21" s="11">
        <f>+Docentes!GU6*0.2</f>
        <v>2149.4</v>
      </c>
      <c r="GV21" s="11">
        <f>+Docentes!GV6*0.2</f>
        <v>2149.4</v>
      </c>
      <c r="GW21" s="11">
        <f>+Docentes!GW6*0.2</f>
        <v>2149.4</v>
      </c>
      <c r="GX21" s="11">
        <f>+Docentes!GX6*0.2</f>
        <v>2149.4</v>
      </c>
      <c r="GY21" s="11">
        <f>+Docentes!GY6*0.2</f>
        <v>2149.4</v>
      </c>
      <c r="GZ21" s="11">
        <f>+Docentes!GZ6*0.2</f>
        <v>2149.4</v>
      </c>
      <c r="HA21" s="11">
        <f>+Docentes!HA6*0.2</f>
        <v>2149.4</v>
      </c>
    </row>
    <row r="22" spans="1:209" ht="13.5" customHeight="1" x14ac:dyDescent="0.25">
      <c r="A22" s="9" t="s">
        <v>53</v>
      </c>
      <c r="B22" s="12" t="s">
        <v>54</v>
      </c>
      <c r="C22" s="11">
        <f>230*1.64</f>
        <v>377.2</v>
      </c>
      <c r="D22" s="11">
        <f t="shared" ref="D22:M22" si="17">230*1.64</f>
        <v>377.2</v>
      </c>
      <c r="E22" s="11">
        <f t="shared" si="17"/>
        <v>377.2</v>
      </c>
      <c r="F22" s="11">
        <f t="shared" si="17"/>
        <v>377.2</v>
      </c>
      <c r="G22" s="11">
        <f t="shared" si="17"/>
        <v>377.2</v>
      </c>
      <c r="H22" s="11">
        <f t="shared" si="17"/>
        <v>377.2</v>
      </c>
      <c r="I22" s="11">
        <f t="shared" si="17"/>
        <v>377.2</v>
      </c>
      <c r="J22" s="11">
        <f t="shared" si="17"/>
        <v>377.2</v>
      </c>
      <c r="K22" s="11">
        <f t="shared" si="17"/>
        <v>377.2</v>
      </c>
      <c r="L22" s="11">
        <f t="shared" si="17"/>
        <v>377.2</v>
      </c>
      <c r="M22" s="11">
        <f t="shared" si="17"/>
        <v>377.2</v>
      </c>
      <c r="O22" s="9" t="s">
        <v>53</v>
      </c>
      <c r="P22" s="12" t="s">
        <v>54</v>
      </c>
      <c r="Q22" s="11">
        <f>+AA14*S11</f>
        <v>396.88</v>
      </c>
      <c r="R22" s="11">
        <f>+AA14*S11</f>
        <v>396.88</v>
      </c>
      <c r="S22" s="11">
        <f>+AA14*S11</f>
        <v>396.88</v>
      </c>
      <c r="T22" s="11">
        <f>+AA14*S11</f>
        <v>396.88</v>
      </c>
      <c r="U22" s="11">
        <f>+AA14*S11</f>
        <v>396.88</v>
      </c>
      <c r="V22" s="11">
        <f>+AA14*S11</f>
        <v>396.88</v>
      </c>
      <c r="W22" s="11">
        <f>+AA14*S11</f>
        <v>396.88</v>
      </c>
      <c r="X22" s="11">
        <f>+AA14*S11</f>
        <v>396.88</v>
      </c>
      <c r="Y22" s="11">
        <f>+AA14*S11</f>
        <v>396.88</v>
      </c>
      <c r="Z22" s="11">
        <f>+AA14*S11</f>
        <v>396.88</v>
      </c>
      <c r="AA22" s="11">
        <f>+AA14*S11</f>
        <v>396.88</v>
      </c>
      <c r="AC22" s="9" t="s">
        <v>53</v>
      </c>
      <c r="AD22" s="12" t="s">
        <v>54</v>
      </c>
      <c r="AE22" s="11">
        <f>+AO14*AG11</f>
        <v>406.71999999999997</v>
      </c>
      <c r="AF22" s="11">
        <f>+AO14*AG11</f>
        <v>406.71999999999997</v>
      </c>
      <c r="AG22" s="11">
        <f>+AO14*AG11</f>
        <v>406.71999999999997</v>
      </c>
      <c r="AH22" s="11">
        <f>+AO14*AG11</f>
        <v>406.71999999999997</v>
      </c>
      <c r="AI22" s="11">
        <f>+AO14*AG11</f>
        <v>406.71999999999997</v>
      </c>
      <c r="AJ22" s="11">
        <f>+AO14*AG11</f>
        <v>406.71999999999997</v>
      </c>
      <c r="AK22" s="11">
        <f>+AO14*AG11</f>
        <v>406.71999999999997</v>
      </c>
      <c r="AL22" s="11">
        <f>+AO14*AG11</f>
        <v>406.71999999999997</v>
      </c>
      <c r="AM22" s="11">
        <f>+AO14*AG11</f>
        <v>406.71999999999997</v>
      </c>
      <c r="AN22" s="11">
        <f>+AO14*AG11</f>
        <v>406.71999999999997</v>
      </c>
      <c r="AO22" s="11">
        <f>+AO14*AG11</f>
        <v>406.71999999999997</v>
      </c>
      <c r="AQ22" s="9" t="s">
        <v>53</v>
      </c>
      <c r="AR22" s="12" t="s">
        <v>54</v>
      </c>
      <c r="AS22" s="11">
        <f>+BC14*AU11</f>
        <v>414.91999999999996</v>
      </c>
      <c r="AT22" s="11">
        <f>+BC14*AU11</f>
        <v>414.91999999999996</v>
      </c>
      <c r="AU22" s="11">
        <f>+BC14*AU11</f>
        <v>414.91999999999996</v>
      </c>
      <c r="AV22" s="11">
        <f>+BC14*AU11</f>
        <v>414.91999999999996</v>
      </c>
      <c r="AW22" s="11">
        <f>+BC14*AU11</f>
        <v>414.91999999999996</v>
      </c>
      <c r="AX22" s="11">
        <f>+BC14*AU11</f>
        <v>414.91999999999996</v>
      </c>
      <c r="AY22" s="11">
        <f>+BC14*AU11</f>
        <v>414.91999999999996</v>
      </c>
      <c r="AZ22" s="11">
        <f>+BC14*AU11</f>
        <v>414.91999999999996</v>
      </c>
      <c r="BA22" s="11">
        <f>+BC14*AU11</f>
        <v>414.91999999999996</v>
      </c>
      <c r="BB22" s="11">
        <f>+BC14*AU11</f>
        <v>414.91999999999996</v>
      </c>
      <c r="BC22" s="11">
        <f>+BC14*AU11</f>
        <v>414.91999999999996</v>
      </c>
      <c r="BE22" s="9" t="s">
        <v>53</v>
      </c>
      <c r="BF22" s="12" t="s">
        <v>54</v>
      </c>
      <c r="BG22" s="11">
        <f>+BQ14*BI11</f>
        <v>426.4</v>
      </c>
      <c r="BH22" s="11">
        <f>+BQ14*BI11</f>
        <v>426.4</v>
      </c>
      <c r="BI22" s="11">
        <f>+BQ14*BI11</f>
        <v>426.4</v>
      </c>
      <c r="BJ22" s="11">
        <f>+BQ14*BI11</f>
        <v>426.4</v>
      </c>
      <c r="BK22" s="11">
        <f>+BQ14*BI11</f>
        <v>426.4</v>
      </c>
      <c r="BL22" s="11">
        <f>+BQ14*BI11</f>
        <v>426.4</v>
      </c>
      <c r="BM22" s="11">
        <f>+BQ14*BI11</f>
        <v>426.4</v>
      </c>
      <c r="BN22" s="11">
        <f>+BQ14*BI11</f>
        <v>426.4</v>
      </c>
      <c r="BO22" s="11">
        <f>+BQ14*BI11</f>
        <v>426.4</v>
      </c>
      <c r="BP22" s="11">
        <f>+BQ14*BI11</f>
        <v>426.4</v>
      </c>
      <c r="BQ22" s="11">
        <f>+BQ14*BI11</f>
        <v>426.4</v>
      </c>
      <c r="BS22" s="9" t="s">
        <v>53</v>
      </c>
      <c r="BT22" s="12" t="s">
        <v>54</v>
      </c>
      <c r="BU22" s="11">
        <f>+CE14*BW11</f>
        <v>434.59999999999997</v>
      </c>
      <c r="BV22" s="11">
        <f>+CE14*BW11</f>
        <v>434.59999999999997</v>
      </c>
      <c r="BW22" s="11">
        <f>+CE14*BW11</f>
        <v>434.59999999999997</v>
      </c>
      <c r="BX22" s="11">
        <f>+CE14*BW11</f>
        <v>434.59999999999997</v>
      </c>
      <c r="BY22" s="11">
        <f>+CE14*BW11</f>
        <v>434.59999999999997</v>
      </c>
      <c r="BZ22" s="11">
        <f>+CE14*BW11</f>
        <v>434.59999999999997</v>
      </c>
      <c r="CA22" s="11">
        <f>+CE14*BW11</f>
        <v>434.59999999999997</v>
      </c>
      <c r="CB22" s="11">
        <f>+CE14*BW11</f>
        <v>434.59999999999997</v>
      </c>
      <c r="CC22" s="11">
        <f>+CE14*BW11</f>
        <v>434.59999999999997</v>
      </c>
      <c r="CD22" s="11">
        <f>+CE14*BW11</f>
        <v>434.59999999999997</v>
      </c>
      <c r="CE22" s="11">
        <f>+CE14*BW11</f>
        <v>434.59999999999997</v>
      </c>
      <c r="CG22" s="9" t="s">
        <v>53</v>
      </c>
      <c r="CH22" s="12" t="s">
        <v>54</v>
      </c>
      <c r="CI22" s="11">
        <f>+CS14*CK11</f>
        <v>449.35999999999996</v>
      </c>
      <c r="CJ22" s="11">
        <f>+CS14*CK11</f>
        <v>449.35999999999996</v>
      </c>
      <c r="CK22" s="11">
        <f>+CS14*CK11</f>
        <v>449.35999999999996</v>
      </c>
      <c r="CL22" s="11">
        <f>+CS14*CK11</f>
        <v>449.35999999999996</v>
      </c>
      <c r="CM22" s="11">
        <f>+CS14*CK11</f>
        <v>449.35999999999996</v>
      </c>
      <c r="CN22" s="11">
        <f>+CS14*CK11</f>
        <v>449.35999999999996</v>
      </c>
      <c r="CO22" s="11">
        <f>+CS14*CK11</f>
        <v>449.35999999999996</v>
      </c>
      <c r="CP22" s="11">
        <f>+CS14*CK11</f>
        <v>449.35999999999996</v>
      </c>
      <c r="CQ22" s="11">
        <f>+CS14*CK11</f>
        <v>449.35999999999996</v>
      </c>
      <c r="CR22" s="11">
        <f>+CS14*CK11</f>
        <v>449.35999999999996</v>
      </c>
      <c r="CS22" s="11">
        <f>+CS14*CK11</f>
        <v>449.35999999999996</v>
      </c>
      <c r="CU22" s="9" t="s">
        <v>53</v>
      </c>
      <c r="CV22" s="12" t="s">
        <v>54</v>
      </c>
      <c r="CW22" s="11">
        <f>+DG14*CY11</f>
        <v>490.35999999999996</v>
      </c>
      <c r="CX22" s="11">
        <f>+DG14*CY11</f>
        <v>490.35999999999996</v>
      </c>
      <c r="CY22" s="11">
        <f>+DG14*CY11</f>
        <v>490.35999999999996</v>
      </c>
      <c r="CZ22" s="11">
        <f>+DG14*CY11</f>
        <v>490.35999999999996</v>
      </c>
      <c r="DA22" s="11">
        <f>+DG14*CY11</f>
        <v>490.35999999999996</v>
      </c>
      <c r="DB22" s="11">
        <f>+DG14*CY11</f>
        <v>490.35999999999996</v>
      </c>
      <c r="DC22" s="11">
        <f>+DG14*CY11</f>
        <v>490.35999999999996</v>
      </c>
      <c r="DD22" s="11">
        <f>+DG14*CY11</f>
        <v>490.35999999999996</v>
      </c>
      <c r="DE22" s="11">
        <f>+DG14*CY11</f>
        <v>490.35999999999996</v>
      </c>
      <c r="DF22" s="11">
        <f>+DG14*CY11</f>
        <v>490.35999999999996</v>
      </c>
      <c r="DG22" s="11">
        <f>+DG14*CY11</f>
        <v>490.35999999999996</v>
      </c>
      <c r="DI22" s="9" t="s">
        <v>53</v>
      </c>
      <c r="DJ22" s="12" t="s">
        <v>54</v>
      </c>
      <c r="DK22" s="11">
        <v>498.55999999999995</v>
      </c>
      <c r="DL22" s="11">
        <v>498.55999999999995</v>
      </c>
      <c r="DM22" s="11">
        <v>498.55999999999995</v>
      </c>
      <c r="DN22" s="11">
        <v>498.55999999999995</v>
      </c>
      <c r="DO22" s="11">
        <v>498.55999999999995</v>
      </c>
      <c r="DP22" s="11">
        <v>498.55999999999995</v>
      </c>
      <c r="DQ22" s="11">
        <v>498.55999999999995</v>
      </c>
      <c r="DR22" s="11">
        <v>498.55999999999995</v>
      </c>
      <c r="DS22" s="11">
        <v>498.55999999999995</v>
      </c>
      <c r="DT22" s="11">
        <v>498.55999999999995</v>
      </c>
      <c r="DU22" s="11">
        <v>498.55999999999995</v>
      </c>
      <c r="DW22" s="9" t="s">
        <v>53</v>
      </c>
      <c r="DX22" s="12" t="s">
        <v>54</v>
      </c>
      <c r="DY22" s="11">
        <f>340*1.64</f>
        <v>557.6</v>
      </c>
      <c r="DZ22" s="11">
        <f t="shared" ref="DZ22:EI22" si="18">340*1.64</f>
        <v>557.6</v>
      </c>
      <c r="EA22" s="11">
        <f t="shared" si="18"/>
        <v>557.6</v>
      </c>
      <c r="EB22" s="11">
        <f t="shared" si="18"/>
        <v>557.6</v>
      </c>
      <c r="EC22" s="11">
        <f t="shared" si="18"/>
        <v>557.6</v>
      </c>
      <c r="ED22" s="11">
        <f t="shared" si="18"/>
        <v>557.6</v>
      </c>
      <c r="EE22" s="11">
        <f t="shared" si="18"/>
        <v>557.6</v>
      </c>
      <c r="EF22" s="11">
        <f t="shared" si="18"/>
        <v>557.6</v>
      </c>
      <c r="EG22" s="11">
        <f t="shared" si="18"/>
        <v>557.6</v>
      </c>
      <c r="EH22" s="11">
        <f t="shared" si="18"/>
        <v>557.6</v>
      </c>
      <c r="EI22" s="11">
        <f t="shared" si="18"/>
        <v>557.6</v>
      </c>
      <c r="EK22" s="9" t="s">
        <v>53</v>
      </c>
      <c r="EL22" s="12" t="s">
        <v>54</v>
      </c>
      <c r="EM22" s="11">
        <f>+EO11*EW14</f>
        <v>610.07999999999993</v>
      </c>
      <c r="EN22" s="11">
        <f t="shared" ref="EN22:EW22" si="19">372*1.64</f>
        <v>610.07999999999993</v>
      </c>
      <c r="EO22" s="11">
        <f t="shared" si="19"/>
        <v>610.07999999999993</v>
      </c>
      <c r="EP22" s="11">
        <f t="shared" si="19"/>
        <v>610.07999999999993</v>
      </c>
      <c r="EQ22" s="11">
        <f t="shared" si="19"/>
        <v>610.07999999999993</v>
      </c>
      <c r="ER22" s="11">
        <f t="shared" si="19"/>
        <v>610.07999999999993</v>
      </c>
      <c r="ES22" s="11">
        <f t="shared" si="19"/>
        <v>610.07999999999993</v>
      </c>
      <c r="ET22" s="11">
        <f t="shared" si="19"/>
        <v>610.07999999999993</v>
      </c>
      <c r="EU22" s="11">
        <f t="shared" si="19"/>
        <v>610.07999999999993</v>
      </c>
      <c r="EV22" s="11">
        <f t="shared" si="19"/>
        <v>610.07999999999993</v>
      </c>
      <c r="EW22" s="11">
        <f t="shared" si="19"/>
        <v>610.07999999999993</v>
      </c>
      <c r="EY22" s="9" t="s">
        <v>53</v>
      </c>
      <c r="EZ22" s="12" t="s">
        <v>54</v>
      </c>
      <c r="FA22" s="11">
        <f>+FC11*FK14</f>
        <v>610.07999999999993</v>
      </c>
      <c r="FB22" s="11">
        <v>610.07999999999993</v>
      </c>
      <c r="FC22" s="11">
        <v>610.07999999999993</v>
      </c>
      <c r="FD22" s="11">
        <v>610.07999999999993</v>
      </c>
      <c r="FE22" s="11">
        <v>610.07999999999993</v>
      </c>
      <c r="FF22" s="11">
        <v>610.07999999999993</v>
      </c>
      <c r="FG22" s="11">
        <v>610.07999999999993</v>
      </c>
      <c r="FH22" s="11">
        <v>610.07999999999993</v>
      </c>
      <c r="FI22" s="11">
        <v>610.07999999999993</v>
      </c>
      <c r="FJ22" s="11">
        <v>610.07999999999993</v>
      </c>
      <c r="FK22" s="11">
        <v>610.07999999999993</v>
      </c>
      <c r="FM22" s="9" t="s">
        <v>53</v>
      </c>
      <c r="FN22" s="12" t="s">
        <v>54</v>
      </c>
      <c r="FO22" s="11">
        <f>+FQ11*FY14</f>
        <v>647.79999999999995</v>
      </c>
      <c r="FP22" s="11">
        <v>647.79999999999995</v>
      </c>
      <c r="FQ22" s="11">
        <v>647.79999999999995</v>
      </c>
      <c r="FR22" s="11">
        <v>647.79999999999995</v>
      </c>
      <c r="FS22" s="11">
        <v>647.79999999999995</v>
      </c>
      <c r="FT22" s="11">
        <v>647.79999999999995</v>
      </c>
      <c r="FU22" s="11">
        <v>647.79999999999995</v>
      </c>
      <c r="FV22" s="11">
        <v>647.79999999999995</v>
      </c>
      <c r="FW22" s="11">
        <v>647.79999999999995</v>
      </c>
      <c r="FX22" s="11">
        <v>647.79999999999995</v>
      </c>
      <c r="FY22" s="11">
        <v>647.79999999999995</v>
      </c>
      <c r="GA22" s="9" t="s">
        <v>53</v>
      </c>
      <c r="GB22" s="12" t="s">
        <v>54</v>
      </c>
      <c r="GC22" s="11">
        <f>+GE11*GM14</f>
        <v>687.16</v>
      </c>
      <c r="GD22" s="11">
        <v>687.16</v>
      </c>
      <c r="GE22" s="11">
        <v>687.16</v>
      </c>
      <c r="GF22" s="11">
        <v>687.16</v>
      </c>
      <c r="GG22" s="11">
        <v>687.16</v>
      </c>
      <c r="GH22" s="11">
        <v>687.16</v>
      </c>
      <c r="GI22" s="11">
        <v>687.16</v>
      </c>
      <c r="GJ22" s="11">
        <v>687.16</v>
      </c>
      <c r="GK22" s="11">
        <v>687.16</v>
      </c>
      <c r="GL22" s="11">
        <v>687.16</v>
      </c>
      <c r="GM22" s="11">
        <v>687.16</v>
      </c>
      <c r="GO22" s="9" t="s">
        <v>53</v>
      </c>
      <c r="GP22" s="12" t="s">
        <v>54</v>
      </c>
      <c r="GQ22" s="11">
        <f>+GS11*HA14</f>
        <v>767.52</v>
      </c>
      <c r="GR22" s="11">
        <v>767.52</v>
      </c>
      <c r="GS22" s="11">
        <v>767.52</v>
      </c>
      <c r="GT22" s="11">
        <v>767.52</v>
      </c>
      <c r="GU22" s="11">
        <v>767.52</v>
      </c>
      <c r="GV22" s="11">
        <v>767.52</v>
      </c>
      <c r="GW22" s="11">
        <v>767.52</v>
      </c>
      <c r="GX22" s="11">
        <v>767.52</v>
      </c>
      <c r="GY22" s="11">
        <v>767.52</v>
      </c>
      <c r="GZ22" s="11">
        <v>767.52</v>
      </c>
      <c r="HA22" s="11">
        <v>767.52</v>
      </c>
    </row>
    <row r="23" spans="1:209" ht="13.9" x14ac:dyDescent="0.25">
      <c r="A23" s="9"/>
      <c r="B23" s="14" t="s">
        <v>24</v>
      </c>
      <c r="C23" s="15">
        <f>SUM(C17:C22)</f>
        <v>17672.190399999999</v>
      </c>
      <c r="D23" s="15">
        <f t="shared" ref="D23:M23" si="20">SUM(D17:D22)</f>
        <v>17914.0576</v>
      </c>
      <c r="E23" s="15">
        <f t="shared" si="20"/>
        <v>18639.659200000002</v>
      </c>
      <c r="F23" s="15">
        <f t="shared" si="20"/>
        <v>19445.8832</v>
      </c>
      <c r="G23" s="15">
        <f t="shared" si="20"/>
        <v>20332.729600000002</v>
      </c>
      <c r="H23" s="15">
        <f t="shared" si="20"/>
        <v>21138.953600000001</v>
      </c>
      <c r="I23" s="15">
        <f t="shared" si="20"/>
        <v>21945.177599999999</v>
      </c>
      <c r="J23" s="15">
        <f t="shared" si="20"/>
        <v>22751.401600000001</v>
      </c>
      <c r="K23" s="15">
        <f t="shared" si="20"/>
        <v>24444.472000000002</v>
      </c>
      <c r="L23" s="15">
        <f t="shared" si="20"/>
        <v>25250.696</v>
      </c>
      <c r="M23" s="15">
        <f t="shared" si="20"/>
        <v>26056.920000000002</v>
      </c>
      <c r="O23" s="9"/>
      <c r="P23" s="14" t="s">
        <v>24</v>
      </c>
      <c r="Q23" s="15">
        <f t="shared" ref="Q23:AA23" si="21">SUM(Q17:Q22)</f>
        <v>18633.112800000003</v>
      </c>
      <c r="R23" s="15">
        <f t="shared" si="21"/>
        <v>18887.083200000001</v>
      </c>
      <c r="S23" s="15">
        <f t="shared" si="21"/>
        <v>19648.994400000003</v>
      </c>
      <c r="T23" s="15">
        <f t="shared" si="21"/>
        <v>20495.562400000003</v>
      </c>
      <c r="U23" s="15">
        <f t="shared" si="21"/>
        <v>21426.787200000002</v>
      </c>
      <c r="V23" s="15">
        <f t="shared" si="21"/>
        <v>22273.355200000002</v>
      </c>
      <c r="W23" s="15">
        <f t="shared" si="21"/>
        <v>23119.923200000005</v>
      </c>
      <c r="X23" s="15">
        <f t="shared" si="21"/>
        <v>23966.491200000004</v>
      </c>
      <c r="Y23" s="15">
        <f t="shared" si="21"/>
        <v>25744.284000000003</v>
      </c>
      <c r="Z23" s="15">
        <f t="shared" si="21"/>
        <v>26590.852000000003</v>
      </c>
      <c r="AA23" s="15">
        <f t="shared" si="21"/>
        <v>27437.420000000002</v>
      </c>
      <c r="AC23" s="9"/>
      <c r="AD23" s="14" t="s">
        <v>24</v>
      </c>
      <c r="AE23" s="15">
        <f t="shared" ref="AE23:AO23" si="22">SUM(AE17:AE22)</f>
        <v>19206.7196</v>
      </c>
      <c r="AF23" s="15">
        <f t="shared" si="22"/>
        <v>19467.922399999999</v>
      </c>
      <c r="AG23" s="15">
        <f t="shared" si="22"/>
        <v>20251.5308</v>
      </c>
      <c r="AH23" s="15">
        <f t="shared" si="22"/>
        <v>21122.206800000004</v>
      </c>
      <c r="AI23" s="15">
        <f t="shared" si="22"/>
        <v>22079.950400000002</v>
      </c>
      <c r="AJ23" s="15">
        <f t="shared" si="22"/>
        <v>22950.626400000001</v>
      </c>
      <c r="AK23" s="15">
        <f t="shared" si="22"/>
        <v>23821.3024</v>
      </c>
      <c r="AL23" s="15">
        <f t="shared" si="22"/>
        <v>24691.9784</v>
      </c>
      <c r="AM23" s="15">
        <f t="shared" si="22"/>
        <v>26520.398000000001</v>
      </c>
      <c r="AN23" s="15">
        <f t="shared" si="22"/>
        <v>27391.074000000001</v>
      </c>
      <c r="AO23" s="15">
        <f t="shared" si="22"/>
        <v>28261.75</v>
      </c>
      <c r="AQ23" s="9"/>
      <c r="AR23" s="14" t="s">
        <v>24</v>
      </c>
      <c r="AS23" s="15">
        <f t="shared" ref="AS23:BC23" si="23">SUM(AS17:AS22)</f>
        <v>19593.395199999995</v>
      </c>
      <c r="AT23" s="15">
        <f t="shared" si="23"/>
        <v>19859.468799999995</v>
      </c>
      <c r="AU23" s="15">
        <f t="shared" si="23"/>
        <v>20657.689599999998</v>
      </c>
      <c r="AV23" s="15">
        <f t="shared" si="23"/>
        <v>21544.601599999995</v>
      </c>
      <c r="AW23" s="15">
        <f t="shared" si="23"/>
        <v>22520.204799999992</v>
      </c>
      <c r="AX23" s="15">
        <f t="shared" si="23"/>
        <v>23407.116799999996</v>
      </c>
      <c r="AY23" s="15">
        <f t="shared" si="23"/>
        <v>24294.028799999993</v>
      </c>
      <c r="AZ23" s="15">
        <f t="shared" si="23"/>
        <v>25180.940799999997</v>
      </c>
      <c r="BA23" s="15">
        <f t="shared" si="23"/>
        <v>27043.455999999991</v>
      </c>
      <c r="BB23" s="15">
        <f t="shared" si="23"/>
        <v>27930.367999999995</v>
      </c>
      <c r="BC23" s="15">
        <f t="shared" si="23"/>
        <v>28817.279999999992</v>
      </c>
      <c r="BE23" s="9"/>
      <c r="BF23" s="14" t="s">
        <v>24</v>
      </c>
      <c r="BG23" s="15">
        <f t="shared" ref="BG23:BQ23" si="24">SUM(BG17:BG22)</f>
        <v>20167.642</v>
      </c>
      <c r="BH23" s="15">
        <f t="shared" si="24"/>
        <v>20440.948</v>
      </c>
      <c r="BI23" s="15">
        <f t="shared" si="24"/>
        <v>21260.866000000002</v>
      </c>
      <c r="BJ23" s="15">
        <f t="shared" si="24"/>
        <v>22171.886000000002</v>
      </c>
      <c r="BK23" s="15">
        <f t="shared" si="24"/>
        <v>23174.008000000002</v>
      </c>
      <c r="BL23" s="15">
        <f t="shared" si="24"/>
        <v>24085.028000000002</v>
      </c>
      <c r="BM23" s="15">
        <f t="shared" si="24"/>
        <v>24996.048000000003</v>
      </c>
      <c r="BN23" s="15">
        <f t="shared" si="24"/>
        <v>25907.067999999999</v>
      </c>
      <c r="BO23" s="15">
        <f t="shared" si="24"/>
        <v>27820.21</v>
      </c>
      <c r="BP23" s="15">
        <f t="shared" si="24"/>
        <v>28731.23</v>
      </c>
      <c r="BQ23" s="15">
        <f t="shared" si="24"/>
        <v>29642.25</v>
      </c>
      <c r="BS23" s="9"/>
      <c r="BT23" s="14" t="s">
        <v>24</v>
      </c>
      <c r="BU23" s="15">
        <f t="shared" ref="BU23:CE23" si="25">SUM(BU17:BU22)</f>
        <v>20551.353199999998</v>
      </c>
      <c r="BV23" s="15">
        <f t="shared" si="25"/>
        <v>20829.480799999998</v>
      </c>
      <c r="BW23" s="15">
        <f t="shared" si="25"/>
        <v>21663.863599999997</v>
      </c>
      <c r="BX23" s="15">
        <f t="shared" si="25"/>
        <v>22590.955599999998</v>
      </c>
      <c r="BY23" s="15">
        <f t="shared" si="25"/>
        <v>23610.756799999999</v>
      </c>
      <c r="BZ23" s="15">
        <f t="shared" si="25"/>
        <v>24537.848799999996</v>
      </c>
      <c r="CA23" s="15">
        <f t="shared" si="25"/>
        <v>25464.940799999997</v>
      </c>
      <c r="CB23" s="15">
        <f t="shared" si="25"/>
        <v>26392.032799999997</v>
      </c>
      <c r="CC23" s="15">
        <f t="shared" si="25"/>
        <v>28338.925999999996</v>
      </c>
      <c r="CD23" s="15">
        <f t="shared" si="25"/>
        <v>29266.017999999996</v>
      </c>
      <c r="CE23" s="15">
        <f t="shared" si="25"/>
        <v>30193.109999999997</v>
      </c>
      <c r="CG23" s="9"/>
      <c r="CH23" s="14" t="s">
        <v>24</v>
      </c>
      <c r="CI23" s="15">
        <f t="shared" ref="CI23:CS23" si="26">SUM(CI17:CI22)</f>
        <v>21320.1</v>
      </c>
      <c r="CJ23" s="15">
        <f t="shared" si="26"/>
        <v>21607.919999999998</v>
      </c>
      <c r="CK23" s="15">
        <f t="shared" si="26"/>
        <v>22471.38</v>
      </c>
      <c r="CL23" s="15">
        <f t="shared" si="26"/>
        <v>23430.78</v>
      </c>
      <c r="CM23" s="15">
        <f t="shared" si="26"/>
        <v>24486.120000000003</v>
      </c>
      <c r="CN23" s="15">
        <f t="shared" si="26"/>
        <v>25445.52</v>
      </c>
      <c r="CO23" s="15">
        <f t="shared" si="26"/>
        <v>26404.92</v>
      </c>
      <c r="CP23" s="15">
        <f t="shared" si="26"/>
        <v>27364.32</v>
      </c>
      <c r="CQ23" s="15">
        <f t="shared" si="26"/>
        <v>29379.06</v>
      </c>
      <c r="CR23" s="15">
        <f t="shared" si="26"/>
        <v>30338.46</v>
      </c>
      <c r="CS23" s="15">
        <f t="shared" si="26"/>
        <v>31297.86</v>
      </c>
      <c r="CU23" s="9"/>
      <c r="CV23" s="14" t="s">
        <v>24</v>
      </c>
      <c r="CW23" s="15">
        <f t="shared" ref="CW23:DG23" si="27">SUM(CW17:CW22)</f>
        <v>23432.840400000001</v>
      </c>
      <c r="CX23" s="15">
        <f t="shared" si="27"/>
        <v>23747.277600000001</v>
      </c>
      <c r="CY23" s="15">
        <f t="shared" si="27"/>
        <v>24690.589200000002</v>
      </c>
      <c r="CZ23" s="15">
        <f t="shared" si="27"/>
        <v>25738.713199999998</v>
      </c>
      <c r="DA23" s="15">
        <f t="shared" si="27"/>
        <v>26891.649600000001</v>
      </c>
      <c r="DB23" s="15">
        <f t="shared" si="27"/>
        <v>27939.7736</v>
      </c>
      <c r="DC23" s="15">
        <f t="shared" si="27"/>
        <v>28987.8976</v>
      </c>
      <c r="DD23" s="15">
        <f t="shared" si="27"/>
        <v>30036.0216</v>
      </c>
      <c r="DE23" s="15">
        <f t="shared" si="27"/>
        <v>32237.082000000002</v>
      </c>
      <c r="DF23" s="15">
        <f t="shared" si="27"/>
        <v>33285.205999999998</v>
      </c>
      <c r="DG23" s="15">
        <f t="shared" si="27"/>
        <v>34333.33</v>
      </c>
      <c r="DI23" s="9"/>
      <c r="DJ23" s="14" t="s">
        <v>24</v>
      </c>
      <c r="DK23" s="15">
        <f t="shared" ref="DK23:DU23" si="28">SUM(DK17:DK22)</f>
        <v>23816.551599999999</v>
      </c>
      <c r="DL23" s="15">
        <f t="shared" si="28"/>
        <v>24135.810400000002</v>
      </c>
      <c r="DM23" s="15">
        <f t="shared" si="28"/>
        <v>25093.586799999997</v>
      </c>
      <c r="DN23" s="15">
        <f t="shared" si="28"/>
        <v>26157.782800000001</v>
      </c>
      <c r="DO23" s="15">
        <f t="shared" si="28"/>
        <v>27328.398399999998</v>
      </c>
      <c r="DP23" s="15">
        <f t="shared" si="28"/>
        <v>28392.594400000002</v>
      </c>
      <c r="DQ23" s="15">
        <f t="shared" si="28"/>
        <v>29456.790399999998</v>
      </c>
      <c r="DR23" s="15">
        <f t="shared" si="28"/>
        <v>30520.986399999994</v>
      </c>
      <c r="DS23" s="15">
        <f t="shared" si="28"/>
        <v>32755.797999999995</v>
      </c>
      <c r="DT23" s="15">
        <f t="shared" si="28"/>
        <v>33819.993999999999</v>
      </c>
      <c r="DU23" s="15">
        <f t="shared" si="28"/>
        <v>34884.19</v>
      </c>
      <c r="DW23" s="9"/>
      <c r="DX23" s="14" t="s">
        <v>24</v>
      </c>
      <c r="DY23" s="15">
        <f t="shared" ref="DY23:EI23" si="29">SUM(DY17:DY22)</f>
        <v>27322.564399999999</v>
      </c>
      <c r="DZ23" s="15">
        <f t="shared" si="29"/>
        <v>27691.613600000001</v>
      </c>
      <c r="EA23" s="15">
        <f t="shared" si="29"/>
        <v>28798.761199999997</v>
      </c>
      <c r="EB23" s="15">
        <f t="shared" si="29"/>
        <v>30028.925200000001</v>
      </c>
      <c r="EC23" s="15">
        <f t="shared" si="29"/>
        <v>31382.105599999999</v>
      </c>
      <c r="ED23" s="15">
        <f t="shared" si="29"/>
        <v>32612.269599999996</v>
      </c>
      <c r="EE23" s="15">
        <f t="shared" si="29"/>
        <v>33842.433599999997</v>
      </c>
      <c r="EF23" s="15">
        <f t="shared" si="29"/>
        <v>35072.597599999994</v>
      </c>
      <c r="EG23" s="15">
        <f t="shared" si="29"/>
        <v>37655.941999999995</v>
      </c>
      <c r="EH23" s="15">
        <f t="shared" si="29"/>
        <v>38886.105999999992</v>
      </c>
      <c r="EI23" s="15">
        <f t="shared" si="29"/>
        <v>40116.269999999997</v>
      </c>
      <c r="EK23" s="9"/>
      <c r="EL23" s="14" t="s">
        <v>24</v>
      </c>
      <c r="EM23" s="15">
        <f t="shared" ref="EM23:EW23" si="30">SUM(EM17:EM22)</f>
        <v>30037.551599999999</v>
      </c>
      <c r="EN23" s="15">
        <f t="shared" si="30"/>
        <v>30440.450399999994</v>
      </c>
      <c r="EO23" s="15">
        <f t="shared" si="30"/>
        <v>31649.146799999995</v>
      </c>
      <c r="EP23" s="15">
        <f t="shared" si="30"/>
        <v>32992.142799999994</v>
      </c>
      <c r="EQ23" s="15">
        <f t="shared" si="30"/>
        <v>34469.438400000006</v>
      </c>
      <c r="ER23" s="15">
        <f t="shared" si="30"/>
        <v>35812.434400000006</v>
      </c>
      <c r="ES23" s="15">
        <f t="shared" si="30"/>
        <v>37155.430400000005</v>
      </c>
      <c r="ET23" s="15">
        <f t="shared" si="30"/>
        <v>38498.426400000004</v>
      </c>
      <c r="EU23" s="15">
        <f t="shared" si="30"/>
        <v>41318.718000000001</v>
      </c>
      <c r="EV23" s="15">
        <f t="shared" si="30"/>
        <v>42661.714</v>
      </c>
      <c r="EW23" s="15">
        <f t="shared" si="30"/>
        <v>44004.71</v>
      </c>
      <c r="EY23" s="9"/>
      <c r="EZ23" s="14" t="s">
        <v>24</v>
      </c>
      <c r="FA23" s="15">
        <f t="shared" ref="FA23:FK23" si="31">SUM(FA17:FA22)</f>
        <v>31459.004000000001</v>
      </c>
      <c r="FB23" s="15">
        <f t="shared" si="31"/>
        <v>31887.536</v>
      </c>
      <c r="FC23" s="15">
        <f t="shared" si="31"/>
        <v>33173.131999999998</v>
      </c>
      <c r="FD23" s="15">
        <f t="shared" si="31"/>
        <v>34601.572</v>
      </c>
      <c r="FE23" s="15">
        <f t="shared" si="31"/>
        <v>36172.856</v>
      </c>
      <c r="FF23" s="15">
        <f t="shared" si="31"/>
        <v>37601.296000000002</v>
      </c>
      <c r="FG23" s="15">
        <f t="shared" si="31"/>
        <v>39029.736000000004</v>
      </c>
      <c r="FH23" s="15">
        <f t="shared" si="31"/>
        <v>40458.175999999999</v>
      </c>
      <c r="FI23" s="15">
        <f t="shared" si="31"/>
        <v>43457.900000000009</v>
      </c>
      <c r="FJ23" s="15">
        <f t="shared" si="31"/>
        <v>44886.340000000004</v>
      </c>
      <c r="FK23" s="15">
        <f t="shared" si="31"/>
        <v>46314.780000000006</v>
      </c>
      <c r="FM23" s="9"/>
      <c r="FN23" s="14" t="s">
        <v>24</v>
      </c>
      <c r="FO23" s="15">
        <f t="shared" ref="FO23:FY23" si="32">SUM(FO17:FO22)</f>
        <v>33404.173199999997</v>
      </c>
      <c r="FP23" s="15">
        <f t="shared" si="32"/>
        <v>33856.960800000001</v>
      </c>
      <c r="FQ23" s="15">
        <f t="shared" si="32"/>
        <v>35215.323600000003</v>
      </c>
      <c r="FR23" s="15">
        <f t="shared" si="32"/>
        <v>36724.615599999997</v>
      </c>
      <c r="FS23" s="15">
        <f t="shared" si="32"/>
        <v>38384.836799999997</v>
      </c>
      <c r="FT23" s="15">
        <f t="shared" si="32"/>
        <v>39894.128799999999</v>
      </c>
      <c r="FU23" s="15">
        <f t="shared" si="32"/>
        <v>41403.4208</v>
      </c>
      <c r="FV23" s="15">
        <f t="shared" si="32"/>
        <v>42912.712800000001</v>
      </c>
      <c r="FW23" s="15">
        <f t="shared" si="32"/>
        <v>46082.226000000002</v>
      </c>
      <c r="FX23" s="15">
        <f t="shared" si="32"/>
        <v>47591.517999999989</v>
      </c>
      <c r="FY23" s="15">
        <f t="shared" si="32"/>
        <v>49100.80999999999</v>
      </c>
      <c r="GA23" s="9"/>
      <c r="GB23" s="14" t="s">
        <v>24</v>
      </c>
      <c r="GC23" s="15">
        <f t="shared" ref="GC23:GM23" si="33">SUM(GC17:GC22)</f>
        <v>35378.733200000002</v>
      </c>
      <c r="GD23" s="15">
        <f t="shared" si="33"/>
        <v>35856.120799999997</v>
      </c>
      <c r="GE23" s="15">
        <f t="shared" si="33"/>
        <v>37288.283600000002</v>
      </c>
      <c r="GF23" s="15">
        <f t="shared" si="33"/>
        <v>38879.575600000004</v>
      </c>
      <c r="GG23" s="15">
        <f t="shared" si="33"/>
        <v>40629.996800000001</v>
      </c>
      <c r="GH23" s="15">
        <f t="shared" si="33"/>
        <v>42221.288800000002</v>
      </c>
      <c r="GI23" s="15">
        <f t="shared" si="33"/>
        <v>43812.580800000003</v>
      </c>
      <c r="GJ23" s="15">
        <f t="shared" si="33"/>
        <v>45403.872800000005</v>
      </c>
      <c r="GK23" s="15">
        <f t="shared" si="33"/>
        <v>48745.586000000003</v>
      </c>
      <c r="GL23" s="15">
        <f t="shared" si="33"/>
        <v>50336.87799999999</v>
      </c>
      <c r="GM23" s="15">
        <f t="shared" si="33"/>
        <v>51928.169999999991</v>
      </c>
      <c r="GO23" s="9"/>
      <c r="GP23" s="14" t="s">
        <v>24</v>
      </c>
      <c r="GQ23" s="15">
        <f t="shared" ref="GQ23:HA23" si="34">SUM(GQ17:GQ22)</f>
        <v>39499.926800000001</v>
      </c>
      <c r="GR23" s="15">
        <f t="shared" si="34"/>
        <v>40028.679199999999</v>
      </c>
      <c r="GS23" s="15">
        <f t="shared" si="34"/>
        <v>41614.936399999991</v>
      </c>
      <c r="GT23" s="15">
        <f t="shared" si="34"/>
        <v>43377.444399999993</v>
      </c>
      <c r="GU23" s="15">
        <f t="shared" si="34"/>
        <v>45316.203200000004</v>
      </c>
      <c r="GV23" s="15">
        <f t="shared" si="34"/>
        <v>47078.711199999991</v>
      </c>
      <c r="GW23" s="15">
        <f t="shared" si="34"/>
        <v>48841.219199999992</v>
      </c>
      <c r="GX23" s="15">
        <f t="shared" si="34"/>
        <v>50603.727199999994</v>
      </c>
      <c r="GY23" s="15">
        <f t="shared" si="34"/>
        <v>54304.993999999992</v>
      </c>
      <c r="GZ23" s="15">
        <f t="shared" si="34"/>
        <v>56067.501999999993</v>
      </c>
      <c r="HA23" s="15">
        <f t="shared" si="34"/>
        <v>57830.010000000009</v>
      </c>
    </row>
    <row r="24" spans="1:209" ht="13.9" x14ac:dyDescent="0.25">
      <c r="A24" s="9"/>
      <c r="B24" s="12" t="s">
        <v>25</v>
      </c>
      <c r="C24" s="11">
        <f>-C23*0.19</f>
        <v>-3357.7161759999999</v>
      </c>
      <c r="D24" s="11">
        <f t="shared" ref="D24:M24" si="35">-D23*0.19</f>
        <v>-3403.670944</v>
      </c>
      <c r="E24" s="11">
        <f t="shared" si="35"/>
        <v>-3541.5352480000006</v>
      </c>
      <c r="F24" s="11">
        <f t="shared" si="35"/>
        <v>-3694.7178079999999</v>
      </c>
      <c r="G24" s="11">
        <f t="shared" si="35"/>
        <v>-3863.2186240000005</v>
      </c>
      <c r="H24" s="11">
        <f t="shared" si="35"/>
        <v>-4016.4011840000003</v>
      </c>
      <c r="I24" s="11">
        <f t="shared" si="35"/>
        <v>-4169.5837439999996</v>
      </c>
      <c r="J24" s="11">
        <f t="shared" si="35"/>
        <v>-4322.7663040000007</v>
      </c>
      <c r="K24" s="11">
        <f t="shared" si="35"/>
        <v>-4644.4496800000006</v>
      </c>
      <c r="L24" s="11">
        <f t="shared" si="35"/>
        <v>-4797.6322399999999</v>
      </c>
      <c r="M24" s="11">
        <f t="shared" si="35"/>
        <v>-4950.8148000000001</v>
      </c>
      <c r="O24" s="9"/>
      <c r="P24" s="12" t="s">
        <v>25</v>
      </c>
      <c r="Q24" s="11">
        <f>-Q23*0.19</f>
        <v>-3540.2914320000004</v>
      </c>
      <c r="R24" s="11">
        <f t="shared" ref="R24:AA24" si="36">-R23*0.19</f>
        <v>-3588.5458080000003</v>
      </c>
      <c r="S24" s="11">
        <f t="shared" si="36"/>
        <v>-3733.3089360000008</v>
      </c>
      <c r="T24" s="11">
        <f t="shared" si="36"/>
        <v>-3894.1568560000005</v>
      </c>
      <c r="U24" s="11">
        <f t="shared" si="36"/>
        <v>-4071.0895680000003</v>
      </c>
      <c r="V24" s="11">
        <f t="shared" si="36"/>
        <v>-4231.9374880000005</v>
      </c>
      <c r="W24" s="11">
        <f t="shared" si="36"/>
        <v>-4392.7854080000006</v>
      </c>
      <c r="X24" s="11">
        <f t="shared" si="36"/>
        <v>-4553.6333280000008</v>
      </c>
      <c r="Y24" s="11">
        <f t="shared" si="36"/>
        <v>-4891.4139600000008</v>
      </c>
      <c r="Z24" s="11">
        <f t="shared" si="36"/>
        <v>-5052.2618800000009</v>
      </c>
      <c r="AA24" s="11">
        <f t="shared" si="36"/>
        <v>-5213.1098000000002</v>
      </c>
      <c r="AC24" s="9"/>
      <c r="AD24" s="12" t="s">
        <v>25</v>
      </c>
      <c r="AE24" s="11">
        <f>-AE23*0.19</f>
        <v>-3649.2767240000003</v>
      </c>
      <c r="AF24" s="11">
        <f t="shared" ref="AF24:AO24" si="37">-AF23*0.19</f>
        <v>-3698.905256</v>
      </c>
      <c r="AG24" s="11">
        <f t="shared" si="37"/>
        <v>-3847.7908520000001</v>
      </c>
      <c r="AH24" s="11">
        <f t="shared" si="37"/>
        <v>-4013.2192920000007</v>
      </c>
      <c r="AI24" s="11">
        <f t="shared" si="37"/>
        <v>-4195.190576</v>
      </c>
      <c r="AJ24" s="11">
        <f t="shared" si="37"/>
        <v>-4360.6190160000006</v>
      </c>
      <c r="AK24" s="11">
        <f t="shared" si="37"/>
        <v>-4526.0474560000002</v>
      </c>
      <c r="AL24" s="11">
        <f t="shared" si="37"/>
        <v>-4691.4758959999999</v>
      </c>
      <c r="AM24" s="11">
        <f t="shared" si="37"/>
        <v>-5038.8756200000007</v>
      </c>
      <c r="AN24" s="11">
        <f t="shared" si="37"/>
        <v>-5204.3040600000004</v>
      </c>
      <c r="AO24" s="11">
        <f t="shared" si="37"/>
        <v>-5369.7325000000001</v>
      </c>
      <c r="AQ24" s="9"/>
      <c r="AR24" s="12" t="s">
        <v>25</v>
      </c>
      <c r="AS24" s="11">
        <f>-AS23*0.19</f>
        <v>-3722.7450879999992</v>
      </c>
      <c r="AT24" s="11">
        <f t="shared" ref="AT24:BC24" si="38">-AT23*0.19</f>
        <v>-3773.2990719999989</v>
      </c>
      <c r="AU24" s="11">
        <f t="shared" si="38"/>
        <v>-3924.9610239999997</v>
      </c>
      <c r="AV24" s="11">
        <f t="shared" si="38"/>
        <v>-4093.4743039999989</v>
      </c>
      <c r="AW24" s="11">
        <f t="shared" si="38"/>
        <v>-4278.8389119999983</v>
      </c>
      <c r="AX24" s="11">
        <f t="shared" si="38"/>
        <v>-4447.3521919999994</v>
      </c>
      <c r="AY24" s="11">
        <f t="shared" si="38"/>
        <v>-4615.8654719999986</v>
      </c>
      <c r="AZ24" s="11">
        <f t="shared" si="38"/>
        <v>-4784.3787519999996</v>
      </c>
      <c r="BA24" s="11">
        <f t="shared" si="38"/>
        <v>-5138.2566399999987</v>
      </c>
      <c r="BB24" s="11">
        <f t="shared" si="38"/>
        <v>-5306.7699199999988</v>
      </c>
      <c r="BC24" s="11">
        <f t="shared" si="38"/>
        <v>-5475.283199999998</v>
      </c>
      <c r="BE24" s="9"/>
      <c r="BF24" s="12" t="s">
        <v>25</v>
      </c>
      <c r="BG24" s="11">
        <f>-BG23*0.19</f>
        <v>-3831.8519799999999</v>
      </c>
      <c r="BH24" s="11">
        <f t="shared" ref="BH24:BQ24" si="39">-BH23*0.19</f>
        <v>-3883.7801199999999</v>
      </c>
      <c r="BI24" s="11">
        <f t="shared" si="39"/>
        <v>-4039.5645400000003</v>
      </c>
      <c r="BJ24" s="11">
        <f t="shared" si="39"/>
        <v>-4212.6583400000009</v>
      </c>
      <c r="BK24" s="11">
        <f t="shared" si="39"/>
        <v>-4403.0615200000002</v>
      </c>
      <c r="BL24" s="11">
        <f t="shared" si="39"/>
        <v>-4576.1553200000008</v>
      </c>
      <c r="BM24" s="11">
        <f t="shared" si="39"/>
        <v>-4749.2491200000004</v>
      </c>
      <c r="BN24" s="11">
        <f t="shared" si="39"/>
        <v>-4922.34292</v>
      </c>
      <c r="BO24" s="11">
        <f t="shared" si="39"/>
        <v>-5285.8398999999999</v>
      </c>
      <c r="BP24" s="11">
        <f t="shared" si="39"/>
        <v>-5458.9336999999996</v>
      </c>
      <c r="BQ24" s="11">
        <f t="shared" si="39"/>
        <v>-5632.0275000000001</v>
      </c>
      <c r="BS24" s="9"/>
      <c r="BT24" s="12" t="s">
        <v>25</v>
      </c>
      <c r="BU24" s="11">
        <f>-BU23*0.19</f>
        <v>-3904.7571079999998</v>
      </c>
      <c r="BV24" s="11">
        <f t="shared" ref="BV24:CE24" si="40">-BV23*0.19</f>
        <v>-3957.6013519999997</v>
      </c>
      <c r="BW24" s="11">
        <f t="shared" si="40"/>
        <v>-4116.1340839999993</v>
      </c>
      <c r="BX24" s="11">
        <f t="shared" si="40"/>
        <v>-4292.2815639999999</v>
      </c>
      <c r="BY24" s="11">
        <f t="shared" si="40"/>
        <v>-4486.0437919999995</v>
      </c>
      <c r="BZ24" s="11">
        <f t="shared" si="40"/>
        <v>-4662.1912719999991</v>
      </c>
      <c r="CA24" s="11">
        <f t="shared" si="40"/>
        <v>-4838.3387519999997</v>
      </c>
      <c r="CB24" s="11">
        <f t="shared" si="40"/>
        <v>-5014.4862319999993</v>
      </c>
      <c r="CC24" s="11">
        <f t="shared" si="40"/>
        <v>-5384.3959399999994</v>
      </c>
      <c r="CD24" s="11">
        <f t="shared" si="40"/>
        <v>-5560.5434199999991</v>
      </c>
      <c r="CE24" s="11">
        <f t="shared" si="40"/>
        <v>-5736.6908999999996</v>
      </c>
      <c r="CG24" s="9"/>
      <c r="CH24" s="12" t="s">
        <v>25</v>
      </c>
      <c r="CI24" s="11">
        <f>-CI23*0.19</f>
        <v>-4050.819</v>
      </c>
      <c r="CJ24" s="11">
        <f t="shared" ref="CJ24:CS24" si="41">-CJ23*0.19</f>
        <v>-4105.5047999999997</v>
      </c>
      <c r="CK24" s="11">
        <f t="shared" si="41"/>
        <v>-4269.5622000000003</v>
      </c>
      <c r="CL24" s="11">
        <f t="shared" si="41"/>
        <v>-4451.8481999999995</v>
      </c>
      <c r="CM24" s="11">
        <f t="shared" si="41"/>
        <v>-4652.3628000000008</v>
      </c>
      <c r="CN24" s="11">
        <f t="shared" si="41"/>
        <v>-4834.6487999999999</v>
      </c>
      <c r="CO24" s="11">
        <f t="shared" si="41"/>
        <v>-5016.9348</v>
      </c>
      <c r="CP24" s="11">
        <f t="shared" si="41"/>
        <v>-5199.2208000000001</v>
      </c>
      <c r="CQ24" s="11">
        <f t="shared" si="41"/>
        <v>-5582.0214000000005</v>
      </c>
      <c r="CR24" s="11">
        <f t="shared" si="41"/>
        <v>-5764.3073999999997</v>
      </c>
      <c r="CS24" s="11">
        <f t="shared" si="41"/>
        <v>-5946.5933999999997</v>
      </c>
      <c r="CU24" s="9"/>
      <c r="CV24" s="12" t="s">
        <v>25</v>
      </c>
      <c r="CW24" s="11">
        <f>-CW23*0.19</f>
        <v>-4452.2396760000001</v>
      </c>
      <c r="CX24" s="11">
        <f t="shared" ref="CX24:DG24" si="42">-CX23*0.19</f>
        <v>-4511.9827439999999</v>
      </c>
      <c r="CY24" s="11">
        <f t="shared" si="42"/>
        <v>-4691.2119480000001</v>
      </c>
      <c r="CZ24" s="11">
        <f t="shared" si="42"/>
        <v>-4890.3555079999996</v>
      </c>
      <c r="DA24" s="11">
        <f t="shared" si="42"/>
        <v>-5109.4134240000003</v>
      </c>
      <c r="DB24" s="11">
        <f t="shared" si="42"/>
        <v>-5308.5569839999998</v>
      </c>
      <c r="DC24" s="11">
        <f t="shared" si="42"/>
        <v>-5507.7005440000003</v>
      </c>
      <c r="DD24" s="11">
        <f t="shared" si="42"/>
        <v>-5706.8441039999998</v>
      </c>
      <c r="DE24" s="11">
        <f t="shared" si="42"/>
        <v>-6125.0455800000009</v>
      </c>
      <c r="DF24" s="11">
        <f t="shared" si="42"/>
        <v>-6324.1891399999995</v>
      </c>
      <c r="DG24" s="11">
        <f t="shared" si="42"/>
        <v>-6523.3327000000008</v>
      </c>
      <c r="DI24" s="9"/>
      <c r="DJ24" s="12" t="s">
        <v>25</v>
      </c>
      <c r="DK24" s="11">
        <f>-DK23*0.19</f>
        <v>-4525.1448039999996</v>
      </c>
      <c r="DL24" s="11">
        <f t="shared" ref="DL24:DU24" si="43">-DL23*0.19</f>
        <v>-4585.8039760000001</v>
      </c>
      <c r="DM24" s="11">
        <f t="shared" si="43"/>
        <v>-4767.7814919999992</v>
      </c>
      <c r="DN24" s="11">
        <f t="shared" si="43"/>
        <v>-4969.9787320000005</v>
      </c>
      <c r="DO24" s="11">
        <f t="shared" si="43"/>
        <v>-5192.3956959999996</v>
      </c>
      <c r="DP24" s="11">
        <f t="shared" si="43"/>
        <v>-5394.592936</v>
      </c>
      <c r="DQ24" s="11">
        <f t="shared" si="43"/>
        <v>-5596.7901759999995</v>
      </c>
      <c r="DR24" s="11">
        <f t="shared" si="43"/>
        <v>-5798.987415999999</v>
      </c>
      <c r="DS24" s="11">
        <f t="shared" si="43"/>
        <v>-6223.6016199999995</v>
      </c>
      <c r="DT24" s="11">
        <f t="shared" si="43"/>
        <v>-6425.7988599999999</v>
      </c>
      <c r="DU24" s="11">
        <f t="shared" si="43"/>
        <v>-6627.9961000000003</v>
      </c>
      <c r="DW24" s="9"/>
      <c r="DX24" s="12" t="s">
        <v>25</v>
      </c>
      <c r="DY24" s="11">
        <f>-DY23*0.19</f>
        <v>-5191.2872360000001</v>
      </c>
      <c r="DZ24" s="11">
        <f t="shared" ref="DZ24:EI24" si="44">-DZ23*0.19</f>
        <v>-5261.4065840000003</v>
      </c>
      <c r="EA24" s="11">
        <f t="shared" si="44"/>
        <v>-5471.7646279999999</v>
      </c>
      <c r="EB24" s="11">
        <f t="shared" si="44"/>
        <v>-5705.4957880000002</v>
      </c>
      <c r="EC24" s="11">
        <f t="shared" si="44"/>
        <v>-5962.6000640000002</v>
      </c>
      <c r="ED24" s="11">
        <f t="shared" si="44"/>
        <v>-6196.3312239999996</v>
      </c>
      <c r="EE24" s="11">
        <f t="shared" si="44"/>
        <v>-6430.0623839999998</v>
      </c>
      <c r="EF24" s="11">
        <f t="shared" si="44"/>
        <v>-6663.7935439999992</v>
      </c>
      <c r="EG24" s="11">
        <f t="shared" si="44"/>
        <v>-7154.6289799999995</v>
      </c>
      <c r="EH24" s="11">
        <f t="shared" si="44"/>
        <v>-7388.3601399999989</v>
      </c>
      <c r="EI24" s="11">
        <f t="shared" si="44"/>
        <v>-7622.0912999999991</v>
      </c>
      <c r="EK24" s="9"/>
      <c r="EL24" s="12" t="s">
        <v>25</v>
      </c>
      <c r="EM24" s="11">
        <f>-EM23*0.19</f>
        <v>-5707.1348040000003</v>
      </c>
      <c r="EN24" s="11">
        <f t="shared" ref="EN24:EW24" si="45">-EN23*0.19</f>
        <v>-5783.6855759999989</v>
      </c>
      <c r="EO24" s="11">
        <f t="shared" si="45"/>
        <v>-6013.3378919999996</v>
      </c>
      <c r="EP24" s="11">
        <f t="shared" si="45"/>
        <v>-6268.5071319999988</v>
      </c>
      <c r="EQ24" s="11">
        <f t="shared" si="45"/>
        <v>-6549.1932960000013</v>
      </c>
      <c r="ER24" s="11">
        <f t="shared" si="45"/>
        <v>-6804.3625360000015</v>
      </c>
      <c r="ES24" s="11">
        <f t="shared" si="45"/>
        <v>-7059.5317760000007</v>
      </c>
      <c r="ET24" s="11">
        <f t="shared" si="45"/>
        <v>-7314.7010160000009</v>
      </c>
      <c r="EU24" s="11">
        <f t="shared" si="45"/>
        <v>-7850.5564199999999</v>
      </c>
      <c r="EV24" s="11">
        <f t="shared" si="45"/>
        <v>-8105.7256600000001</v>
      </c>
      <c r="EW24" s="11">
        <f t="shared" si="45"/>
        <v>-8360.8948999999993</v>
      </c>
      <c r="EY24" s="9"/>
      <c r="EZ24" s="12" t="s">
        <v>25</v>
      </c>
      <c r="FA24" s="11">
        <f>-FA23*0.19</f>
        <v>-5977.2107599999999</v>
      </c>
      <c r="FB24" s="11">
        <f t="shared" ref="FB24:FK24" si="46">-FB23*0.19</f>
        <v>-6058.63184</v>
      </c>
      <c r="FC24" s="11">
        <f t="shared" si="46"/>
        <v>-6302.8950799999993</v>
      </c>
      <c r="FD24" s="11">
        <f t="shared" si="46"/>
        <v>-6574.2986799999999</v>
      </c>
      <c r="FE24" s="11">
        <f t="shared" si="46"/>
        <v>-6872.8426399999998</v>
      </c>
      <c r="FF24" s="11">
        <f t="shared" si="46"/>
        <v>-7144.2462400000004</v>
      </c>
      <c r="FG24" s="11">
        <f t="shared" si="46"/>
        <v>-7415.6498400000009</v>
      </c>
      <c r="FH24" s="11">
        <f t="shared" si="46"/>
        <v>-7687.0534399999997</v>
      </c>
      <c r="FI24" s="11">
        <f t="shared" si="46"/>
        <v>-8257.001000000002</v>
      </c>
      <c r="FJ24" s="11">
        <f t="shared" si="46"/>
        <v>-8528.4046000000017</v>
      </c>
      <c r="FK24" s="11">
        <f t="shared" si="46"/>
        <v>-8799.8082000000013</v>
      </c>
      <c r="FM24" s="9"/>
      <c r="FN24" s="12" t="s">
        <v>25</v>
      </c>
      <c r="FO24" s="11">
        <f>-FO23*0.19</f>
        <v>-6346.7929079999994</v>
      </c>
      <c r="FP24" s="11">
        <f t="shared" ref="FP24:FY24" si="47">-FP23*0.19</f>
        <v>-6432.8225520000005</v>
      </c>
      <c r="FQ24" s="11">
        <f t="shared" si="47"/>
        <v>-6690.9114840000011</v>
      </c>
      <c r="FR24" s="11">
        <f t="shared" si="47"/>
        <v>-6977.6769639999993</v>
      </c>
      <c r="FS24" s="11">
        <f t="shared" si="47"/>
        <v>-7293.1189919999997</v>
      </c>
      <c r="FT24" s="11">
        <f t="shared" si="47"/>
        <v>-7579.8844719999997</v>
      </c>
      <c r="FU24" s="11">
        <f t="shared" si="47"/>
        <v>-7866.6499519999998</v>
      </c>
      <c r="FV24" s="11">
        <f t="shared" si="47"/>
        <v>-8153.4154320000007</v>
      </c>
      <c r="FW24" s="11">
        <f t="shared" si="47"/>
        <v>-8755.6229400000011</v>
      </c>
      <c r="FX24" s="11">
        <f t="shared" si="47"/>
        <v>-9042.3884199999975</v>
      </c>
      <c r="FY24" s="11">
        <f t="shared" si="47"/>
        <v>-9329.1538999999975</v>
      </c>
      <c r="GA24" s="9"/>
      <c r="GB24" s="12" t="s">
        <v>25</v>
      </c>
      <c r="GC24" s="11">
        <f>-GC23*0.19</f>
        <v>-6721.9593080000004</v>
      </c>
      <c r="GD24" s="11">
        <f t="shared" ref="GD24:GM24" si="48">-GD23*0.19</f>
        <v>-6812.6629519999997</v>
      </c>
      <c r="GE24" s="11">
        <f t="shared" si="48"/>
        <v>-7084.7738840000002</v>
      </c>
      <c r="GF24" s="11">
        <f t="shared" si="48"/>
        <v>-7387.119364000001</v>
      </c>
      <c r="GG24" s="11">
        <f t="shared" si="48"/>
        <v>-7719.6993920000004</v>
      </c>
      <c r="GH24" s="11">
        <f t="shared" si="48"/>
        <v>-8022.0448720000004</v>
      </c>
      <c r="GI24" s="11">
        <f t="shared" si="48"/>
        <v>-8324.3903520000003</v>
      </c>
      <c r="GJ24" s="11">
        <f t="shared" si="48"/>
        <v>-8626.7358320000003</v>
      </c>
      <c r="GK24" s="11">
        <f t="shared" si="48"/>
        <v>-9261.6613400000006</v>
      </c>
      <c r="GL24" s="11">
        <f t="shared" si="48"/>
        <v>-9564.0068199999987</v>
      </c>
      <c r="GM24" s="11">
        <f t="shared" si="48"/>
        <v>-9866.3522999999986</v>
      </c>
      <c r="GO24" s="9"/>
      <c r="GP24" s="12" t="s">
        <v>25</v>
      </c>
      <c r="GQ24" s="11">
        <f>-GQ23*0.19</f>
        <v>-7504.9860920000001</v>
      </c>
      <c r="GR24" s="11">
        <f t="shared" ref="GR24:HA24" si="49">-GR23*0.19</f>
        <v>-7605.4490479999995</v>
      </c>
      <c r="GS24" s="11">
        <f t="shared" si="49"/>
        <v>-7906.8379159999986</v>
      </c>
      <c r="GT24" s="11">
        <f t="shared" si="49"/>
        <v>-8241.7144359999984</v>
      </c>
      <c r="GU24" s="11">
        <f t="shared" si="49"/>
        <v>-8610.0786080000016</v>
      </c>
      <c r="GV24" s="11">
        <f t="shared" si="49"/>
        <v>-8944.9551279999978</v>
      </c>
      <c r="GW24" s="11">
        <f t="shared" si="49"/>
        <v>-9279.8316479999994</v>
      </c>
      <c r="GX24" s="11">
        <f t="shared" si="49"/>
        <v>-9614.7081679999992</v>
      </c>
      <c r="GY24" s="11">
        <f t="shared" si="49"/>
        <v>-10317.948859999999</v>
      </c>
      <c r="GZ24" s="11">
        <f t="shared" si="49"/>
        <v>-10652.825379999998</v>
      </c>
      <c r="HA24" s="11">
        <f t="shared" si="49"/>
        <v>-10987.701900000002</v>
      </c>
    </row>
    <row r="25" spans="1:209" ht="13.9" x14ac:dyDescent="0.25">
      <c r="A25" s="9"/>
      <c r="B25" s="1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O25" s="9"/>
      <c r="P25" s="12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C25" s="9"/>
      <c r="AD25" s="12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Q25" s="9"/>
      <c r="AR25" s="12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E25" s="9"/>
      <c r="BF25" s="12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S25" s="9"/>
      <c r="BT25" s="12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G25" s="9"/>
      <c r="CH25" s="12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U25" s="9"/>
      <c r="CV25" s="12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I25" s="9"/>
      <c r="DJ25" s="12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W25" s="9"/>
      <c r="DX25" s="12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K25" s="9"/>
      <c r="EL25" s="12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Y25" s="9"/>
      <c r="EZ25" s="12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M25" s="9"/>
      <c r="FN25" s="12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GA25" s="9"/>
      <c r="GB25" s="12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O25" s="9"/>
      <c r="GP25" s="12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</row>
    <row r="26" spans="1:209" ht="13.9" x14ac:dyDescent="0.25">
      <c r="A26" s="9"/>
      <c r="B26" s="14" t="s">
        <v>28</v>
      </c>
      <c r="C26" s="15">
        <f>SUM(C23:C25)</f>
        <v>14314.474224</v>
      </c>
      <c r="D26" s="15">
        <f t="shared" ref="D26:M26" si="50">SUM(D23:D25)</f>
        <v>14510.386656000001</v>
      </c>
      <c r="E26" s="15">
        <f t="shared" si="50"/>
        <v>15098.123952000002</v>
      </c>
      <c r="F26" s="15">
        <f t="shared" si="50"/>
        <v>15751.165392000001</v>
      </c>
      <c r="G26" s="15">
        <f t="shared" si="50"/>
        <v>16469.510976000001</v>
      </c>
      <c r="H26" s="15">
        <f t="shared" si="50"/>
        <v>17122.552415999999</v>
      </c>
      <c r="I26" s="15">
        <f t="shared" si="50"/>
        <v>17775.593856</v>
      </c>
      <c r="J26" s="15">
        <f t="shared" si="50"/>
        <v>18428.635296</v>
      </c>
      <c r="K26" s="15">
        <f t="shared" si="50"/>
        <v>19800.02232</v>
      </c>
      <c r="L26" s="15">
        <f t="shared" si="50"/>
        <v>20453.063760000001</v>
      </c>
      <c r="M26" s="15">
        <f t="shared" si="50"/>
        <v>21106.105200000002</v>
      </c>
      <c r="O26" s="9"/>
      <c r="P26" s="14" t="s">
        <v>28</v>
      </c>
      <c r="Q26" s="15">
        <f t="shared" ref="Q26:AA26" si="51">SUM(Q23:Q25)</f>
        <v>15092.821368000003</v>
      </c>
      <c r="R26" s="15">
        <f t="shared" si="51"/>
        <v>15298.537392</v>
      </c>
      <c r="S26" s="15">
        <f t="shared" si="51"/>
        <v>15915.685464000002</v>
      </c>
      <c r="T26" s="15">
        <f t="shared" si="51"/>
        <v>16601.405544000001</v>
      </c>
      <c r="U26" s="15">
        <f t="shared" si="51"/>
        <v>17355.697632000003</v>
      </c>
      <c r="V26" s="15">
        <f t="shared" si="51"/>
        <v>18041.417712000002</v>
      </c>
      <c r="W26" s="15">
        <f t="shared" si="51"/>
        <v>18727.137792000005</v>
      </c>
      <c r="X26" s="15">
        <f t="shared" si="51"/>
        <v>19412.857872000004</v>
      </c>
      <c r="Y26" s="15">
        <f t="shared" si="51"/>
        <v>20852.870040000002</v>
      </c>
      <c r="Z26" s="15">
        <f t="shared" si="51"/>
        <v>21538.590120000001</v>
      </c>
      <c r="AA26" s="15">
        <f t="shared" si="51"/>
        <v>22224.3102</v>
      </c>
      <c r="AC26" s="9"/>
      <c r="AD26" s="14" t="s">
        <v>28</v>
      </c>
      <c r="AE26" s="15">
        <f t="shared" ref="AE26:AO26" si="52">SUM(AE23:AE25)</f>
        <v>15557.442876000001</v>
      </c>
      <c r="AF26" s="15">
        <f t="shared" si="52"/>
        <v>15769.017143999999</v>
      </c>
      <c r="AG26" s="15">
        <f t="shared" si="52"/>
        <v>16403.739948000002</v>
      </c>
      <c r="AH26" s="15">
        <f t="shared" si="52"/>
        <v>17108.987508000002</v>
      </c>
      <c r="AI26" s="15">
        <f t="shared" si="52"/>
        <v>17884.759824000001</v>
      </c>
      <c r="AJ26" s="15">
        <f t="shared" si="52"/>
        <v>18590.007384</v>
      </c>
      <c r="AK26" s="15">
        <f t="shared" si="52"/>
        <v>19295.254944</v>
      </c>
      <c r="AL26" s="15">
        <f t="shared" si="52"/>
        <v>20000.502504</v>
      </c>
      <c r="AM26" s="15">
        <f t="shared" si="52"/>
        <v>21481.522380000002</v>
      </c>
      <c r="AN26" s="15">
        <f t="shared" si="52"/>
        <v>22186.769939999998</v>
      </c>
      <c r="AO26" s="15">
        <f t="shared" si="52"/>
        <v>22892.017500000002</v>
      </c>
      <c r="AQ26" s="9"/>
      <c r="AR26" s="14" t="s">
        <v>28</v>
      </c>
      <c r="AS26" s="15">
        <f t="shared" ref="AS26:BC26" si="53">SUM(AS23:AS25)</f>
        <v>15870.650111999996</v>
      </c>
      <c r="AT26" s="15">
        <f t="shared" si="53"/>
        <v>16086.169727999997</v>
      </c>
      <c r="AU26" s="15">
        <f t="shared" si="53"/>
        <v>16732.728575999998</v>
      </c>
      <c r="AV26" s="15">
        <f t="shared" si="53"/>
        <v>17451.127295999995</v>
      </c>
      <c r="AW26" s="15">
        <f t="shared" si="53"/>
        <v>18241.365887999993</v>
      </c>
      <c r="AX26" s="15">
        <f t="shared" si="53"/>
        <v>18959.764607999998</v>
      </c>
      <c r="AY26" s="15">
        <f t="shared" si="53"/>
        <v>19678.163327999995</v>
      </c>
      <c r="AZ26" s="15">
        <f t="shared" si="53"/>
        <v>20396.562047999996</v>
      </c>
      <c r="BA26" s="15">
        <f t="shared" si="53"/>
        <v>21905.199359999991</v>
      </c>
      <c r="BB26" s="15">
        <f t="shared" si="53"/>
        <v>22623.598079999996</v>
      </c>
      <c r="BC26" s="15">
        <f t="shared" si="53"/>
        <v>23341.996799999994</v>
      </c>
      <c r="BE26" s="9"/>
      <c r="BF26" s="14" t="s">
        <v>28</v>
      </c>
      <c r="BG26" s="15">
        <f t="shared" ref="BG26:BQ26" si="54">SUM(BG23:BG25)</f>
        <v>16335.79002</v>
      </c>
      <c r="BH26" s="15">
        <f t="shared" si="54"/>
        <v>16557.167880000001</v>
      </c>
      <c r="BI26" s="15">
        <f t="shared" si="54"/>
        <v>17221.301460000002</v>
      </c>
      <c r="BJ26" s="15">
        <f t="shared" si="54"/>
        <v>17959.22766</v>
      </c>
      <c r="BK26" s="15">
        <f t="shared" si="54"/>
        <v>18770.946480000002</v>
      </c>
      <c r="BL26" s="15">
        <f t="shared" si="54"/>
        <v>19508.87268</v>
      </c>
      <c r="BM26" s="15">
        <f t="shared" si="54"/>
        <v>20246.798880000002</v>
      </c>
      <c r="BN26" s="15">
        <f t="shared" si="54"/>
        <v>20984.72508</v>
      </c>
      <c r="BO26" s="15">
        <f t="shared" si="54"/>
        <v>22534.3701</v>
      </c>
      <c r="BP26" s="15">
        <f t="shared" si="54"/>
        <v>23272.296300000002</v>
      </c>
      <c r="BQ26" s="15">
        <f t="shared" si="54"/>
        <v>24010.2225</v>
      </c>
      <c r="BS26" s="9"/>
      <c r="BT26" s="14" t="s">
        <v>28</v>
      </c>
      <c r="BU26" s="15">
        <f t="shared" ref="BU26:CE26" si="55">SUM(BU23:BU25)</f>
        <v>16646.596092</v>
      </c>
      <c r="BV26" s="15">
        <f t="shared" si="55"/>
        <v>16871.879448</v>
      </c>
      <c r="BW26" s="15">
        <f t="shared" si="55"/>
        <v>17547.729515999999</v>
      </c>
      <c r="BX26" s="15">
        <f t="shared" si="55"/>
        <v>18298.674035999997</v>
      </c>
      <c r="BY26" s="15">
        <f t="shared" si="55"/>
        <v>19124.713007999999</v>
      </c>
      <c r="BZ26" s="15">
        <f t="shared" si="55"/>
        <v>19875.657527999996</v>
      </c>
      <c r="CA26" s="15">
        <f t="shared" si="55"/>
        <v>20626.602047999997</v>
      </c>
      <c r="CB26" s="15">
        <f t="shared" si="55"/>
        <v>21377.546567999998</v>
      </c>
      <c r="CC26" s="15">
        <f t="shared" si="55"/>
        <v>22954.530059999997</v>
      </c>
      <c r="CD26" s="15">
        <f t="shared" si="55"/>
        <v>23705.474579999998</v>
      </c>
      <c r="CE26" s="15">
        <f t="shared" si="55"/>
        <v>24456.419099999999</v>
      </c>
      <c r="CG26" s="9"/>
      <c r="CH26" s="14" t="s">
        <v>28</v>
      </c>
      <c r="CI26" s="15">
        <f t="shared" ref="CI26:CS26" si="56">SUM(CI23:CI25)</f>
        <v>17269.280999999999</v>
      </c>
      <c r="CJ26" s="15">
        <f t="shared" si="56"/>
        <v>17502.415199999999</v>
      </c>
      <c r="CK26" s="15">
        <f t="shared" si="56"/>
        <v>18201.817800000001</v>
      </c>
      <c r="CL26" s="15">
        <f t="shared" si="56"/>
        <v>18978.931799999998</v>
      </c>
      <c r="CM26" s="15">
        <f t="shared" si="56"/>
        <v>19833.7572</v>
      </c>
      <c r="CN26" s="15">
        <f t="shared" si="56"/>
        <v>20610.871200000001</v>
      </c>
      <c r="CO26" s="15">
        <f t="shared" si="56"/>
        <v>21387.985199999999</v>
      </c>
      <c r="CP26" s="15">
        <f t="shared" si="56"/>
        <v>22165.099200000001</v>
      </c>
      <c r="CQ26" s="15">
        <f t="shared" si="56"/>
        <v>23797.0386</v>
      </c>
      <c r="CR26" s="15">
        <f t="shared" si="56"/>
        <v>24574.152600000001</v>
      </c>
      <c r="CS26" s="15">
        <f t="shared" si="56"/>
        <v>25351.266600000003</v>
      </c>
      <c r="CU26" s="9"/>
      <c r="CV26" s="14" t="s">
        <v>28</v>
      </c>
      <c r="CW26" s="15">
        <f t="shared" ref="CW26:DG26" si="57">SUM(CW23:CW25)</f>
        <v>18980.600724</v>
      </c>
      <c r="CX26" s="15">
        <f t="shared" si="57"/>
        <v>19235.294856</v>
      </c>
      <c r="CY26" s="15">
        <f t="shared" si="57"/>
        <v>19999.377252000002</v>
      </c>
      <c r="CZ26" s="15">
        <f t="shared" si="57"/>
        <v>20848.357691999998</v>
      </c>
      <c r="DA26" s="15">
        <f t="shared" si="57"/>
        <v>21782.236175999999</v>
      </c>
      <c r="DB26" s="15">
        <f t="shared" si="57"/>
        <v>22631.216616000002</v>
      </c>
      <c r="DC26" s="15">
        <f t="shared" si="57"/>
        <v>23480.197056000001</v>
      </c>
      <c r="DD26" s="15">
        <f t="shared" si="57"/>
        <v>24329.177496</v>
      </c>
      <c r="DE26" s="15">
        <f t="shared" si="57"/>
        <v>26112.03642</v>
      </c>
      <c r="DF26" s="15">
        <f t="shared" si="57"/>
        <v>26961.01686</v>
      </c>
      <c r="DG26" s="15">
        <f t="shared" si="57"/>
        <v>27809.997300000003</v>
      </c>
      <c r="DI26" s="9"/>
      <c r="DJ26" s="14" t="s">
        <v>28</v>
      </c>
      <c r="DK26" s="15">
        <f t="shared" ref="DK26:DU26" si="58">SUM(DK23:DK25)</f>
        <v>19291.406795999999</v>
      </c>
      <c r="DL26" s="15">
        <f t="shared" si="58"/>
        <v>19550.006424000003</v>
      </c>
      <c r="DM26" s="15">
        <f t="shared" si="58"/>
        <v>20325.805307999999</v>
      </c>
      <c r="DN26" s="15">
        <f t="shared" si="58"/>
        <v>21187.804068000001</v>
      </c>
      <c r="DO26" s="15">
        <f t="shared" si="58"/>
        <v>22136.002703999999</v>
      </c>
      <c r="DP26" s="15">
        <f t="shared" si="58"/>
        <v>22998.001464000001</v>
      </c>
      <c r="DQ26" s="15">
        <f t="shared" si="58"/>
        <v>23860.000223999999</v>
      </c>
      <c r="DR26" s="15">
        <f t="shared" si="58"/>
        <v>24721.998983999994</v>
      </c>
      <c r="DS26" s="15">
        <f t="shared" si="58"/>
        <v>26532.196379999994</v>
      </c>
      <c r="DT26" s="15">
        <f t="shared" si="58"/>
        <v>27394.19514</v>
      </c>
      <c r="DU26" s="15">
        <f t="shared" si="58"/>
        <v>28256.193900000002</v>
      </c>
      <c r="DW26" s="9"/>
      <c r="DX26" s="14" t="s">
        <v>28</v>
      </c>
      <c r="DY26" s="15">
        <f t="shared" ref="DY26:EI26" si="59">SUM(DY23:DY25)</f>
        <v>22131.277163999999</v>
      </c>
      <c r="DZ26" s="15">
        <f t="shared" si="59"/>
        <v>22430.207016</v>
      </c>
      <c r="EA26" s="15">
        <f t="shared" si="59"/>
        <v>23326.996571999996</v>
      </c>
      <c r="EB26" s="15">
        <f t="shared" si="59"/>
        <v>24323.429412000001</v>
      </c>
      <c r="EC26" s="15">
        <f t="shared" si="59"/>
        <v>25419.505535999997</v>
      </c>
      <c r="ED26" s="15">
        <f t="shared" si="59"/>
        <v>26415.938375999998</v>
      </c>
      <c r="EE26" s="15">
        <f t="shared" si="59"/>
        <v>27412.371215999996</v>
      </c>
      <c r="EF26" s="15">
        <f t="shared" si="59"/>
        <v>28408.804055999994</v>
      </c>
      <c r="EG26" s="15">
        <f t="shared" si="59"/>
        <v>30501.313019999994</v>
      </c>
      <c r="EH26" s="15">
        <f t="shared" si="59"/>
        <v>31497.745859999995</v>
      </c>
      <c r="EI26" s="15">
        <f t="shared" si="59"/>
        <v>32494.178699999997</v>
      </c>
      <c r="EK26" s="9"/>
      <c r="EL26" s="14" t="s">
        <v>28</v>
      </c>
      <c r="EM26" s="15">
        <f t="shared" ref="EM26:EW26" si="60">SUM(EM23:EM25)</f>
        <v>24330.416795999998</v>
      </c>
      <c r="EN26" s="15">
        <f t="shared" si="60"/>
        <v>24656.764823999994</v>
      </c>
      <c r="EO26" s="15">
        <f t="shared" si="60"/>
        <v>25635.808907999995</v>
      </c>
      <c r="EP26" s="15">
        <f t="shared" si="60"/>
        <v>26723.635667999995</v>
      </c>
      <c r="EQ26" s="15">
        <f t="shared" si="60"/>
        <v>27920.245104000005</v>
      </c>
      <c r="ER26" s="15">
        <f t="shared" si="60"/>
        <v>29008.071864000005</v>
      </c>
      <c r="ES26" s="15">
        <f t="shared" si="60"/>
        <v>30095.898624000005</v>
      </c>
      <c r="ET26" s="15">
        <f t="shared" si="60"/>
        <v>31183.725384000005</v>
      </c>
      <c r="EU26" s="15">
        <f t="shared" si="60"/>
        <v>33468.16158</v>
      </c>
      <c r="EV26" s="15">
        <f t="shared" si="60"/>
        <v>34555.988339999996</v>
      </c>
      <c r="EW26" s="15">
        <f t="shared" si="60"/>
        <v>35643.8151</v>
      </c>
      <c r="EY26" s="9"/>
      <c r="EZ26" s="14" t="s">
        <v>28</v>
      </c>
      <c r="FA26" s="15">
        <f t="shared" ref="FA26:FK26" si="61">SUM(FA23:FA25)</f>
        <v>25481.793239999999</v>
      </c>
      <c r="FB26" s="15">
        <f t="shared" si="61"/>
        <v>25828.904159999998</v>
      </c>
      <c r="FC26" s="15">
        <f t="shared" si="61"/>
        <v>26870.236919999999</v>
      </c>
      <c r="FD26" s="15">
        <f t="shared" si="61"/>
        <v>28027.27332</v>
      </c>
      <c r="FE26" s="15">
        <f t="shared" si="61"/>
        <v>29300.013360000001</v>
      </c>
      <c r="FF26" s="15">
        <f t="shared" si="61"/>
        <v>30457.049760000002</v>
      </c>
      <c r="FG26" s="15">
        <f t="shared" si="61"/>
        <v>31614.086160000003</v>
      </c>
      <c r="FH26" s="15">
        <f t="shared" si="61"/>
        <v>32771.122560000003</v>
      </c>
      <c r="FI26" s="15">
        <f t="shared" si="61"/>
        <v>35200.899000000005</v>
      </c>
      <c r="FJ26" s="15">
        <f t="shared" si="61"/>
        <v>36357.935400000002</v>
      </c>
      <c r="FK26" s="15">
        <f t="shared" si="61"/>
        <v>37514.971800000007</v>
      </c>
      <c r="FM26" s="9"/>
      <c r="FN26" s="14" t="s">
        <v>28</v>
      </c>
      <c r="FO26" s="15">
        <f t="shared" ref="FO26:FY26" si="62">SUM(FO23:FO25)</f>
        <v>27057.380291999998</v>
      </c>
      <c r="FP26" s="15">
        <f t="shared" si="62"/>
        <v>27424.138247999999</v>
      </c>
      <c r="FQ26" s="15">
        <f t="shared" si="62"/>
        <v>28524.412116000003</v>
      </c>
      <c r="FR26" s="15">
        <f t="shared" si="62"/>
        <v>29746.938635999999</v>
      </c>
      <c r="FS26" s="15">
        <f t="shared" si="62"/>
        <v>31091.717807999998</v>
      </c>
      <c r="FT26" s="15">
        <f t="shared" si="62"/>
        <v>32314.244328000001</v>
      </c>
      <c r="FU26" s="15">
        <f t="shared" si="62"/>
        <v>33536.770848</v>
      </c>
      <c r="FV26" s="15">
        <f t="shared" si="62"/>
        <v>34759.297368</v>
      </c>
      <c r="FW26" s="15">
        <f t="shared" si="62"/>
        <v>37326.603060000001</v>
      </c>
      <c r="FX26" s="15">
        <f t="shared" si="62"/>
        <v>38549.129579999993</v>
      </c>
      <c r="FY26" s="15">
        <f t="shared" si="62"/>
        <v>39771.656099999993</v>
      </c>
      <c r="GA26" s="9"/>
      <c r="GB26" s="14" t="s">
        <v>28</v>
      </c>
      <c r="GC26" s="15">
        <f t="shared" ref="GC26:GM26" si="63">SUM(GC23:GC25)</f>
        <v>28656.773892000001</v>
      </c>
      <c r="GD26" s="15">
        <f t="shared" si="63"/>
        <v>29043.457847999998</v>
      </c>
      <c r="GE26" s="15">
        <f t="shared" si="63"/>
        <v>30203.509716</v>
      </c>
      <c r="GF26" s="15">
        <f t="shared" si="63"/>
        <v>31492.456236000002</v>
      </c>
      <c r="GG26" s="15">
        <f t="shared" si="63"/>
        <v>32910.297407999999</v>
      </c>
      <c r="GH26" s="15">
        <f t="shared" si="63"/>
        <v>34199.243928000004</v>
      </c>
      <c r="GI26" s="15">
        <f t="shared" si="63"/>
        <v>35488.190448000001</v>
      </c>
      <c r="GJ26" s="15">
        <f t="shared" si="63"/>
        <v>36777.136968000006</v>
      </c>
      <c r="GK26" s="15">
        <f t="shared" si="63"/>
        <v>39483.924660000004</v>
      </c>
      <c r="GL26" s="15">
        <f t="shared" si="63"/>
        <v>40772.871179999987</v>
      </c>
      <c r="GM26" s="15">
        <f t="shared" si="63"/>
        <v>42061.817699999992</v>
      </c>
      <c r="GO26" s="9"/>
      <c r="GP26" s="14" t="s">
        <v>28</v>
      </c>
      <c r="GQ26" s="15">
        <f t="shared" ref="GQ26:HA26" si="64">SUM(GQ23:GQ25)</f>
        <v>31994.940708000002</v>
      </c>
      <c r="GR26" s="15">
        <f t="shared" si="64"/>
        <v>32423.230152</v>
      </c>
      <c r="GS26" s="15">
        <f t="shared" si="64"/>
        <v>33708.098483999995</v>
      </c>
      <c r="GT26" s="15">
        <f t="shared" si="64"/>
        <v>35135.729963999998</v>
      </c>
      <c r="GU26" s="15">
        <f t="shared" si="64"/>
        <v>36706.124592</v>
      </c>
      <c r="GV26" s="15">
        <f t="shared" si="64"/>
        <v>38133.756071999989</v>
      </c>
      <c r="GW26" s="15">
        <f t="shared" si="64"/>
        <v>39561.387551999993</v>
      </c>
      <c r="GX26" s="15">
        <f t="shared" si="64"/>
        <v>40989.019031999997</v>
      </c>
      <c r="GY26" s="15">
        <f t="shared" si="64"/>
        <v>43987.045139999995</v>
      </c>
      <c r="GZ26" s="15">
        <f t="shared" si="64"/>
        <v>45414.676619999998</v>
      </c>
      <c r="HA26" s="15">
        <f t="shared" si="64"/>
        <v>46842.308100000009</v>
      </c>
    </row>
    <row r="27" spans="1:209" ht="13.9" x14ac:dyDescent="0.25">
      <c r="A27" s="9"/>
      <c r="B27" s="12" t="s">
        <v>29</v>
      </c>
      <c r="C27" s="11">
        <v>1210</v>
      </c>
      <c r="D27" s="11">
        <v>1210</v>
      </c>
      <c r="E27" s="11">
        <v>1210</v>
      </c>
      <c r="F27" s="11">
        <v>1210</v>
      </c>
      <c r="G27" s="11">
        <v>1210</v>
      </c>
      <c r="H27" s="11">
        <v>1210</v>
      </c>
      <c r="I27" s="11">
        <v>1210</v>
      </c>
      <c r="J27" s="11">
        <v>1210</v>
      </c>
      <c r="K27" s="11">
        <v>1210</v>
      </c>
      <c r="L27" s="11">
        <v>1210</v>
      </c>
      <c r="M27" s="11">
        <v>1210</v>
      </c>
      <c r="O27" s="9"/>
      <c r="P27" s="12" t="s">
        <v>29</v>
      </c>
      <c r="Q27" s="11">
        <v>1210</v>
      </c>
      <c r="R27" s="11">
        <v>1210</v>
      </c>
      <c r="S27" s="11">
        <v>1210</v>
      </c>
      <c r="T27" s="11">
        <v>1210</v>
      </c>
      <c r="U27" s="11">
        <v>1210</v>
      </c>
      <c r="V27" s="11">
        <v>1210</v>
      </c>
      <c r="W27" s="11">
        <v>1210</v>
      </c>
      <c r="X27" s="11">
        <v>1210</v>
      </c>
      <c r="Y27" s="11">
        <v>1210</v>
      </c>
      <c r="Z27" s="11">
        <v>1210</v>
      </c>
      <c r="AA27" s="11">
        <v>1210</v>
      </c>
      <c r="AC27" s="9"/>
      <c r="AD27" s="12" t="s">
        <v>29</v>
      </c>
      <c r="AE27" s="11">
        <v>1210</v>
      </c>
      <c r="AF27" s="11">
        <v>1210</v>
      </c>
      <c r="AG27" s="11">
        <v>1210</v>
      </c>
      <c r="AH27" s="11">
        <v>1210</v>
      </c>
      <c r="AI27" s="11">
        <v>1210</v>
      </c>
      <c r="AJ27" s="11">
        <v>1210</v>
      </c>
      <c r="AK27" s="11">
        <v>1210</v>
      </c>
      <c r="AL27" s="11">
        <v>1210</v>
      </c>
      <c r="AM27" s="11">
        <v>1210</v>
      </c>
      <c r="AN27" s="11">
        <v>1210</v>
      </c>
      <c r="AO27" s="11">
        <v>1210</v>
      </c>
      <c r="AQ27" s="9"/>
      <c r="AR27" s="12" t="s">
        <v>29</v>
      </c>
      <c r="AS27" s="11">
        <v>1210</v>
      </c>
      <c r="AT27" s="11">
        <v>1210</v>
      </c>
      <c r="AU27" s="11">
        <v>1210</v>
      </c>
      <c r="AV27" s="11">
        <v>1210</v>
      </c>
      <c r="AW27" s="11">
        <v>1210</v>
      </c>
      <c r="AX27" s="11">
        <v>1210</v>
      </c>
      <c r="AY27" s="11">
        <v>1210</v>
      </c>
      <c r="AZ27" s="11">
        <v>1210</v>
      </c>
      <c r="BA27" s="11">
        <v>1210</v>
      </c>
      <c r="BB27" s="11">
        <v>1210</v>
      </c>
      <c r="BC27" s="11">
        <v>1210</v>
      </c>
      <c r="BE27" s="9"/>
      <c r="BF27" s="12" t="s">
        <v>29</v>
      </c>
      <c r="BG27" s="11">
        <v>1210</v>
      </c>
      <c r="BH27" s="11">
        <v>1210</v>
      </c>
      <c r="BI27" s="11">
        <v>1210</v>
      </c>
      <c r="BJ27" s="11">
        <v>1210</v>
      </c>
      <c r="BK27" s="11">
        <v>1210</v>
      </c>
      <c r="BL27" s="11">
        <v>1210</v>
      </c>
      <c r="BM27" s="11">
        <v>1210</v>
      </c>
      <c r="BN27" s="11">
        <v>1210</v>
      </c>
      <c r="BO27" s="11">
        <v>1210</v>
      </c>
      <c r="BP27" s="11">
        <v>1210</v>
      </c>
      <c r="BQ27" s="11">
        <v>1210</v>
      </c>
      <c r="BS27" s="9"/>
      <c r="BT27" s="12" t="s">
        <v>29</v>
      </c>
      <c r="BU27" s="11">
        <v>1210</v>
      </c>
      <c r="BV27" s="11">
        <v>1210</v>
      </c>
      <c r="BW27" s="11">
        <v>1210</v>
      </c>
      <c r="BX27" s="11">
        <v>1210</v>
      </c>
      <c r="BY27" s="11">
        <v>1210</v>
      </c>
      <c r="BZ27" s="11">
        <v>1210</v>
      </c>
      <c r="CA27" s="11">
        <v>1210</v>
      </c>
      <c r="CB27" s="11">
        <v>1210</v>
      </c>
      <c r="CC27" s="11">
        <v>1210</v>
      </c>
      <c r="CD27" s="11">
        <v>1210</v>
      </c>
      <c r="CE27" s="11">
        <v>1210</v>
      </c>
      <c r="CG27" s="9"/>
      <c r="CH27" s="12" t="s">
        <v>29</v>
      </c>
      <c r="CI27" s="11">
        <v>1210</v>
      </c>
      <c r="CJ27" s="11">
        <v>1210</v>
      </c>
      <c r="CK27" s="11">
        <v>1210</v>
      </c>
      <c r="CL27" s="11">
        <v>1210</v>
      </c>
      <c r="CM27" s="11">
        <v>1210</v>
      </c>
      <c r="CN27" s="11">
        <v>1210</v>
      </c>
      <c r="CO27" s="11">
        <v>1210</v>
      </c>
      <c r="CP27" s="11">
        <v>1210</v>
      </c>
      <c r="CQ27" s="11">
        <v>1210</v>
      </c>
      <c r="CR27" s="11">
        <v>1210</v>
      </c>
      <c r="CS27" s="11">
        <v>1210</v>
      </c>
      <c r="CU27" s="9"/>
      <c r="CV27" s="12" t="s">
        <v>29</v>
      </c>
      <c r="CW27" s="11">
        <v>1210</v>
      </c>
      <c r="CX27" s="11">
        <v>1210</v>
      </c>
      <c r="CY27" s="11">
        <v>1210</v>
      </c>
      <c r="CZ27" s="11">
        <v>1210</v>
      </c>
      <c r="DA27" s="11">
        <v>1210</v>
      </c>
      <c r="DB27" s="11">
        <v>1210</v>
      </c>
      <c r="DC27" s="11">
        <v>1210</v>
      </c>
      <c r="DD27" s="11">
        <v>1210</v>
      </c>
      <c r="DE27" s="11">
        <v>1210</v>
      </c>
      <c r="DF27" s="11">
        <v>1210</v>
      </c>
      <c r="DG27" s="11">
        <v>1210</v>
      </c>
      <c r="DI27" s="9"/>
      <c r="DJ27" s="12" t="s">
        <v>29</v>
      </c>
      <c r="DK27" s="11">
        <v>1210</v>
      </c>
      <c r="DL27" s="11">
        <v>1210</v>
      </c>
      <c r="DM27" s="11">
        <v>1210</v>
      </c>
      <c r="DN27" s="11">
        <v>1210</v>
      </c>
      <c r="DO27" s="11">
        <v>1210</v>
      </c>
      <c r="DP27" s="11">
        <v>1210</v>
      </c>
      <c r="DQ27" s="11">
        <v>1210</v>
      </c>
      <c r="DR27" s="11">
        <v>1210</v>
      </c>
      <c r="DS27" s="11">
        <v>1210</v>
      </c>
      <c r="DT27" s="11">
        <v>1210</v>
      </c>
      <c r="DU27" s="11">
        <v>1210</v>
      </c>
      <c r="DW27" s="9"/>
      <c r="DX27" s="12" t="s">
        <v>29</v>
      </c>
      <c r="DY27" s="11">
        <v>1210</v>
      </c>
      <c r="DZ27" s="11">
        <v>1210</v>
      </c>
      <c r="EA27" s="11">
        <v>1210</v>
      </c>
      <c r="EB27" s="11">
        <v>1210</v>
      </c>
      <c r="EC27" s="11">
        <v>1210</v>
      </c>
      <c r="ED27" s="11">
        <v>1210</v>
      </c>
      <c r="EE27" s="11">
        <v>1210</v>
      </c>
      <c r="EF27" s="11">
        <v>1210</v>
      </c>
      <c r="EG27" s="11">
        <v>1210</v>
      </c>
      <c r="EH27" s="11">
        <v>1210</v>
      </c>
      <c r="EI27" s="11">
        <v>1210</v>
      </c>
      <c r="EK27" s="9"/>
      <c r="EL27" s="12" t="s">
        <v>29</v>
      </c>
      <c r="EM27" s="11">
        <v>1210</v>
      </c>
      <c r="EN27" s="11">
        <v>1210</v>
      </c>
      <c r="EO27" s="11">
        <v>1210</v>
      </c>
      <c r="EP27" s="11">
        <v>1210</v>
      </c>
      <c r="EQ27" s="11">
        <v>1210</v>
      </c>
      <c r="ER27" s="11">
        <v>1210</v>
      </c>
      <c r="ES27" s="11">
        <v>1210</v>
      </c>
      <c r="ET27" s="11">
        <v>1210</v>
      </c>
      <c r="EU27" s="11">
        <v>1210</v>
      </c>
      <c r="EV27" s="11">
        <v>1210</v>
      </c>
      <c r="EW27" s="11">
        <v>1210</v>
      </c>
      <c r="EY27" s="9"/>
      <c r="EZ27" s="12" t="s">
        <v>29</v>
      </c>
      <c r="FA27" s="11">
        <v>1210</v>
      </c>
      <c r="FB27" s="11">
        <v>1210</v>
      </c>
      <c r="FC27" s="11">
        <v>1210</v>
      </c>
      <c r="FD27" s="11">
        <v>1210</v>
      </c>
      <c r="FE27" s="11">
        <v>1210</v>
      </c>
      <c r="FF27" s="11">
        <v>1210</v>
      </c>
      <c r="FG27" s="11">
        <v>1210</v>
      </c>
      <c r="FH27" s="11">
        <v>1210</v>
      </c>
      <c r="FI27" s="11">
        <v>1210</v>
      </c>
      <c r="FJ27" s="11">
        <v>1210</v>
      </c>
      <c r="FK27" s="11">
        <v>1210</v>
      </c>
      <c r="FM27" s="9"/>
      <c r="FN27" s="12" t="s">
        <v>29</v>
      </c>
      <c r="FO27" s="11">
        <v>1210</v>
      </c>
      <c r="FP27" s="11">
        <v>1210</v>
      </c>
      <c r="FQ27" s="11">
        <v>1210</v>
      </c>
      <c r="FR27" s="11">
        <v>1210</v>
      </c>
      <c r="FS27" s="11">
        <v>1210</v>
      </c>
      <c r="FT27" s="11">
        <v>1210</v>
      </c>
      <c r="FU27" s="11">
        <v>1210</v>
      </c>
      <c r="FV27" s="11">
        <v>1210</v>
      </c>
      <c r="FW27" s="11">
        <v>1210</v>
      </c>
      <c r="FX27" s="11">
        <v>1210</v>
      </c>
      <c r="FY27" s="11">
        <v>1210</v>
      </c>
      <c r="GA27" s="9"/>
      <c r="GB27" s="12" t="s">
        <v>29</v>
      </c>
      <c r="GC27" s="11">
        <v>1210</v>
      </c>
      <c r="GD27" s="11">
        <v>1210</v>
      </c>
      <c r="GE27" s="11">
        <v>1210</v>
      </c>
      <c r="GF27" s="11">
        <v>1210</v>
      </c>
      <c r="GG27" s="11">
        <v>1210</v>
      </c>
      <c r="GH27" s="11">
        <v>1210</v>
      </c>
      <c r="GI27" s="11">
        <v>1210</v>
      </c>
      <c r="GJ27" s="11">
        <v>1210</v>
      </c>
      <c r="GK27" s="11">
        <v>1210</v>
      </c>
      <c r="GL27" s="11">
        <v>1210</v>
      </c>
      <c r="GM27" s="11">
        <v>1210</v>
      </c>
      <c r="GO27" s="9"/>
      <c r="GP27" s="12" t="s">
        <v>29</v>
      </c>
      <c r="GQ27" s="11">
        <v>1210</v>
      </c>
      <c r="GR27" s="11">
        <v>1210</v>
      </c>
      <c r="GS27" s="11">
        <v>1210</v>
      </c>
      <c r="GT27" s="11">
        <v>1210</v>
      </c>
      <c r="GU27" s="11">
        <v>1210</v>
      </c>
      <c r="GV27" s="11">
        <v>1210</v>
      </c>
      <c r="GW27" s="11">
        <v>1210</v>
      </c>
      <c r="GX27" s="11">
        <v>1210</v>
      </c>
      <c r="GY27" s="11">
        <v>1210</v>
      </c>
      <c r="GZ27" s="11">
        <v>1210</v>
      </c>
      <c r="HA27" s="11">
        <v>1210</v>
      </c>
    </row>
    <row r="28" spans="1:209" ht="13.9" x14ac:dyDescent="0.25">
      <c r="A28" s="9"/>
      <c r="B28" s="19" t="s">
        <v>30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O28" s="9"/>
      <c r="P28" s="19" t="s">
        <v>30</v>
      </c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C28" s="9"/>
      <c r="AD28" s="19" t="s">
        <v>30</v>
      </c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Q28" s="9"/>
      <c r="AR28" s="19" t="s">
        <v>30</v>
      </c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E28" s="9"/>
      <c r="BF28" s="19" t="s">
        <v>30</v>
      </c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S28" s="9"/>
      <c r="BT28" s="19" t="s">
        <v>30</v>
      </c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G28" s="9"/>
      <c r="CH28" s="19" t="s">
        <v>30</v>
      </c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U28" s="9"/>
      <c r="CV28" s="19" t="s">
        <v>30</v>
      </c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I28" s="9"/>
      <c r="DJ28" s="19" t="s">
        <v>30</v>
      </c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W28" s="9"/>
      <c r="DX28" s="19" t="s">
        <v>30</v>
      </c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K28" s="9"/>
      <c r="EL28" s="19" t="s">
        <v>30</v>
      </c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Y28" s="9"/>
      <c r="EZ28" s="19" t="s">
        <v>30</v>
      </c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M28" s="9"/>
      <c r="FN28" s="19" t="s">
        <v>30</v>
      </c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GA28" s="9"/>
      <c r="GB28" s="19" t="s">
        <v>30</v>
      </c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O28" s="9"/>
      <c r="GP28" s="19" t="s">
        <v>30</v>
      </c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</row>
    <row r="29" spans="1:209" ht="13.9" x14ac:dyDescent="0.25">
      <c r="A29" s="20"/>
      <c r="B29" s="21" t="s">
        <v>31</v>
      </c>
      <c r="C29" s="22">
        <f>SUM(C26:C27)</f>
        <v>15524.474224</v>
      </c>
      <c r="D29" s="22">
        <f t="shared" ref="D29:L29" si="65">SUM(D26:D27)</f>
        <v>15720.386656000001</v>
      </c>
      <c r="E29" s="22">
        <f t="shared" si="65"/>
        <v>16308.123952000002</v>
      </c>
      <c r="F29" s="22">
        <f t="shared" si="65"/>
        <v>16961.165392000003</v>
      </c>
      <c r="G29" s="22">
        <f t="shared" si="65"/>
        <v>17679.510976000001</v>
      </c>
      <c r="H29" s="22">
        <f t="shared" si="65"/>
        <v>18332.552415999999</v>
      </c>
      <c r="I29" s="22">
        <f t="shared" si="65"/>
        <v>18985.593856</v>
      </c>
      <c r="J29" s="22">
        <f t="shared" si="65"/>
        <v>19638.635296</v>
      </c>
      <c r="K29" s="22">
        <f t="shared" si="65"/>
        <v>21010.02232</v>
      </c>
      <c r="L29" s="22">
        <f t="shared" si="65"/>
        <v>21663.063760000001</v>
      </c>
      <c r="M29" s="22">
        <f>SUM(M26:M27)</f>
        <v>22316.105200000002</v>
      </c>
      <c r="O29" s="20"/>
      <c r="P29" s="21" t="s">
        <v>31</v>
      </c>
      <c r="Q29" s="22">
        <f>SUM(Q26:Q27)</f>
        <v>16302.821368000003</v>
      </c>
      <c r="R29" s="22">
        <f t="shared" ref="R29:Z29" si="66">SUM(R26:R27)</f>
        <v>16508.537391999998</v>
      </c>
      <c r="S29" s="22">
        <f t="shared" si="66"/>
        <v>17125.685464000002</v>
      </c>
      <c r="T29" s="22">
        <f t="shared" si="66"/>
        <v>17811.405544000001</v>
      </c>
      <c r="U29" s="22">
        <f t="shared" si="66"/>
        <v>18565.697632000003</v>
      </c>
      <c r="V29" s="22">
        <f t="shared" si="66"/>
        <v>19251.417712000002</v>
      </c>
      <c r="W29" s="22">
        <f t="shared" si="66"/>
        <v>19937.137792000005</v>
      </c>
      <c r="X29" s="22">
        <f t="shared" si="66"/>
        <v>20622.857872000004</v>
      </c>
      <c r="Y29" s="22">
        <f t="shared" si="66"/>
        <v>22062.870040000002</v>
      </c>
      <c r="Z29" s="22">
        <f t="shared" si="66"/>
        <v>22748.590120000001</v>
      </c>
      <c r="AA29" s="22">
        <f>SUM(AA26:AA27)</f>
        <v>23434.3102</v>
      </c>
      <c r="AC29" s="20"/>
      <c r="AD29" s="21" t="s">
        <v>31</v>
      </c>
      <c r="AE29" s="22">
        <f>SUM(AE26:AE27)</f>
        <v>16767.442876000001</v>
      </c>
      <c r="AF29" s="22">
        <f t="shared" ref="AF29:AN29" si="67">SUM(AF26:AF27)</f>
        <v>16979.017143999998</v>
      </c>
      <c r="AG29" s="22">
        <f t="shared" si="67"/>
        <v>17613.739948000002</v>
      </c>
      <c r="AH29" s="22">
        <f t="shared" si="67"/>
        <v>18318.987508000002</v>
      </c>
      <c r="AI29" s="22">
        <f t="shared" si="67"/>
        <v>19094.759824000001</v>
      </c>
      <c r="AJ29" s="22">
        <f t="shared" si="67"/>
        <v>19800.007384</v>
      </c>
      <c r="AK29" s="22">
        <f t="shared" si="67"/>
        <v>20505.254944</v>
      </c>
      <c r="AL29" s="22">
        <f t="shared" si="67"/>
        <v>21210.502504</v>
      </c>
      <c r="AM29" s="22">
        <f t="shared" si="67"/>
        <v>22691.522380000002</v>
      </c>
      <c r="AN29" s="22">
        <f t="shared" si="67"/>
        <v>23396.769939999998</v>
      </c>
      <c r="AO29" s="22">
        <f>SUM(AO26:AO27)</f>
        <v>24102.017500000002</v>
      </c>
      <c r="AQ29" s="20"/>
      <c r="AR29" s="21" t="s">
        <v>31</v>
      </c>
      <c r="AS29" s="22">
        <f>SUM(AS26:AS27)</f>
        <v>17080.650111999996</v>
      </c>
      <c r="AT29" s="22">
        <f t="shared" ref="AT29:BB29" si="68">SUM(AT26:AT27)</f>
        <v>17296.169727999997</v>
      </c>
      <c r="AU29" s="22">
        <f t="shared" si="68"/>
        <v>17942.728575999998</v>
      </c>
      <c r="AV29" s="22">
        <f t="shared" si="68"/>
        <v>18661.127295999995</v>
      </c>
      <c r="AW29" s="22">
        <f t="shared" si="68"/>
        <v>19451.365887999993</v>
      </c>
      <c r="AX29" s="22">
        <f t="shared" si="68"/>
        <v>20169.764607999998</v>
      </c>
      <c r="AY29" s="22">
        <f t="shared" si="68"/>
        <v>20888.163327999995</v>
      </c>
      <c r="AZ29" s="22">
        <f t="shared" si="68"/>
        <v>21606.562047999996</v>
      </c>
      <c r="BA29" s="22">
        <f t="shared" si="68"/>
        <v>23115.199359999991</v>
      </c>
      <c r="BB29" s="22">
        <f t="shared" si="68"/>
        <v>23833.598079999996</v>
      </c>
      <c r="BC29" s="22">
        <f>SUM(BC26:BC27)</f>
        <v>24551.996799999994</v>
      </c>
      <c r="BE29" s="20"/>
      <c r="BF29" s="21" t="s">
        <v>31</v>
      </c>
      <c r="BG29" s="22">
        <f>SUM(BG26:BG27)</f>
        <v>17545.79002</v>
      </c>
      <c r="BH29" s="22">
        <f t="shared" ref="BH29:BP29" si="69">SUM(BH26:BH27)</f>
        <v>17767.167880000001</v>
      </c>
      <c r="BI29" s="22">
        <f t="shared" si="69"/>
        <v>18431.301460000002</v>
      </c>
      <c r="BJ29" s="22">
        <f t="shared" si="69"/>
        <v>19169.22766</v>
      </c>
      <c r="BK29" s="22">
        <f t="shared" si="69"/>
        <v>19980.946480000002</v>
      </c>
      <c r="BL29" s="22">
        <f t="shared" si="69"/>
        <v>20718.87268</v>
      </c>
      <c r="BM29" s="22">
        <f t="shared" si="69"/>
        <v>21456.798880000002</v>
      </c>
      <c r="BN29" s="22">
        <f t="shared" si="69"/>
        <v>22194.72508</v>
      </c>
      <c r="BO29" s="22">
        <f t="shared" si="69"/>
        <v>23744.3701</v>
      </c>
      <c r="BP29" s="22">
        <f t="shared" si="69"/>
        <v>24482.296300000002</v>
      </c>
      <c r="BQ29" s="22">
        <f>SUM(BQ26:BQ27)</f>
        <v>25220.2225</v>
      </c>
      <c r="BS29" s="20"/>
      <c r="BT29" s="21" t="s">
        <v>31</v>
      </c>
      <c r="BU29" s="22">
        <f>SUM(BU26:BU27)</f>
        <v>17856.596092</v>
      </c>
      <c r="BV29" s="22">
        <f t="shared" ref="BV29:CD29" si="70">SUM(BV26:BV27)</f>
        <v>18081.879448</v>
      </c>
      <c r="BW29" s="22">
        <f t="shared" si="70"/>
        <v>18757.729515999999</v>
      </c>
      <c r="BX29" s="22">
        <f t="shared" si="70"/>
        <v>19508.674035999997</v>
      </c>
      <c r="BY29" s="22">
        <f t="shared" si="70"/>
        <v>20334.713007999999</v>
      </c>
      <c r="BZ29" s="22">
        <f t="shared" si="70"/>
        <v>21085.657527999996</v>
      </c>
      <c r="CA29" s="22">
        <f t="shared" si="70"/>
        <v>21836.602047999997</v>
      </c>
      <c r="CB29" s="22">
        <f t="shared" si="70"/>
        <v>22587.546567999998</v>
      </c>
      <c r="CC29" s="22">
        <f t="shared" si="70"/>
        <v>24164.530059999997</v>
      </c>
      <c r="CD29" s="22">
        <f t="shared" si="70"/>
        <v>24915.474579999998</v>
      </c>
      <c r="CE29" s="22">
        <f>SUM(CE26:CE27)</f>
        <v>25666.419099999999</v>
      </c>
      <c r="CG29" s="20"/>
      <c r="CH29" s="21" t="s">
        <v>31</v>
      </c>
      <c r="CI29" s="22">
        <f>SUM(CI26:CI27)</f>
        <v>18479.280999999999</v>
      </c>
      <c r="CJ29" s="22">
        <f t="shared" ref="CJ29:CR29" si="71">SUM(CJ26:CJ27)</f>
        <v>18712.415199999999</v>
      </c>
      <c r="CK29" s="22">
        <f t="shared" si="71"/>
        <v>19411.817800000001</v>
      </c>
      <c r="CL29" s="22">
        <f t="shared" si="71"/>
        <v>20188.931799999998</v>
      </c>
      <c r="CM29" s="22">
        <f t="shared" si="71"/>
        <v>21043.7572</v>
      </c>
      <c r="CN29" s="22">
        <f t="shared" si="71"/>
        <v>21820.871200000001</v>
      </c>
      <c r="CO29" s="22">
        <f t="shared" si="71"/>
        <v>22597.985199999999</v>
      </c>
      <c r="CP29" s="22">
        <f t="shared" si="71"/>
        <v>23375.099200000001</v>
      </c>
      <c r="CQ29" s="22">
        <f t="shared" si="71"/>
        <v>25007.0386</v>
      </c>
      <c r="CR29" s="22">
        <f t="shared" si="71"/>
        <v>25784.152600000001</v>
      </c>
      <c r="CS29" s="22">
        <f>SUM(CS26:CS27)</f>
        <v>26561.266600000003</v>
      </c>
      <c r="CU29" s="20"/>
      <c r="CV29" s="21" t="s">
        <v>31</v>
      </c>
      <c r="CW29" s="22">
        <f>SUM(CW26:CW27)</f>
        <v>20190.600724</v>
      </c>
      <c r="CX29" s="22">
        <f t="shared" ref="CX29:DF29" si="72">SUM(CX26:CX27)</f>
        <v>20445.294856</v>
      </c>
      <c r="CY29" s="22">
        <f t="shared" si="72"/>
        <v>21209.377252000002</v>
      </c>
      <c r="CZ29" s="22">
        <f t="shared" si="72"/>
        <v>22058.357691999998</v>
      </c>
      <c r="DA29" s="22">
        <f t="shared" si="72"/>
        <v>22992.236175999999</v>
      </c>
      <c r="DB29" s="22">
        <f t="shared" si="72"/>
        <v>23841.216616000002</v>
      </c>
      <c r="DC29" s="22">
        <f t="shared" si="72"/>
        <v>24690.197056000001</v>
      </c>
      <c r="DD29" s="22">
        <f t="shared" si="72"/>
        <v>25539.177496</v>
      </c>
      <c r="DE29" s="22">
        <f t="shared" si="72"/>
        <v>27322.03642</v>
      </c>
      <c r="DF29" s="22">
        <f t="shared" si="72"/>
        <v>28171.01686</v>
      </c>
      <c r="DG29" s="22">
        <f>SUM(DG26:DG27)</f>
        <v>29019.997300000003</v>
      </c>
      <c r="DI29" s="20"/>
      <c r="DJ29" s="21" t="s">
        <v>31</v>
      </c>
      <c r="DK29" s="22">
        <f>SUM(DK26:DK27)</f>
        <v>20501.406795999999</v>
      </c>
      <c r="DL29" s="22">
        <f t="shared" ref="DL29:DT29" si="73">SUM(DL26:DL27)</f>
        <v>20760.006424000003</v>
      </c>
      <c r="DM29" s="22">
        <f t="shared" si="73"/>
        <v>21535.805307999999</v>
      </c>
      <c r="DN29" s="22">
        <f t="shared" si="73"/>
        <v>22397.804068000001</v>
      </c>
      <c r="DO29" s="22">
        <f t="shared" si="73"/>
        <v>23346.002703999999</v>
      </c>
      <c r="DP29" s="22">
        <f t="shared" si="73"/>
        <v>24208.001464000001</v>
      </c>
      <c r="DQ29" s="22">
        <f t="shared" si="73"/>
        <v>25070.000223999999</v>
      </c>
      <c r="DR29" s="22">
        <f t="shared" si="73"/>
        <v>25931.998983999994</v>
      </c>
      <c r="DS29" s="22">
        <f t="shared" si="73"/>
        <v>27742.196379999994</v>
      </c>
      <c r="DT29" s="22">
        <f t="shared" si="73"/>
        <v>28604.19514</v>
      </c>
      <c r="DU29" s="22">
        <f>SUM(DU26:DU27)</f>
        <v>29466.193900000002</v>
      </c>
      <c r="DW29" s="20"/>
      <c r="DX29" s="21" t="s">
        <v>31</v>
      </c>
      <c r="DY29" s="22">
        <f>SUM(DY26:DY27)</f>
        <v>23341.277163999999</v>
      </c>
      <c r="DZ29" s="22">
        <f t="shared" ref="DZ29:EH29" si="74">SUM(DZ26:DZ27)</f>
        <v>23640.207016</v>
      </c>
      <c r="EA29" s="22">
        <f t="shared" si="74"/>
        <v>24536.996571999996</v>
      </c>
      <c r="EB29" s="22">
        <f t="shared" si="74"/>
        <v>25533.429412000001</v>
      </c>
      <c r="EC29" s="22">
        <f t="shared" si="74"/>
        <v>26629.505535999997</v>
      </c>
      <c r="ED29" s="22">
        <f t="shared" si="74"/>
        <v>27625.938375999998</v>
      </c>
      <c r="EE29" s="22">
        <f t="shared" si="74"/>
        <v>28622.371215999996</v>
      </c>
      <c r="EF29" s="22">
        <f t="shared" si="74"/>
        <v>29618.804055999994</v>
      </c>
      <c r="EG29" s="22">
        <f t="shared" si="74"/>
        <v>31711.313019999994</v>
      </c>
      <c r="EH29" s="22">
        <f t="shared" si="74"/>
        <v>32707.745859999995</v>
      </c>
      <c r="EI29" s="22">
        <f>SUM(EI26:EI27)</f>
        <v>33704.178699999997</v>
      </c>
      <c r="EK29" s="20"/>
      <c r="EL29" s="21" t="s">
        <v>31</v>
      </c>
      <c r="EM29" s="22">
        <f>SUM(EM26:EM27)</f>
        <v>25540.416795999998</v>
      </c>
      <c r="EN29" s="22">
        <f t="shared" ref="EN29:EV29" si="75">SUM(EN26:EN27)</f>
        <v>25866.764823999994</v>
      </c>
      <c r="EO29" s="22">
        <f t="shared" si="75"/>
        <v>26845.808907999995</v>
      </c>
      <c r="EP29" s="22">
        <f t="shared" si="75"/>
        <v>27933.635667999995</v>
      </c>
      <c r="EQ29" s="22">
        <f t="shared" si="75"/>
        <v>29130.245104000005</v>
      </c>
      <c r="ER29" s="22">
        <f t="shared" si="75"/>
        <v>30218.071864000005</v>
      </c>
      <c r="ES29" s="22">
        <f t="shared" si="75"/>
        <v>31305.898624000005</v>
      </c>
      <c r="ET29" s="22">
        <f t="shared" si="75"/>
        <v>32393.725384000005</v>
      </c>
      <c r="EU29" s="22">
        <f t="shared" si="75"/>
        <v>34678.16158</v>
      </c>
      <c r="EV29" s="22">
        <f t="shared" si="75"/>
        <v>35765.988339999996</v>
      </c>
      <c r="EW29" s="22">
        <f>SUM(EW26:EW27)</f>
        <v>36853.8151</v>
      </c>
      <c r="EY29" s="20"/>
      <c r="EZ29" s="21" t="s">
        <v>31</v>
      </c>
      <c r="FA29" s="22">
        <f>SUM(FA26:FA27)</f>
        <v>26691.793239999999</v>
      </c>
      <c r="FB29" s="22">
        <f t="shared" ref="FB29:FJ29" si="76">SUM(FB26:FB27)</f>
        <v>27038.904159999998</v>
      </c>
      <c r="FC29" s="22">
        <f t="shared" si="76"/>
        <v>28080.236919999999</v>
      </c>
      <c r="FD29" s="22">
        <f t="shared" si="76"/>
        <v>29237.27332</v>
      </c>
      <c r="FE29" s="22">
        <f t="shared" si="76"/>
        <v>30510.013360000001</v>
      </c>
      <c r="FF29" s="22">
        <f t="shared" si="76"/>
        <v>31667.049760000002</v>
      </c>
      <c r="FG29" s="22">
        <f t="shared" si="76"/>
        <v>32824.086160000006</v>
      </c>
      <c r="FH29" s="22">
        <f t="shared" si="76"/>
        <v>33981.122560000003</v>
      </c>
      <c r="FI29" s="22">
        <f t="shared" si="76"/>
        <v>36410.899000000005</v>
      </c>
      <c r="FJ29" s="22">
        <f t="shared" si="76"/>
        <v>37567.935400000002</v>
      </c>
      <c r="FK29" s="22">
        <f>SUM(FK26:FK27)</f>
        <v>38724.971800000007</v>
      </c>
      <c r="FM29" s="20"/>
      <c r="FN29" s="21" t="s">
        <v>31</v>
      </c>
      <c r="FO29" s="22">
        <f>SUM(FO26:FO27)</f>
        <v>28267.380291999998</v>
      </c>
      <c r="FP29" s="22">
        <f t="shared" ref="FP29:FX29" si="77">SUM(FP26:FP27)</f>
        <v>28634.138247999999</v>
      </c>
      <c r="FQ29" s="22">
        <f t="shared" si="77"/>
        <v>29734.412116000003</v>
      </c>
      <c r="FR29" s="22">
        <f t="shared" si="77"/>
        <v>30956.938635999999</v>
      </c>
      <c r="FS29" s="22">
        <f t="shared" si="77"/>
        <v>32301.717807999998</v>
      </c>
      <c r="FT29" s="22">
        <f t="shared" si="77"/>
        <v>33524.244328000001</v>
      </c>
      <c r="FU29" s="22">
        <f t="shared" si="77"/>
        <v>34746.770848</v>
      </c>
      <c r="FV29" s="22">
        <f t="shared" si="77"/>
        <v>35969.297368</v>
      </c>
      <c r="FW29" s="22">
        <f t="shared" si="77"/>
        <v>38536.603060000001</v>
      </c>
      <c r="FX29" s="22">
        <f t="shared" si="77"/>
        <v>39759.129579999993</v>
      </c>
      <c r="FY29" s="22">
        <f>SUM(FY26:FY27)</f>
        <v>40981.656099999993</v>
      </c>
      <c r="GA29" s="20"/>
      <c r="GB29" s="21" t="s">
        <v>31</v>
      </c>
      <c r="GC29" s="22">
        <f>SUM(GC26:GC27)</f>
        <v>29866.773892000001</v>
      </c>
      <c r="GD29" s="22">
        <f t="shared" ref="GD29:GL29" si="78">SUM(GD26:GD27)</f>
        <v>30253.457847999998</v>
      </c>
      <c r="GE29" s="22">
        <f t="shared" si="78"/>
        <v>31413.509716</v>
      </c>
      <c r="GF29" s="22">
        <f t="shared" si="78"/>
        <v>32702.456236000002</v>
      </c>
      <c r="GG29" s="22">
        <f t="shared" si="78"/>
        <v>34120.297407999999</v>
      </c>
      <c r="GH29" s="22">
        <f t="shared" si="78"/>
        <v>35409.243928000004</v>
      </c>
      <c r="GI29" s="22">
        <f t="shared" si="78"/>
        <v>36698.190448000001</v>
      </c>
      <c r="GJ29" s="22">
        <f t="shared" si="78"/>
        <v>37987.136968000006</v>
      </c>
      <c r="GK29" s="22">
        <f t="shared" si="78"/>
        <v>40693.924660000004</v>
      </c>
      <c r="GL29" s="22">
        <f t="shared" si="78"/>
        <v>41982.871179999987</v>
      </c>
      <c r="GM29" s="22">
        <f>SUM(GM26:GM27)</f>
        <v>43271.817699999992</v>
      </c>
      <c r="GO29" s="20"/>
      <c r="GP29" s="21" t="s">
        <v>31</v>
      </c>
      <c r="GQ29" s="22">
        <f>SUM(GQ26:GQ27)</f>
        <v>33204.940708000002</v>
      </c>
      <c r="GR29" s="22">
        <f t="shared" ref="GR29:GZ29" si="79">SUM(GR26:GR27)</f>
        <v>33633.230152000004</v>
      </c>
      <c r="GS29" s="22">
        <f t="shared" si="79"/>
        <v>34918.098483999995</v>
      </c>
      <c r="GT29" s="22">
        <f t="shared" si="79"/>
        <v>36345.729963999998</v>
      </c>
      <c r="GU29" s="22">
        <f t="shared" si="79"/>
        <v>37916.124592</v>
      </c>
      <c r="GV29" s="22">
        <f t="shared" si="79"/>
        <v>39343.756071999989</v>
      </c>
      <c r="GW29" s="22">
        <f t="shared" si="79"/>
        <v>40771.387551999993</v>
      </c>
      <c r="GX29" s="22">
        <f t="shared" si="79"/>
        <v>42199.019031999997</v>
      </c>
      <c r="GY29" s="22">
        <f t="shared" si="79"/>
        <v>45197.045139999995</v>
      </c>
      <c r="GZ29" s="22">
        <f t="shared" si="79"/>
        <v>46624.676619999998</v>
      </c>
      <c r="HA29" s="22">
        <f>SUM(HA26:HA27)</f>
        <v>48052.308100000009</v>
      </c>
    </row>
    <row r="30" spans="1:209" ht="15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  <c r="BQ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G30" s="129" t="s">
        <v>111</v>
      </c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U30" s="129" t="s">
        <v>111</v>
      </c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I30" s="129" t="s">
        <v>111</v>
      </c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W30" s="129" t="s">
        <v>130</v>
      </c>
      <c r="DX30" s="129"/>
      <c r="DY30" s="129"/>
      <c r="DZ30" s="129"/>
      <c r="EA30" s="129"/>
      <c r="EB30" s="129"/>
      <c r="EC30" s="129"/>
      <c r="ED30" s="129"/>
      <c r="EE30" s="129"/>
      <c r="EF30" s="129"/>
      <c r="EG30" s="129"/>
      <c r="EH30" s="129"/>
      <c r="EI30" s="129"/>
      <c r="EK30" s="129" t="s">
        <v>130</v>
      </c>
      <c r="EL30" s="129"/>
      <c r="EM30" s="129"/>
      <c r="EN30" s="129"/>
      <c r="EO30" s="129"/>
      <c r="EP30" s="129"/>
      <c r="EQ30" s="129"/>
      <c r="ER30" s="129"/>
      <c r="ES30" s="129"/>
      <c r="ET30" s="129"/>
      <c r="EU30" s="129"/>
      <c r="EV30" s="129"/>
      <c r="EW30" s="129"/>
      <c r="EY30" s="129" t="s">
        <v>130</v>
      </c>
      <c r="EZ30" s="129"/>
      <c r="FA30" s="129"/>
      <c r="FB30" s="129"/>
      <c r="FC30" s="129"/>
      <c r="FD30" s="129"/>
      <c r="FE30" s="129"/>
      <c r="FF30" s="129"/>
      <c r="FG30" s="129"/>
      <c r="FH30" s="129"/>
      <c r="FI30" s="129"/>
      <c r="FJ30" s="129"/>
      <c r="FK30" s="129"/>
      <c r="FM30" s="129" t="s">
        <v>130</v>
      </c>
      <c r="FN30" s="129"/>
      <c r="FO30" s="129"/>
      <c r="FP30" s="129"/>
      <c r="FQ30" s="129"/>
      <c r="FR30" s="129"/>
      <c r="FS30" s="129"/>
      <c r="FT30" s="129"/>
      <c r="FU30" s="129"/>
      <c r="FV30" s="129"/>
      <c r="FW30" s="129"/>
      <c r="FX30" s="129"/>
      <c r="FY30" s="129"/>
      <c r="GA30" s="129" t="s">
        <v>130</v>
      </c>
      <c r="GB30" s="129"/>
      <c r="GC30" s="129"/>
      <c r="GD30" s="129"/>
      <c r="GE30" s="129"/>
      <c r="GF30" s="129"/>
      <c r="GG30" s="129"/>
      <c r="GH30" s="129"/>
      <c r="GI30" s="129"/>
      <c r="GJ30" s="129"/>
      <c r="GK30" s="129"/>
      <c r="GL30" s="129"/>
      <c r="GM30" s="129"/>
      <c r="GO30" s="129" t="s">
        <v>130</v>
      </c>
      <c r="GP30" s="129"/>
      <c r="GQ30" s="129"/>
      <c r="GR30" s="129"/>
      <c r="GS30" s="129"/>
      <c r="GT30" s="129"/>
      <c r="GU30" s="129"/>
      <c r="GV30" s="129"/>
      <c r="GW30" s="129"/>
      <c r="GX30" s="129"/>
      <c r="GY30" s="129"/>
      <c r="GZ30" s="129"/>
      <c r="HA30" s="129"/>
    </row>
    <row r="31" spans="1:209" ht="13.9" x14ac:dyDescent="0.25">
      <c r="A31" s="55"/>
      <c r="B31" s="56"/>
      <c r="C31" s="66"/>
      <c r="D31" s="66"/>
      <c r="E31" s="56"/>
      <c r="F31" s="56"/>
      <c r="G31" s="56"/>
      <c r="H31" s="56"/>
      <c r="I31" s="56"/>
      <c r="M31" s="67"/>
      <c r="O31" s="55"/>
      <c r="P31" s="5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C31" s="55"/>
      <c r="AD31" s="5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Q31" s="55"/>
      <c r="AR31" s="5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E31" s="55"/>
      <c r="BF31" s="5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S31" s="55"/>
      <c r="BT31" s="5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G31" s="55"/>
      <c r="CH31" s="5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U31" s="55"/>
      <c r="CV31" s="5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I31" s="55"/>
      <c r="DJ31" s="5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W31" s="55"/>
      <c r="DX31" s="5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K31" s="55"/>
      <c r="EL31" s="5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Y31" s="55"/>
      <c r="EZ31" s="5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M31" s="55"/>
      <c r="FN31" s="5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GA31" s="55"/>
      <c r="GB31" s="5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O31" s="55"/>
      <c r="GP31" s="5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</row>
    <row r="33" spans="1:209" ht="13.9" x14ac:dyDescent="0.25"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FA33" s="126"/>
      <c r="FB33" s="126"/>
      <c r="FC33" s="126"/>
      <c r="FD33" s="126"/>
      <c r="FE33" s="126"/>
      <c r="FF33" s="126"/>
      <c r="FG33" s="126"/>
      <c r="FH33" s="126"/>
      <c r="FI33" s="126"/>
      <c r="FJ33" s="126"/>
      <c r="FK33" s="126"/>
      <c r="FO33" s="126"/>
      <c r="FP33" s="126"/>
      <c r="FQ33" s="126"/>
      <c r="FR33" s="126"/>
      <c r="FS33" s="126"/>
      <c r="FT33" s="126"/>
      <c r="FU33" s="126"/>
      <c r="FV33" s="126"/>
      <c r="FW33" s="126"/>
      <c r="FX33" s="126"/>
      <c r="FY33" s="126"/>
      <c r="GC33" s="126"/>
      <c r="GD33" s="126"/>
      <c r="GE33" s="126"/>
      <c r="GF33" s="126"/>
      <c r="GG33" s="126"/>
      <c r="GH33" s="126"/>
      <c r="GI33" s="126"/>
      <c r="GJ33" s="126"/>
      <c r="GK33" s="126"/>
      <c r="GL33" s="126"/>
      <c r="GM33" s="126"/>
      <c r="GQ33" s="126"/>
      <c r="GR33" s="126"/>
      <c r="GS33" s="126"/>
      <c r="GT33" s="126"/>
      <c r="GU33" s="126"/>
      <c r="GV33" s="126"/>
      <c r="GW33" s="126"/>
      <c r="GX33" s="126"/>
      <c r="GY33" s="126"/>
      <c r="GZ33" s="126"/>
      <c r="HA33" s="126"/>
    </row>
    <row r="34" spans="1:209" ht="15" x14ac:dyDescent="0.25">
      <c r="A34" s="144" t="s">
        <v>124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23" t="s">
        <v>88</v>
      </c>
      <c r="M34" s="124">
        <v>1.38</v>
      </c>
      <c r="O34" s="144" t="s">
        <v>124</v>
      </c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23" t="s">
        <v>88</v>
      </c>
      <c r="AA34" s="124">
        <v>1.38</v>
      </c>
      <c r="AC34" s="144" t="s">
        <v>124</v>
      </c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23" t="s">
        <v>88</v>
      </c>
      <c r="AO34" s="124">
        <v>1.38</v>
      </c>
      <c r="AQ34" s="144" t="s">
        <v>124</v>
      </c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23" t="s">
        <v>88</v>
      </c>
      <c r="BC34" s="124">
        <v>1.38</v>
      </c>
      <c r="BE34" s="144" t="s">
        <v>124</v>
      </c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23" t="s">
        <v>88</v>
      </c>
      <c r="BQ34" s="124">
        <v>1.38</v>
      </c>
      <c r="BS34" s="144" t="s">
        <v>124</v>
      </c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23" t="s">
        <v>88</v>
      </c>
      <c r="CE34" s="124">
        <v>1.38</v>
      </c>
      <c r="CG34" s="144" t="s">
        <v>124</v>
      </c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23" t="s">
        <v>88</v>
      </c>
      <c r="CS34" s="124">
        <v>1.38</v>
      </c>
      <c r="CU34" s="144" t="s">
        <v>124</v>
      </c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23" t="s">
        <v>88</v>
      </c>
      <c r="DG34" s="124">
        <v>1.38</v>
      </c>
      <c r="DI34" s="144" t="s">
        <v>124</v>
      </c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23" t="s">
        <v>88</v>
      </c>
      <c r="DU34" s="124">
        <v>1.38</v>
      </c>
      <c r="DW34" s="144" t="s">
        <v>124</v>
      </c>
      <c r="DX34" s="145"/>
      <c r="DY34" s="145"/>
      <c r="DZ34" s="145"/>
      <c r="EA34" s="145"/>
      <c r="EB34" s="145"/>
      <c r="EC34" s="145"/>
      <c r="ED34" s="145"/>
      <c r="EE34" s="145"/>
      <c r="EF34" s="145"/>
      <c r="EG34" s="145"/>
      <c r="EH34" s="123" t="s">
        <v>88</v>
      </c>
      <c r="EI34" s="124">
        <v>1.38</v>
      </c>
      <c r="EK34" s="144" t="s">
        <v>124</v>
      </c>
      <c r="EL34" s="145"/>
      <c r="EM34" s="145"/>
      <c r="EN34" s="145"/>
      <c r="EO34" s="145"/>
      <c r="EP34" s="145"/>
      <c r="EQ34" s="145"/>
      <c r="ER34" s="145"/>
      <c r="ES34" s="145"/>
      <c r="ET34" s="145"/>
      <c r="EU34" s="145"/>
      <c r="EV34" s="123" t="s">
        <v>88</v>
      </c>
      <c r="EW34" s="124">
        <v>1.38</v>
      </c>
      <c r="EY34" s="144" t="s">
        <v>124</v>
      </c>
      <c r="EZ34" s="145"/>
      <c r="FA34" s="145"/>
      <c r="FB34" s="145"/>
      <c r="FC34" s="145"/>
      <c r="FD34" s="145"/>
      <c r="FE34" s="145"/>
      <c r="FF34" s="145"/>
      <c r="FG34" s="145"/>
      <c r="FH34" s="145"/>
      <c r="FI34" s="145"/>
      <c r="FJ34" s="123" t="s">
        <v>88</v>
      </c>
      <c r="FK34" s="124">
        <v>1.38</v>
      </c>
      <c r="FM34" s="144" t="s">
        <v>124</v>
      </c>
      <c r="FN34" s="145"/>
      <c r="FO34" s="145"/>
      <c r="FP34" s="145"/>
      <c r="FQ34" s="145"/>
      <c r="FR34" s="145"/>
      <c r="FS34" s="145"/>
      <c r="FT34" s="145"/>
      <c r="FU34" s="145"/>
      <c r="FV34" s="145"/>
      <c r="FW34" s="145"/>
      <c r="FX34" s="123" t="s">
        <v>88</v>
      </c>
      <c r="FY34" s="124">
        <v>1.38</v>
      </c>
      <c r="GA34" s="144" t="s">
        <v>124</v>
      </c>
      <c r="GB34" s="145"/>
      <c r="GC34" s="145"/>
      <c r="GD34" s="145"/>
      <c r="GE34" s="145"/>
      <c r="GF34" s="145"/>
      <c r="GG34" s="145"/>
      <c r="GH34" s="145"/>
      <c r="GI34" s="145"/>
      <c r="GJ34" s="145"/>
      <c r="GK34" s="145"/>
      <c r="GL34" s="123" t="s">
        <v>88</v>
      </c>
      <c r="GM34" s="124">
        <v>1.38</v>
      </c>
      <c r="GO34" s="144" t="s">
        <v>124</v>
      </c>
      <c r="GP34" s="145"/>
      <c r="GQ34" s="145"/>
      <c r="GR34" s="145"/>
      <c r="GS34" s="145"/>
      <c r="GT34" s="145"/>
      <c r="GU34" s="145"/>
      <c r="GV34" s="145"/>
      <c r="GW34" s="145"/>
      <c r="GX34" s="145"/>
      <c r="GY34" s="145"/>
      <c r="GZ34" s="123" t="s">
        <v>88</v>
      </c>
      <c r="HA34" s="124">
        <v>1.38</v>
      </c>
    </row>
    <row r="35" spans="1:209" x14ac:dyDescent="0.2">
      <c r="A35" s="75"/>
      <c r="B35" s="73"/>
      <c r="C35" s="76" t="s">
        <v>2</v>
      </c>
      <c r="D35" s="76" t="s">
        <v>3</v>
      </c>
      <c r="E35" s="73" t="s">
        <v>4</v>
      </c>
      <c r="F35" s="76" t="s">
        <v>5</v>
      </c>
      <c r="G35" s="73" t="s">
        <v>6</v>
      </c>
      <c r="H35" s="76" t="s">
        <v>7</v>
      </c>
      <c r="I35" s="73" t="s">
        <v>8</v>
      </c>
      <c r="J35" s="76" t="s">
        <v>9</v>
      </c>
      <c r="K35" s="73" t="s">
        <v>10</v>
      </c>
      <c r="L35" s="76" t="s">
        <v>11</v>
      </c>
      <c r="M35" s="73" t="s">
        <v>12</v>
      </c>
      <c r="O35" s="75"/>
      <c r="P35" s="73"/>
      <c r="Q35" s="76" t="s">
        <v>2</v>
      </c>
      <c r="R35" s="76" t="s">
        <v>3</v>
      </c>
      <c r="S35" s="73" t="s">
        <v>4</v>
      </c>
      <c r="T35" s="76" t="s">
        <v>5</v>
      </c>
      <c r="U35" s="73" t="s">
        <v>6</v>
      </c>
      <c r="V35" s="76" t="s">
        <v>7</v>
      </c>
      <c r="W35" s="73" t="s">
        <v>8</v>
      </c>
      <c r="X35" s="76" t="s">
        <v>9</v>
      </c>
      <c r="Y35" s="73" t="s">
        <v>10</v>
      </c>
      <c r="Z35" s="76" t="s">
        <v>11</v>
      </c>
      <c r="AA35" s="73" t="s">
        <v>12</v>
      </c>
      <c r="AC35" s="75"/>
      <c r="AD35" s="73"/>
      <c r="AE35" s="76" t="s">
        <v>2</v>
      </c>
      <c r="AF35" s="76" t="s">
        <v>3</v>
      </c>
      <c r="AG35" s="73" t="s">
        <v>4</v>
      </c>
      <c r="AH35" s="76" t="s">
        <v>5</v>
      </c>
      <c r="AI35" s="73" t="s">
        <v>6</v>
      </c>
      <c r="AJ35" s="76" t="s">
        <v>7</v>
      </c>
      <c r="AK35" s="73" t="s">
        <v>8</v>
      </c>
      <c r="AL35" s="76" t="s">
        <v>9</v>
      </c>
      <c r="AM35" s="73" t="s">
        <v>10</v>
      </c>
      <c r="AN35" s="76" t="s">
        <v>11</v>
      </c>
      <c r="AO35" s="73" t="s">
        <v>12</v>
      </c>
      <c r="AQ35" s="75"/>
      <c r="AR35" s="73"/>
      <c r="AS35" s="76" t="s">
        <v>2</v>
      </c>
      <c r="AT35" s="76" t="s">
        <v>3</v>
      </c>
      <c r="AU35" s="73" t="s">
        <v>4</v>
      </c>
      <c r="AV35" s="76" t="s">
        <v>5</v>
      </c>
      <c r="AW35" s="73" t="s">
        <v>6</v>
      </c>
      <c r="AX35" s="76" t="s">
        <v>7</v>
      </c>
      <c r="AY35" s="73" t="s">
        <v>8</v>
      </c>
      <c r="AZ35" s="76" t="s">
        <v>9</v>
      </c>
      <c r="BA35" s="73" t="s">
        <v>10</v>
      </c>
      <c r="BB35" s="76" t="s">
        <v>11</v>
      </c>
      <c r="BC35" s="73" t="s">
        <v>12</v>
      </c>
      <c r="BE35" s="75"/>
      <c r="BF35" s="73"/>
      <c r="BG35" s="76" t="s">
        <v>2</v>
      </c>
      <c r="BH35" s="76" t="s">
        <v>3</v>
      </c>
      <c r="BI35" s="73" t="s">
        <v>4</v>
      </c>
      <c r="BJ35" s="76" t="s">
        <v>5</v>
      </c>
      <c r="BK35" s="73" t="s">
        <v>6</v>
      </c>
      <c r="BL35" s="76" t="s">
        <v>7</v>
      </c>
      <c r="BM35" s="73" t="s">
        <v>8</v>
      </c>
      <c r="BN35" s="76" t="s">
        <v>9</v>
      </c>
      <c r="BO35" s="73" t="s">
        <v>10</v>
      </c>
      <c r="BP35" s="76" t="s">
        <v>11</v>
      </c>
      <c r="BQ35" s="73" t="s">
        <v>12</v>
      </c>
      <c r="BS35" s="75"/>
      <c r="BT35" s="73"/>
      <c r="BU35" s="76" t="s">
        <v>2</v>
      </c>
      <c r="BV35" s="76" t="s">
        <v>3</v>
      </c>
      <c r="BW35" s="73" t="s">
        <v>4</v>
      </c>
      <c r="BX35" s="76" t="s">
        <v>5</v>
      </c>
      <c r="BY35" s="73" t="s">
        <v>6</v>
      </c>
      <c r="BZ35" s="76" t="s">
        <v>7</v>
      </c>
      <c r="CA35" s="73" t="s">
        <v>8</v>
      </c>
      <c r="CB35" s="76" t="s">
        <v>9</v>
      </c>
      <c r="CC35" s="73" t="s">
        <v>10</v>
      </c>
      <c r="CD35" s="76" t="s">
        <v>11</v>
      </c>
      <c r="CE35" s="73" t="s">
        <v>12</v>
      </c>
      <c r="CG35" s="75"/>
      <c r="CH35" s="73"/>
      <c r="CI35" s="76" t="s">
        <v>2</v>
      </c>
      <c r="CJ35" s="76" t="s">
        <v>3</v>
      </c>
      <c r="CK35" s="73" t="s">
        <v>4</v>
      </c>
      <c r="CL35" s="76" t="s">
        <v>5</v>
      </c>
      <c r="CM35" s="73" t="s">
        <v>6</v>
      </c>
      <c r="CN35" s="76" t="s">
        <v>7</v>
      </c>
      <c r="CO35" s="73" t="s">
        <v>8</v>
      </c>
      <c r="CP35" s="76" t="s">
        <v>9</v>
      </c>
      <c r="CQ35" s="73" t="s">
        <v>10</v>
      </c>
      <c r="CR35" s="76" t="s">
        <v>11</v>
      </c>
      <c r="CS35" s="73" t="s">
        <v>12</v>
      </c>
      <c r="CU35" s="75"/>
      <c r="CV35" s="73"/>
      <c r="CW35" s="76" t="s">
        <v>2</v>
      </c>
      <c r="CX35" s="76" t="s">
        <v>3</v>
      </c>
      <c r="CY35" s="73" t="s">
        <v>4</v>
      </c>
      <c r="CZ35" s="76" t="s">
        <v>5</v>
      </c>
      <c r="DA35" s="73" t="s">
        <v>6</v>
      </c>
      <c r="DB35" s="76" t="s">
        <v>7</v>
      </c>
      <c r="DC35" s="73" t="s">
        <v>8</v>
      </c>
      <c r="DD35" s="76" t="s">
        <v>9</v>
      </c>
      <c r="DE35" s="73" t="s">
        <v>10</v>
      </c>
      <c r="DF35" s="76" t="s">
        <v>11</v>
      </c>
      <c r="DG35" s="73" t="s">
        <v>12</v>
      </c>
      <c r="DI35" s="75"/>
      <c r="DJ35" s="73"/>
      <c r="DK35" s="76" t="s">
        <v>2</v>
      </c>
      <c r="DL35" s="76" t="s">
        <v>3</v>
      </c>
      <c r="DM35" s="73" t="s">
        <v>4</v>
      </c>
      <c r="DN35" s="76" t="s">
        <v>5</v>
      </c>
      <c r="DO35" s="73" t="s">
        <v>6</v>
      </c>
      <c r="DP35" s="76" t="s">
        <v>7</v>
      </c>
      <c r="DQ35" s="73" t="s">
        <v>8</v>
      </c>
      <c r="DR35" s="76" t="s">
        <v>9</v>
      </c>
      <c r="DS35" s="73" t="s">
        <v>10</v>
      </c>
      <c r="DT35" s="76" t="s">
        <v>11</v>
      </c>
      <c r="DU35" s="73" t="s">
        <v>12</v>
      </c>
      <c r="DW35" s="75"/>
      <c r="DX35" s="73"/>
      <c r="DY35" s="76" t="s">
        <v>2</v>
      </c>
      <c r="DZ35" s="76" t="s">
        <v>3</v>
      </c>
      <c r="EA35" s="73" t="s">
        <v>4</v>
      </c>
      <c r="EB35" s="76" t="s">
        <v>5</v>
      </c>
      <c r="EC35" s="73" t="s">
        <v>6</v>
      </c>
      <c r="ED35" s="76" t="s">
        <v>7</v>
      </c>
      <c r="EE35" s="73" t="s">
        <v>8</v>
      </c>
      <c r="EF35" s="76" t="s">
        <v>9</v>
      </c>
      <c r="EG35" s="73" t="s">
        <v>10</v>
      </c>
      <c r="EH35" s="76" t="s">
        <v>11</v>
      </c>
      <c r="EI35" s="73" t="s">
        <v>12</v>
      </c>
      <c r="EK35" s="75"/>
      <c r="EL35" s="73"/>
      <c r="EM35" s="76" t="s">
        <v>2</v>
      </c>
      <c r="EN35" s="76" t="s">
        <v>3</v>
      </c>
      <c r="EO35" s="73" t="s">
        <v>4</v>
      </c>
      <c r="EP35" s="76" t="s">
        <v>5</v>
      </c>
      <c r="EQ35" s="73" t="s">
        <v>6</v>
      </c>
      <c r="ER35" s="76" t="s">
        <v>7</v>
      </c>
      <c r="ES35" s="73" t="s">
        <v>8</v>
      </c>
      <c r="ET35" s="76" t="s">
        <v>9</v>
      </c>
      <c r="EU35" s="73" t="s">
        <v>10</v>
      </c>
      <c r="EV35" s="76" t="s">
        <v>11</v>
      </c>
      <c r="EW35" s="73" t="s">
        <v>12</v>
      </c>
      <c r="EY35" s="75"/>
      <c r="EZ35" s="73"/>
      <c r="FA35" s="76" t="s">
        <v>2</v>
      </c>
      <c r="FB35" s="76" t="s">
        <v>3</v>
      </c>
      <c r="FC35" s="73" t="s">
        <v>4</v>
      </c>
      <c r="FD35" s="76" t="s">
        <v>5</v>
      </c>
      <c r="FE35" s="73" t="s">
        <v>6</v>
      </c>
      <c r="FF35" s="76" t="s">
        <v>7</v>
      </c>
      <c r="FG35" s="73" t="s">
        <v>8</v>
      </c>
      <c r="FH35" s="76" t="s">
        <v>9</v>
      </c>
      <c r="FI35" s="73" t="s">
        <v>10</v>
      </c>
      <c r="FJ35" s="76" t="s">
        <v>11</v>
      </c>
      <c r="FK35" s="73" t="s">
        <v>12</v>
      </c>
      <c r="FM35" s="75"/>
      <c r="FN35" s="73"/>
      <c r="FO35" s="76" t="s">
        <v>2</v>
      </c>
      <c r="FP35" s="76" t="s">
        <v>3</v>
      </c>
      <c r="FQ35" s="73" t="s">
        <v>4</v>
      </c>
      <c r="FR35" s="76" t="s">
        <v>5</v>
      </c>
      <c r="FS35" s="73" t="s">
        <v>6</v>
      </c>
      <c r="FT35" s="76" t="s">
        <v>7</v>
      </c>
      <c r="FU35" s="73" t="s">
        <v>8</v>
      </c>
      <c r="FV35" s="76" t="s">
        <v>9</v>
      </c>
      <c r="FW35" s="73" t="s">
        <v>10</v>
      </c>
      <c r="FX35" s="76" t="s">
        <v>11</v>
      </c>
      <c r="FY35" s="73" t="s">
        <v>12</v>
      </c>
      <c r="GA35" s="75"/>
      <c r="GB35" s="73"/>
      <c r="GC35" s="76" t="s">
        <v>2</v>
      </c>
      <c r="GD35" s="76" t="s">
        <v>3</v>
      </c>
      <c r="GE35" s="73" t="s">
        <v>4</v>
      </c>
      <c r="GF35" s="76" t="s">
        <v>5</v>
      </c>
      <c r="GG35" s="73" t="s">
        <v>6</v>
      </c>
      <c r="GH35" s="76" t="s">
        <v>7</v>
      </c>
      <c r="GI35" s="73" t="s">
        <v>8</v>
      </c>
      <c r="GJ35" s="76" t="s">
        <v>9</v>
      </c>
      <c r="GK35" s="73" t="s">
        <v>10</v>
      </c>
      <c r="GL35" s="76" t="s">
        <v>11</v>
      </c>
      <c r="GM35" s="73" t="s">
        <v>12</v>
      </c>
      <c r="GO35" s="75"/>
      <c r="GP35" s="73"/>
      <c r="GQ35" s="76" t="s">
        <v>2</v>
      </c>
      <c r="GR35" s="76" t="s">
        <v>3</v>
      </c>
      <c r="GS35" s="73" t="s">
        <v>4</v>
      </c>
      <c r="GT35" s="76" t="s">
        <v>5</v>
      </c>
      <c r="GU35" s="73" t="s">
        <v>6</v>
      </c>
      <c r="GV35" s="76" t="s">
        <v>7</v>
      </c>
      <c r="GW35" s="73" t="s">
        <v>8</v>
      </c>
      <c r="GX35" s="76" t="s">
        <v>9</v>
      </c>
      <c r="GY35" s="73" t="s">
        <v>10</v>
      </c>
      <c r="GZ35" s="76" t="s">
        <v>11</v>
      </c>
      <c r="HA35" s="73" t="s">
        <v>12</v>
      </c>
    </row>
    <row r="36" spans="1:209" ht="13.9" x14ac:dyDescent="0.25">
      <c r="A36" s="75" t="s">
        <v>13</v>
      </c>
      <c r="B36" s="73" t="s">
        <v>14</v>
      </c>
      <c r="C36" s="77">
        <v>0.21</v>
      </c>
      <c r="D36" s="77">
        <v>0.24</v>
      </c>
      <c r="E36" s="74">
        <v>0.33</v>
      </c>
      <c r="F36" s="77">
        <v>0.43</v>
      </c>
      <c r="G36" s="74">
        <v>0.54</v>
      </c>
      <c r="H36" s="77">
        <v>0.64</v>
      </c>
      <c r="I36" s="74">
        <v>0.74</v>
      </c>
      <c r="J36" s="77">
        <v>0.84</v>
      </c>
      <c r="K36" s="74">
        <v>1.05</v>
      </c>
      <c r="L36" s="77">
        <v>1.1499999999999999</v>
      </c>
      <c r="M36" s="74">
        <v>1.25</v>
      </c>
      <c r="O36" s="75" t="s">
        <v>13</v>
      </c>
      <c r="P36" s="73" t="s">
        <v>14</v>
      </c>
      <c r="Q36" s="77">
        <v>0.21</v>
      </c>
      <c r="R36" s="77">
        <v>0.24</v>
      </c>
      <c r="S36" s="74">
        <v>0.33</v>
      </c>
      <c r="T36" s="77">
        <v>0.43</v>
      </c>
      <c r="U36" s="74">
        <v>0.54</v>
      </c>
      <c r="V36" s="77">
        <v>0.64</v>
      </c>
      <c r="W36" s="74">
        <v>0.74</v>
      </c>
      <c r="X36" s="77">
        <v>0.84</v>
      </c>
      <c r="Y36" s="74">
        <v>1.05</v>
      </c>
      <c r="Z36" s="77">
        <v>1.1499999999999999</v>
      </c>
      <c r="AA36" s="74">
        <v>1.25</v>
      </c>
      <c r="AC36" s="75" t="s">
        <v>13</v>
      </c>
      <c r="AD36" s="73" t="s">
        <v>14</v>
      </c>
      <c r="AE36" s="77">
        <v>0.21</v>
      </c>
      <c r="AF36" s="77">
        <v>0.24</v>
      </c>
      <c r="AG36" s="74">
        <v>0.33</v>
      </c>
      <c r="AH36" s="77">
        <v>0.43</v>
      </c>
      <c r="AI36" s="74">
        <v>0.54</v>
      </c>
      <c r="AJ36" s="77">
        <v>0.64</v>
      </c>
      <c r="AK36" s="74">
        <v>0.74</v>
      </c>
      <c r="AL36" s="77">
        <v>0.84</v>
      </c>
      <c r="AM36" s="74">
        <v>1.05</v>
      </c>
      <c r="AN36" s="77">
        <v>1.1499999999999999</v>
      </c>
      <c r="AO36" s="74">
        <v>1.25</v>
      </c>
      <c r="AQ36" s="75" t="s">
        <v>13</v>
      </c>
      <c r="AR36" s="73" t="s">
        <v>14</v>
      </c>
      <c r="AS36" s="77">
        <v>0.21</v>
      </c>
      <c r="AT36" s="77">
        <v>0.24</v>
      </c>
      <c r="AU36" s="74">
        <v>0.33</v>
      </c>
      <c r="AV36" s="77">
        <v>0.43</v>
      </c>
      <c r="AW36" s="74">
        <v>0.54</v>
      </c>
      <c r="AX36" s="77">
        <v>0.64</v>
      </c>
      <c r="AY36" s="74">
        <v>0.74</v>
      </c>
      <c r="AZ36" s="77">
        <v>0.84</v>
      </c>
      <c r="BA36" s="74">
        <v>1.05</v>
      </c>
      <c r="BB36" s="77">
        <v>1.1499999999999999</v>
      </c>
      <c r="BC36" s="74">
        <v>1.25</v>
      </c>
      <c r="BE36" s="75" t="s">
        <v>13</v>
      </c>
      <c r="BF36" s="73" t="s">
        <v>14</v>
      </c>
      <c r="BG36" s="77">
        <v>0.21</v>
      </c>
      <c r="BH36" s="77">
        <v>0.24</v>
      </c>
      <c r="BI36" s="74">
        <v>0.33</v>
      </c>
      <c r="BJ36" s="77">
        <v>0.43</v>
      </c>
      <c r="BK36" s="74">
        <v>0.54</v>
      </c>
      <c r="BL36" s="77">
        <v>0.64</v>
      </c>
      <c r="BM36" s="74">
        <v>0.74</v>
      </c>
      <c r="BN36" s="77">
        <v>0.84</v>
      </c>
      <c r="BO36" s="74">
        <v>1.05</v>
      </c>
      <c r="BP36" s="77">
        <v>1.1499999999999999</v>
      </c>
      <c r="BQ36" s="74">
        <v>1.25</v>
      </c>
      <c r="BS36" s="75" t="s">
        <v>13</v>
      </c>
      <c r="BT36" s="73" t="s">
        <v>14</v>
      </c>
      <c r="BU36" s="77">
        <v>0.21</v>
      </c>
      <c r="BV36" s="77">
        <v>0.24</v>
      </c>
      <c r="BW36" s="74">
        <v>0.33</v>
      </c>
      <c r="BX36" s="77">
        <v>0.43</v>
      </c>
      <c r="BY36" s="74">
        <v>0.54</v>
      </c>
      <c r="BZ36" s="77">
        <v>0.64</v>
      </c>
      <c r="CA36" s="74">
        <v>0.74</v>
      </c>
      <c r="CB36" s="77">
        <v>0.84</v>
      </c>
      <c r="CC36" s="74">
        <v>1.05</v>
      </c>
      <c r="CD36" s="77">
        <v>1.1499999999999999</v>
      </c>
      <c r="CE36" s="74">
        <v>1.25</v>
      </c>
      <c r="CG36" s="75" t="s">
        <v>13</v>
      </c>
      <c r="CH36" s="73" t="s">
        <v>14</v>
      </c>
      <c r="CI36" s="77">
        <v>0.21</v>
      </c>
      <c r="CJ36" s="77">
        <v>0.24</v>
      </c>
      <c r="CK36" s="74">
        <v>0.33</v>
      </c>
      <c r="CL36" s="77">
        <v>0.43</v>
      </c>
      <c r="CM36" s="74">
        <v>0.54</v>
      </c>
      <c r="CN36" s="77">
        <v>0.64</v>
      </c>
      <c r="CO36" s="74">
        <v>0.74</v>
      </c>
      <c r="CP36" s="77">
        <v>0.84</v>
      </c>
      <c r="CQ36" s="74">
        <v>1.05</v>
      </c>
      <c r="CR36" s="77">
        <v>1.1499999999999999</v>
      </c>
      <c r="CS36" s="74">
        <v>1.25</v>
      </c>
      <c r="CU36" s="75" t="s">
        <v>13</v>
      </c>
      <c r="CV36" s="73" t="s">
        <v>14</v>
      </c>
      <c r="CW36" s="77">
        <v>0.21</v>
      </c>
      <c r="CX36" s="77">
        <v>0.24</v>
      </c>
      <c r="CY36" s="74">
        <v>0.33</v>
      </c>
      <c r="CZ36" s="77">
        <v>0.43</v>
      </c>
      <c r="DA36" s="74">
        <v>0.54</v>
      </c>
      <c r="DB36" s="77">
        <v>0.64</v>
      </c>
      <c r="DC36" s="74">
        <v>0.74</v>
      </c>
      <c r="DD36" s="77">
        <v>0.84</v>
      </c>
      <c r="DE36" s="74">
        <v>1.05</v>
      </c>
      <c r="DF36" s="77">
        <v>1.1499999999999999</v>
      </c>
      <c r="DG36" s="74">
        <v>1.25</v>
      </c>
      <c r="DI36" s="75" t="s">
        <v>13</v>
      </c>
      <c r="DJ36" s="73" t="s">
        <v>14</v>
      </c>
      <c r="DK36" s="77">
        <v>0.21</v>
      </c>
      <c r="DL36" s="77">
        <v>0.24</v>
      </c>
      <c r="DM36" s="74">
        <v>0.33</v>
      </c>
      <c r="DN36" s="77">
        <v>0.43</v>
      </c>
      <c r="DO36" s="74">
        <v>0.54</v>
      </c>
      <c r="DP36" s="77">
        <v>0.64</v>
      </c>
      <c r="DQ36" s="74">
        <v>0.74</v>
      </c>
      <c r="DR36" s="77">
        <v>0.84</v>
      </c>
      <c r="DS36" s="74">
        <v>1.05</v>
      </c>
      <c r="DT36" s="77">
        <v>1.1499999999999999</v>
      </c>
      <c r="DU36" s="74">
        <v>1.25</v>
      </c>
      <c r="DW36" s="75" t="s">
        <v>13</v>
      </c>
      <c r="DX36" s="73" t="s">
        <v>14</v>
      </c>
      <c r="DY36" s="77">
        <v>0.21</v>
      </c>
      <c r="DZ36" s="77">
        <v>0.24</v>
      </c>
      <c r="EA36" s="74">
        <v>0.33</v>
      </c>
      <c r="EB36" s="77">
        <v>0.43</v>
      </c>
      <c r="EC36" s="74">
        <v>0.54</v>
      </c>
      <c r="ED36" s="77">
        <v>0.64</v>
      </c>
      <c r="EE36" s="74">
        <v>0.74</v>
      </c>
      <c r="EF36" s="77">
        <v>0.84</v>
      </c>
      <c r="EG36" s="74">
        <v>1.05</v>
      </c>
      <c r="EH36" s="77">
        <v>1.1499999999999999</v>
      </c>
      <c r="EI36" s="74">
        <v>1.25</v>
      </c>
      <c r="EK36" s="75" t="s">
        <v>13</v>
      </c>
      <c r="EL36" s="73" t="s">
        <v>14</v>
      </c>
      <c r="EM36" s="77">
        <v>0.21</v>
      </c>
      <c r="EN36" s="77">
        <v>0.24</v>
      </c>
      <c r="EO36" s="74">
        <v>0.33</v>
      </c>
      <c r="EP36" s="77">
        <v>0.43</v>
      </c>
      <c r="EQ36" s="74">
        <v>0.54</v>
      </c>
      <c r="ER36" s="77">
        <v>0.64</v>
      </c>
      <c r="ES36" s="74">
        <v>0.74</v>
      </c>
      <c r="ET36" s="77">
        <v>0.84</v>
      </c>
      <c r="EU36" s="74">
        <v>1.05</v>
      </c>
      <c r="EV36" s="77">
        <v>1.1499999999999999</v>
      </c>
      <c r="EW36" s="74">
        <v>1.25</v>
      </c>
      <c r="EY36" s="75" t="s">
        <v>13</v>
      </c>
      <c r="EZ36" s="73" t="s">
        <v>14</v>
      </c>
      <c r="FA36" s="77">
        <v>0.21</v>
      </c>
      <c r="FB36" s="77">
        <v>0.24</v>
      </c>
      <c r="FC36" s="74">
        <v>0.33</v>
      </c>
      <c r="FD36" s="77">
        <v>0.43</v>
      </c>
      <c r="FE36" s="74">
        <v>0.54</v>
      </c>
      <c r="FF36" s="77">
        <v>0.64</v>
      </c>
      <c r="FG36" s="74">
        <v>0.74</v>
      </c>
      <c r="FH36" s="77">
        <v>0.84</v>
      </c>
      <c r="FI36" s="74">
        <v>1.05</v>
      </c>
      <c r="FJ36" s="77">
        <v>1.1499999999999999</v>
      </c>
      <c r="FK36" s="74">
        <v>1.25</v>
      </c>
      <c r="FM36" s="75" t="s">
        <v>13</v>
      </c>
      <c r="FN36" s="73" t="s">
        <v>14</v>
      </c>
      <c r="FO36" s="77">
        <v>0.21</v>
      </c>
      <c r="FP36" s="77">
        <v>0.24</v>
      </c>
      <c r="FQ36" s="74">
        <v>0.33</v>
      </c>
      <c r="FR36" s="77">
        <v>0.43</v>
      </c>
      <c r="FS36" s="74">
        <v>0.54</v>
      </c>
      <c r="FT36" s="77">
        <v>0.64</v>
      </c>
      <c r="FU36" s="74">
        <v>0.74</v>
      </c>
      <c r="FV36" s="77">
        <v>0.84</v>
      </c>
      <c r="FW36" s="74">
        <v>1.05</v>
      </c>
      <c r="FX36" s="77">
        <v>1.1499999999999999</v>
      </c>
      <c r="FY36" s="74">
        <v>1.25</v>
      </c>
      <c r="GA36" s="75" t="s">
        <v>13</v>
      </c>
      <c r="GB36" s="73" t="s">
        <v>14</v>
      </c>
      <c r="GC36" s="77">
        <v>0.21</v>
      </c>
      <c r="GD36" s="77">
        <v>0.24</v>
      </c>
      <c r="GE36" s="74">
        <v>0.33</v>
      </c>
      <c r="GF36" s="77">
        <v>0.43</v>
      </c>
      <c r="GG36" s="74">
        <v>0.54</v>
      </c>
      <c r="GH36" s="77">
        <v>0.64</v>
      </c>
      <c r="GI36" s="74">
        <v>0.74</v>
      </c>
      <c r="GJ36" s="77">
        <v>0.84</v>
      </c>
      <c r="GK36" s="74">
        <v>1.05</v>
      </c>
      <c r="GL36" s="77">
        <v>1.1499999999999999</v>
      </c>
      <c r="GM36" s="74">
        <v>1.25</v>
      </c>
      <c r="GO36" s="75" t="s">
        <v>13</v>
      </c>
      <c r="GP36" s="73" t="s">
        <v>14</v>
      </c>
      <c r="GQ36" s="77">
        <v>0.21</v>
      </c>
      <c r="GR36" s="77">
        <v>0.24</v>
      </c>
      <c r="GS36" s="74">
        <v>0.33</v>
      </c>
      <c r="GT36" s="77">
        <v>0.43</v>
      </c>
      <c r="GU36" s="74">
        <v>0.54</v>
      </c>
      <c r="GV36" s="77">
        <v>0.64</v>
      </c>
      <c r="GW36" s="74">
        <v>0.74</v>
      </c>
      <c r="GX36" s="77">
        <v>0.84</v>
      </c>
      <c r="GY36" s="74">
        <v>1.05</v>
      </c>
      <c r="GZ36" s="77">
        <v>1.1499999999999999</v>
      </c>
      <c r="HA36" s="74">
        <v>1.25</v>
      </c>
    </row>
    <row r="37" spans="1:209" ht="13.9" x14ac:dyDescent="0.25">
      <c r="A37" s="9" t="s">
        <v>15</v>
      </c>
      <c r="B37" s="10" t="s">
        <v>16</v>
      </c>
      <c r="C37" s="11">
        <f>+'[2]Docentes ESP'!C6*1.38</f>
        <v>6784.08</v>
      </c>
      <c r="D37" s="11">
        <f>+'[2]Docentes ESP'!D6*1.38</f>
        <v>6784.08</v>
      </c>
      <c r="E37" s="11">
        <f>+'[2]Docentes ESP'!E6*1.38</f>
        <v>6784.08</v>
      </c>
      <c r="F37" s="11">
        <f>+'[2]Docentes ESP'!F6*1.38</f>
        <v>6784.08</v>
      </c>
      <c r="G37" s="11">
        <f>+'[2]Docentes ESP'!G6*1.38</f>
        <v>6784.08</v>
      </c>
      <c r="H37" s="11">
        <f>+'[2]Docentes ESP'!H6*1.38</f>
        <v>6784.08</v>
      </c>
      <c r="I37" s="11">
        <f>+'[2]Docentes ESP'!I6*1.38</f>
        <v>6784.08</v>
      </c>
      <c r="J37" s="11">
        <f>+'[2]Docentes ESP'!J6*1.38</f>
        <v>6784.08</v>
      </c>
      <c r="K37" s="11">
        <f>+'[2]Docentes ESP'!K6*1.38</f>
        <v>6784.08</v>
      </c>
      <c r="L37" s="11">
        <f>+'[2]Docentes ESP'!L6*1.38</f>
        <v>6784.08</v>
      </c>
      <c r="M37" s="11">
        <f>+'[2]Docentes ESP'!M6*1.38</f>
        <v>6784.08</v>
      </c>
      <c r="O37" s="9" t="s">
        <v>15</v>
      </c>
      <c r="P37" s="10" t="s">
        <v>16</v>
      </c>
      <c r="Q37" s="11">
        <f>+'[2]Docentes ESP'!Q6*'Directivos -Especial-'!$AA$34</f>
        <v>7123.5599999999995</v>
      </c>
      <c r="R37" s="11">
        <f>+'[2]Docentes ESP'!R6*'Directivos -Especial-'!$AA$34</f>
        <v>7123.5599999999995</v>
      </c>
      <c r="S37" s="11">
        <f>+'[2]Docentes ESP'!S6*'Directivos -Especial-'!$AA$34</f>
        <v>7123.5599999999995</v>
      </c>
      <c r="T37" s="11">
        <f>+'[2]Docentes ESP'!T6*'Directivos -Especial-'!$AA$34</f>
        <v>7123.5599999999995</v>
      </c>
      <c r="U37" s="11">
        <f>+'[2]Docentes ESP'!U6*'Directivos -Especial-'!$AA$34</f>
        <v>7123.5599999999995</v>
      </c>
      <c r="V37" s="11">
        <f>+'[2]Docentes ESP'!V6*'Directivos -Especial-'!$AA$34</f>
        <v>7123.5599999999995</v>
      </c>
      <c r="W37" s="11">
        <f>+'[2]Docentes ESP'!W6*'Directivos -Especial-'!$AA$34</f>
        <v>7123.5599999999995</v>
      </c>
      <c r="X37" s="11">
        <f>+'[2]Docentes ESP'!X6*'Directivos -Especial-'!$AA$34</f>
        <v>7123.5599999999995</v>
      </c>
      <c r="Y37" s="11">
        <f>+'[2]Docentes ESP'!Y6*'Directivos -Especial-'!$AA$34</f>
        <v>7123.5599999999995</v>
      </c>
      <c r="Z37" s="11">
        <f>+'[2]Docentes ESP'!Z6*'Directivos -Especial-'!$AA$34</f>
        <v>7123.5599999999995</v>
      </c>
      <c r="AA37" s="11">
        <f>+'[2]Docentes ESP'!AA6*'Directivos -Especial-'!$AA$34</f>
        <v>7123.5599999999995</v>
      </c>
      <c r="AC37" s="9" t="s">
        <v>15</v>
      </c>
      <c r="AD37" s="10" t="s">
        <v>16</v>
      </c>
      <c r="AE37" s="11">
        <f>+'[2]Docentes ESP'!AE6*1.38</f>
        <v>7326.4199999999992</v>
      </c>
      <c r="AF37" s="11">
        <f>+'[2]Docentes ESP'!AF6*1.38</f>
        <v>7326.4199999999992</v>
      </c>
      <c r="AG37" s="11">
        <f>+'[2]Docentes ESP'!AG6*1.38</f>
        <v>7326.4199999999992</v>
      </c>
      <c r="AH37" s="11">
        <f>+'[2]Docentes ESP'!AH6*1.38</f>
        <v>7326.4199999999992</v>
      </c>
      <c r="AI37" s="11">
        <f>+'[2]Docentes ESP'!AI6*1.38</f>
        <v>7326.4199999999992</v>
      </c>
      <c r="AJ37" s="11">
        <f>+'[2]Docentes ESP'!AJ6*1.38</f>
        <v>7326.4199999999992</v>
      </c>
      <c r="AK37" s="11">
        <f>+'[2]Docentes ESP'!AK6*1.38</f>
        <v>7326.4199999999992</v>
      </c>
      <c r="AL37" s="11">
        <f>+'[2]Docentes ESP'!AL6*1.38</f>
        <v>7326.4199999999992</v>
      </c>
      <c r="AM37" s="11">
        <f>+'[2]Docentes ESP'!AM6*1.38</f>
        <v>7326.4199999999992</v>
      </c>
      <c r="AN37" s="11">
        <f>+'[2]Docentes ESP'!AN6*1.38</f>
        <v>7326.4199999999992</v>
      </c>
      <c r="AO37" s="11">
        <f>+'[2]Docentes ESP'!AO6*1.38</f>
        <v>7326.4199999999992</v>
      </c>
      <c r="AQ37" s="9" t="s">
        <v>15</v>
      </c>
      <c r="AR37" s="10" t="s">
        <v>16</v>
      </c>
      <c r="AS37" s="11">
        <f>+'[2]Docentes ESP'!AS6*1.38</f>
        <v>7463.0399999999991</v>
      </c>
      <c r="AT37" s="11">
        <f>+'[2]Docentes ESP'!AT6*1.38</f>
        <v>7463.0399999999991</v>
      </c>
      <c r="AU37" s="11">
        <f>+'[2]Docentes ESP'!AU6*1.38</f>
        <v>7463.0399999999991</v>
      </c>
      <c r="AV37" s="11">
        <f>+'[2]Docentes ESP'!AV6*1.38</f>
        <v>7463.0399999999991</v>
      </c>
      <c r="AW37" s="11">
        <f>+'[2]Docentes ESP'!AW6*1.38</f>
        <v>7463.0399999999991</v>
      </c>
      <c r="AX37" s="11">
        <f>+'[2]Docentes ESP'!AX6*1.38</f>
        <v>7463.0399999999991</v>
      </c>
      <c r="AY37" s="11">
        <f>+'[2]Docentes ESP'!AY6*1.38</f>
        <v>7463.0399999999991</v>
      </c>
      <c r="AZ37" s="11">
        <f>+'[2]Docentes ESP'!AZ6*1.38</f>
        <v>7463.0399999999991</v>
      </c>
      <c r="BA37" s="11">
        <f>+'[2]Docentes ESP'!BA6*1.38</f>
        <v>7463.0399999999991</v>
      </c>
      <c r="BB37" s="11">
        <f>+'[2]Docentes ESP'!BB6*1.38</f>
        <v>7463.0399999999991</v>
      </c>
      <c r="BC37" s="11">
        <f>+'[2]Docentes ESP'!BC6*1.38</f>
        <v>7463.0399999999991</v>
      </c>
      <c r="BE37" s="9" t="s">
        <v>15</v>
      </c>
      <c r="BF37" s="10" t="s">
        <v>16</v>
      </c>
      <c r="BG37" s="11">
        <f>+'[2]Docentes ESP'!BG6*1.38</f>
        <v>7665.9</v>
      </c>
      <c r="BH37" s="11">
        <f>+'[2]Docentes ESP'!BH6*1.38</f>
        <v>7665.9</v>
      </c>
      <c r="BI37" s="11">
        <f>+'[2]Docentes ESP'!BI6*1.38</f>
        <v>7665.9</v>
      </c>
      <c r="BJ37" s="11">
        <f>+'[2]Docentes ESP'!BJ6*1.38</f>
        <v>7665.9</v>
      </c>
      <c r="BK37" s="11">
        <f>+'[2]Docentes ESP'!BK6*1.38</f>
        <v>7665.9</v>
      </c>
      <c r="BL37" s="11">
        <f>+'[2]Docentes ESP'!BL6*1.38</f>
        <v>7665.9</v>
      </c>
      <c r="BM37" s="11">
        <f>+'[2]Docentes ESP'!BM6*1.38</f>
        <v>7665.9</v>
      </c>
      <c r="BN37" s="11">
        <f>+'[2]Docentes ESP'!BN6*1.38</f>
        <v>7665.9</v>
      </c>
      <c r="BO37" s="11">
        <f>+'[2]Docentes ESP'!BO6*1.38</f>
        <v>7665.9</v>
      </c>
      <c r="BP37" s="11">
        <f>+'[2]Docentes ESP'!BP6*1.38</f>
        <v>7665.9</v>
      </c>
      <c r="BQ37" s="11">
        <f>+'[2]Docentes ESP'!BQ6*1.38</f>
        <v>7665.9</v>
      </c>
      <c r="BS37" s="9" t="s">
        <v>15</v>
      </c>
      <c r="BT37" s="10" t="s">
        <v>16</v>
      </c>
      <c r="BU37" s="11">
        <f>+'[2]Docentes ESP'!BU6*1.38</f>
        <v>7801.1399999999994</v>
      </c>
      <c r="BV37" s="11">
        <f>+'[2]Docentes ESP'!BV6*1.38</f>
        <v>7801.1399999999994</v>
      </c>
      <c r="BW37" s="11">
        <f>+'[2]Docentes ESP'!BW6*1.38</f>
        <v>7801.1399999999994</v>
      </c>
      <c r="BX37" s="11">
        <f>+'[2]Docentes ESP'!BX6*1.38</f>
        <v>7801.1399999999994</v>
      </c>
      <c r="BY37" s="11">
        <f>+'[2]Docentes ESP'!BY6*1.38</f>
        <v>7801.1399999999994</v>
      </c>
      <c r="BZ37" s="11">
        <f>+'[2]Docentes ESP'!BZ6*1.38</f>
        <v>7801.1399999999994</v>
      </c>
      <c r="CA37" s="11">
        <f>+'[2]Docentes ESP'!CA6*1.38</f>
        <v>7801.1399999999994</v>
      </c>
      <c r="CB37" s="11">
        <f>+'[2]Docentes ESP'!CB6*1.38</f>
        <v>7801.1399999999994</v>
      </c>
      <c r="CC37" s="11">
        <f>+'[2]Docentes ESP'!CC6*1.38</f>
        <v>7801.1399999999994</v>
      </c>
      <c r="CD37" s="11">
        <f>+'[2]Docentes ESP'!CD6*1.38</f>
        <v>7801.1399999999994</v>
      </c>
      <c r="CE37" s="11">
        <f>+'[2]Docentes ESP'!CE6*1.38</f>
        <v>7801.1399999999994</v>
      </c>
      <c r="CG37" s="9" t="s">
        <v>15</v>
      </c>
      <c r="CH37" s="10" t="s">
        <v>16</v>
      </c>
      <c r="CI37" s="11">
        <f>+'[2]Docentes ESP'!CI6*1.38</f>
        <v>8072.9999999999991</v>
      </c>
      <c r="CJ37" s="11">
        <f>+'[2]Docentes ESP'!CJ6*1.38</f>
        <v>8072.9999999999991</v>
      </c>
      <c r="CK37" s="11">
        <f>+'[2]Docentes ESP'!CK6*1.38</f>
        <v>8072.9999999999991</v>
      </c>
      <c r="CL37" s="11">
        <f>+'[2]Docentes ESP'!CL6*1.38</f>
        <v>8072.9999999999991</v>
      </c>
      <c r="CM37" s="11">
        <f>+'[2]Docentes ESP'!CM6*1.38</f>
        <v>8072.9999999999991</v>
      </c>
      <c r="CN37" s="11">
        <f>+'[2]Docentes ESP'!CN6*1.38</f>
        <v>8072.9999999999991</v>
      </c>
      <c r="CO37" s="11">
        <f>+'[2]Docentes ESP'!CO6*1.38</f>
        <v>8072.9999999999991</v>
      </c>
      <c r="CP37" s="11">
        <f>+'[2]Docentes ESP'!CP6*1.38</f>
        <v>8072.9999999999991</v>
      </c>
      <c r="CQ37" s="11">
        <f>+'[2]Docentes ESP'!CQ6*1.38</f>
        <v>8072.9999999999991</v>
      </c>
      <c r="CR37" s="11">
        <f>+'[2]Docentes ESP'!CR6*1.38</f>
        <v>8072.9999999999991</v>
      </c>
      <c r="CS37" s="11">
        <f>+'[2]Docentes ESP'!CS6*1.38</f>
        <v>8072.9999999999991</v>
      </c>
      <c r="CU37" s="9" t="s">
        <v>15</v>
      </c>
      <c r="CV37" s="10" t="s">
        <v>16</v>
      </c>
      <c r="CW37" s="11">
        <f>+[1]Docentes!CW6*1.38</f>
        <v>8819.58</v>
      </c>
      <c r="CX37" s="11">
        <f>+[1]Docentes!CX6*1.38</f>
        <v>8819.58</v>
      </c>
      <c r="CY37" s="11">
        <f>+[1]Docentes!CY6*1.38</f>
        <v>8819.58</v>
      </c>
      <c r="CZ37" s="11">
        <f>+[1]Docentes!CZ6*1.38</f>
        <v>8819.58</v>
      </c>
      <c r="DA37" s="11">
        <f>+[1]Docentes!DA6*1.38</f>
        <v>8819.58</v>
      </c>
      <c r="DB37" s="11">
        <f>+[1]Docentes!DB6*1.38</f>
        <v>8819.58</v>
      </c>
      <c r="DC37" s="11">
        <f>+[1]Docentes!DC6*1.38</f>
        <v>8819.58</v>
      </c>
      <c r="DD37" s="11">
        <f>+[1]Docentes!DD6*1.38</f>
        <v>8819.58</v>
      </c>
      <c r="DE37" s="11">
        <f>+[1]Docentes!DE6*1.38</f>
        <v>8819.58</v>
      </c>
      <c r="DF37" s="11">
        <f>+[1]Docentes!DF6*1.38</f>
        <v>8819.58</v>
      </c>
      <c r="DG37" s="11">
        <f>+[1]Docentes!DG6*1.38</f>
        <v>8819.58</v>
      </c>
      <c r="DI37" s="9" t="s">
        <v>15</v>
      </c>
      <c r="DJ37" s="10" t="s">
        <v>16</v>
      </c>
      <c r="DK37" s="11">
        <v>8954.82</v>
      </c>
      <c r="DL37" s="11">
        <v>8954.82</v>
      </c>
      <c r="DM37" s="11">
        <v>8954.82</v>
      </c>
      <c r="DN37" s="11">
        <v>8954.82</v>
      </c>
      <c r="DO37" s="11">
        <v>8954.82</v>
      </c>
      <c r="DP37" s="11">
        <v>8954.82</v>
      </c>
      <c r="DQ37" s="11">
        <v>8954.82</v>
      </c>
      <c r="DR37" s="11">
        <v>8954.82</v>
      </c>
      <c r="DS37" s="11">
        <v>8954.82</v>
      </c>
      <c r="DT37" s="11">
        <v>8954.82</v>
      </c>
      <c r="DU37" s="11">
        <v>8954.82</v>
      </c>
      <c r="DW37" s="9" t="s">
        <v>15</v>
      </c>
      <c r="DX37" s="10" t="s">
        <v>16</v>
      </c>
      <c r="DY37" s="11">
        <f>7501*1.38</f>
        <v>10351.379999999999</v>
      </c>
      <c r="DZ37" s="11">
        <f t="shared" ref="DZ37:EI37" si="80">7501*1.38</f>
        <v>10351.379999999999</v>
      </c>
      <c r="EA37" s="11">
        <f t="shared" si="80"/>
        <v>10351.379999999999</v>
      </c>
      <c r="EB37" s="11">
        <f t="shared" si="80"/>
        <v>10351.379999999999</v>
      </c>
      <c r="EC37" s="11">
        <f t="shared" si="80"/>
        <v>10351.379999999999</v>
      </c>
      <c r="ED37" s="11">
        <f t="shared" si="80"/>
        <v>10351.379999999999</v>
      </c>
      <c r="EE37" s="11">
        <f t="shared" si="80"/>
        <v>10351.379999999999</v>
      </c>
      <c r="EF37" s="11">
        <f t="shared" si="80"/>
        <v>10351.379999999999</v>
      </c>
      <c r="EG37" s="11">
        <f t="shared" si="80"/>
        <v>10351.379999999999</v>
      </c>
      <c r="EH37" s="11">
        <f t="shared" si="80"/>
        <v>10351.379999999999</v>
      </c>
      <c r="EI37" s="11">
        <f t="shared" si="80"/>
        <v>10351.379999999999</v>
      </c>
      <c r="EK37" s="9" t="s">
        <v>15</v>
      </c>
      <c r="EL37" s="10" t="s">
        <v>16</v>
      </c>
      <c r="EM37" s="11">
        <f>+Docentes!EM6*'Directivos -Especial-'!EW34</f>
        <v>11300.82</v>
      </c>
      <c r="EN37" s="11">
        <v>11300.82</v>
      </c>
      <c r="EO37" s="11">
        <v>11300.82</v>
      </c>
      <c r="EP37" s="11">
        <v>11300.82</v>
      </c>
      <c r="EQ37" s="11">
        <v>11300.82</v>
      </c>
      <c r="ER37" s="11">
        <v>11300.82</v>
      </c>
      <c r="ES37" s="11">
        <v>11300.82</v>
      </c>
      <c r="ET37" s="11">
        <v>11300.82</v>
      </c>
      <c r="EU37" s="11">
        <v>11300.82</v>
      </c>
      <c r="EV37" s="11">
        <v>11300.82</v>
      </c>
      <c r="EW37" s="11">
        <v>11300.82</v>
      </c>
      <c r="EY37" s="9" t="s">
        <v>15</v>
      </c>
      <c r="EZ37" s="10" t="s">
        <v>16</v>
      </c>
      <c r="FA37" s="11">
        <f>+Docentes!FA6*'Directivos -Especial-'!FK34</f>
        <v>12019.8</v>
      </c>
      <c r="FB37" s="11">
        <v>12019.8</v>
      </c>
      <c r="FC37" s="11">
        <v>12019.8</v>
      </c>
      <c r="FD37" s="11">
        <v>12019.8</v>
      </c>
      <c r="FE37" s="11">
        <v>12019.8</v>
      </c>
      <c r="FF37" s="11">
        <v>12019.8</v>
      </c>
      <c r="FG37" s="11">
        <v>12019.8</v>
      </c>
      <c r="FH37" s="11">
        <v>12019.8</v>
      </c>
      <c r="FI37" s="11">
        <v>12019.8</v>
      </c>
      <c r="FJ37" s="11">
        <v>12019.8</v>
      </c>
      <c r="FK37" s="11">
        <v>12019.8</v>
      </c>
      <c r="FM37" s="9" t="s">
        <v>15</v>
      </c>
      <c r="FN37" s="10" t="s">
        <v>16</v>
      </c>
      <c r="FO37" s="11">
        <f>+Docentes!FO6*'Directivos -Especial-'!FY34</f>
        <v>12700.14</v>
      </c>
      <c r="FP37" s="11">
        <v>12700.14</v>
      </c>
      <c r="FQ37" s="11">
        <v>12700.14</v>
      </c>
      <c r="FR37" s="11">
        <v>12700.14</v>
      </c>
      <c r="FS37" s="11">
        <v>12700.14</v>
      </c>
      <c r="FT37" s="11">
        <v>12700.14</v>
      </c>
      <c r="FU37" s="11">
        <v>12700.14</v>
      </c>
      <c r="FV37" s="11">
        <v>12700.14</v>
      </c>
      <c r="FW37" s="11">
        <v>12700.14</v>
      </c>
      <c r="FX37" s="11">
        <v>12700.14</v>
      </c>
      <c r="FY37" s="11">
        <v>12700.14</v>
      </c>
      <c r="GA37" s="9" t="s">
        <v>15</v>
      </c>
      <c r="GB37" s="10" t="s">
        <v>16</v>
      </c>
      <c r="GC37" s="11">
        <f>+Docentes!GC6*'Directivos -Especial-'!GM34</f>
        <v>13390.14</v>
      </c>
      <c r="GD37" s="11">
        <v>13390.14</v>
      </c>
      <c r="GE37" s="11">
        <v>13390.14</v>
      </c>
      <c r="GF37" s="11">
        <v>13390.14</v>
      </c>
      <c r="GG37" s="11">
        <v>13390.14</v>
      </c>
      <c r="GH37" s="11">
        <v>13390.14</v>
      </c>
      <c r="GI37" s="11">
        <v>13390.14</v>
      </c>
      <c r="GJ37" s="11">
        <v>13390.14</v>
      </c>
      <c r="GK37" s="11">
        <v>13390.14</v>
      </c>
      <c r="GL37" s="11">
        <v>13390.14</v>
      </c>
      <c r="GM37" s="11">
        <v>13390.14</v>
      </c>
      <c r="GO37" s="9" t="s">
        <v>15</v>
      </c>
      <c r="GP37" s="10" t="s">
        <v>16</v>
      </c>
      <c r="GQ37" s="11">
        <f>+Docentes!GQ6*'Directivos -Especial-'!HA34</f>
        <v>14830.859999999999</v>
      </c>
      <c r="GR37" s="11">
        <v>14830.859999999999</v>
      </c>
      <c r="GS37" s="11">
        <v>14830.859999999999</v>
      </c>
      <c r="GT37" s="11">
        <v>14830.859999999999</v>
      </c>
      <c r="GU37" s="11">
        <v>14830.859999999999</v>
      </c>
      <c r="GV37" s="11">
        <v>14830.859999999999</v>
      </c>
      <c r="GW37" s="11">
        <v>14830.859999999999</v>
      </c>
      <c r="GX37" s="11">
        <v>14830.859999999999</v>
      </c>
      <c r="GY37" s="11">
        <v>14830.859999999999</v>
      </c>
      <c r="GZ37" s="11">
        <v>14830.859999999999</v>
      </c>
      <c r="HA37" s="11">
        <v>14830.859999999999</v>
      </c>
    </row>
    <row r="38" spans="1:209" x14ac:dyDescent="0.2">
      <c r="A38" s="9" t="s">
        <v>17</v>
      </c>
      <c r="B38" s="12" t="s">
        <v>18</v>
      </c>
      <c r="C38" s="11">
        <f t="shared" ref="C38:M38" si="81">+C37*C36</f>
        <v>1424.6568</v>
      </c>
      <c r="D38" s="11">
        <f t="shared" si="81"/>
        <v>1628.1791999999998</v>
      </c>
      <c r="E38" s="11">
        <f t="shared" si="81"/>
        <v>2238.7464</v>
      </c>
      <c r="F38" s="11">
        <f t="shared" si="81"/>
        <v>2917.1543999999999</v>
      </c>
      <c r="G38" s="11">
        <f t="shared" si="81"/>
        <v>3663.4032000000002</v>
      </c>
      <c r="H38" s="11">
        <f t="shared" si="81"/>
        <v>4341.8112000000001</v>
      </c>
      <c r="I38" s="11">
        <f t="shared" si="81"/>
        <v>5020.2191999999995</v>
      </c>
      <c r="J38" s="11">
        <f t="shared" si="81"/>
        <v>5698.6271999999999</v>
      </c>
      <c r="K38" s="11">
        <f t="shared" si="81"/>
        <v>7123.2840000000006</v>
      </c>
      <c r="L38" s="11">
        <f t="shared" si="81"/>
        <v>7801.6919999999991</v>
      </c>
      <c r="M38" s="11">
        <f t="shared" si="81"/>
        <v>8480.1</v>
      </c>
      <c r="O38" s="9" t="s">
        <v>17</v>
      </c>
      <c r="P38" s="12" t="s">
        <v>18</v>
      </c>
      <c r="Q38" s="11">
        <f t="shared" ref="Q38:AA38" si="82">+Q37*Q36</f>
        <v>1495.9475999999997</v>
      </c>
      <c r="R38" s="11">
        <f t="shared" si="82"/>
        <v>1709.6543999999999</v>
      </c>
      <c r="S38" s="11">
        <f t="shared" si="82"/>
        <v>2350.7748000000001</v>
      </c>
      <c r="T38" s="11">
        <f t="shared" si="82"/>
        <v>3063.1307999999999</v>
      </c>
      <c r="U38" s="11">
        <f t="shared" si="82"/>
        <v>3846.7224000000001</v>
      </c>
      <c r="V38" s="11">
        <f t="shared" si="82"/>
        <v>4559.0783999999994</v>
      </c>
      <c r="W38" s="11">
        <f t="shared" si="82"/>
        <v>5271.4343999999992</v>
      </c>
      <c r="X38" s="11">
        <f t="shared" si="82"/>
        <v>5983.790399999999</v>
      </c>
      <c r="Y38" s="11">
        <f t="shared" si="82"/>
        <v>7479.7379999999994</v>
      </c>
      <c r="Z38" s="11">
        <f t="shared" si="82"/>
        <v>8192.0939999999991</v>
      </c>
      <c r="AA38" s="11">
        <f t="shared" si="82"/>
        <v>8904.4499999999989</v>
      </c>
      <c r="AC38" s="9" t="s">
        <v>17</v>
      </c>
      <c r="AD38" s="12" t="s">
        <v>18</v>
      </c>
      <c r="AE38" s="11">
        <f t="shared" ref="AE38:AO38" si="83">+AE37*AE36</f>
        <v>1538.5481999999997</v>
      </c>
      <c r="AF38" s="11">
        <f t="shared" si="83"/>
        <v>1758.3407999999997</v>
      </c>
      <c r="AG38" s="11">
        <f t="shared" si="83"/>
        <v>2417.7185999999997</v>
      </c>
      <c r="AH38" s="11">
        <f t="shared" si="83"/>
        <v>3150.3605999999995</v>
      </c>
      <c r="AI38" s="11">
        <f t="shared" si="83"/>
        <v>3956.2667999999999</v>
      </c>
      <c r="AJ38" s="11">
        <f t="shared" si="83"/>
        <v>4688.9087999999992</v>
      </c>
      <c r="AK38" s="11">
        <f t="shared" si="83"/>
        <v>5421.5507999999991</v>
      </c>
      <c r="AL38" s="11">
        <f t="shared" si="83"/>
        <v>6154.1927999999989</v>
      </c>
      <c r="AM38" s="11">
        <f t="shared" si="83"/>
        <v>7692.7409999999991</v>
      </c>
      <c r="AN38" s="11">
        <f t="shared" si="83"/>
        <v>8425.382999999998</v>
      </c>
      <c r="AO38" s="11">
        <f t="shared" si="83"/>
        <v>9158.0249999999996</v>
      </c>
      <c r="AQ38" s="9" t="s">
        <v>17</v>
      </c>
      <c r="AR38" s="12" t="s">
        <v>18</v>
      </c>
      <c r="AS38" s="11">
        <f t="shared" ref="AS38:BC38" si="84">+AS37*AS36</f>
        <v>1567.2383999999997</v>
      </c>
      <c r="AT38" s="11">
        <f t="shared" si="84"/>
        <v>1791.1295999999998</v>
      </c>
      <c r="AU38" s="11">
        <f t="shared" si="84"/>
        <v>2462.8031999999998</v>
      </c>
      <c r="AV38" s="11">
        <f t="shared" si="84"/>
        <v>3209.1071999999995</v>
      </c>
      <c r="AW38" s="11">
        <f t="shared" si="84"/>
        <v>4030.0415999999996</v>
      </c>
      <c r="AX38" s="11">
        <f t="shared" si="84"/>
        <v>4776.3455999999996</v>
      </c>
      <c r="AY38" s="11">
        <f t="shared" si="84"/>
        <v>5522.6495999999988</v>
      </c>
      <c r="AZ38" s="11">
        <f t="shared" si="84"/>
        <v>6268.9535999999989</v>
      </c>
      <c r="BA38" s="11">
        <f t="shared" si="84"/>
        <v>7836.1919999999991</v>
      </c>
      <c r="BB38" s="11">
        <f t="shared" si="84"/>
        <v>8582.4959999999974</v>
      </c>
      <c r="BC38" s="11">
        <f t="shared" si="84"/>
        <v>9328.7999999999993</v>
      </c>
      <c r="BE38" s="9" t="s">
        <v>17</v>
      </c>
      <c r="BF38" s="12" t="s">
        <v>18</v>
      </c>
      <c r="BG38" s="11">
        <f t="shared" ref="BG38:BQ38" si="85">+BG37*BG36</f>
        <v>1609.8389999999999</v>
      </c>
      <c r="BH38" s="11">
        <f t="shared" si="85"/>
        <v>1839.8159999999998</v>
      </c>
      <c r="BI38" s="11">
        <f t="shared" si="85"/>
        <v>2529.7469999999998</v>
      </c>
      <c r="BJ38" s="11">
        <f t="shared" si="85"/>
        <v>3296.337</v>
      </c>
      <c r="BK38" s="11">
        <f t="shared" si="85"/>
        <v>4139.5860000000002</v>
      </c>
      <c r="BL38" s="11">
        <f t="shared" si="85"/>
        <v>4906.1759999999995</v>
      </c>
      <c r="BM38" s="11">
        <f t="shared" si="85"/>
        <v>5672.7659999999996</v>
      </c>
      <c r="BN38" s="11">
        <f t="shared" si="85"/>
        <v>6439.3559999999998</v>
      </c>
      <c r="BO38" s="11">
        <f t="shared" si="85"/>
        <v>8049.1949999999997</v>
      </c>
      <c r="BP38" s="11">
        <f t="shared" si="85"/>
        <v>8815.784999999998</v>
      </c>
      <c r="BQ38" s="11">
        <f t="shared" si="85"/>
        <v>9582.375</v>
      </c>
      <c r="BS38" s="9" t="s">
        <v>17</v>
      </c>
      <c r="BT38" s="12" t="s">
        <v>18</v>
      </c>
      <c r="BU38" s="11">
        <f t="shared" ref="BU38:CE38" si="86">+BU37*BU36</f>
        <v>1638.2393999999997</v>
      </c>
      <c r="BV38" s="11">
        <f t="shared" si="86"/>
        <v>1872.2735999999998</v>
      </c>
      <c r="BW38" s="11">
        <f t="shared" si="86"/>
        <v>2574.3762000000002</v>
      </c>
      <c r="BX38" s="11">
        <f t="shared" si="86"/>
        <v>3354.4901999999997</v>
      </c>
      <c r="BY38" s="11">
        <f t="shared" si="86"/>
        <v>4212.6156000000001</v>
      </c>
      <c r="BZ38" s="11">
        <f t="shared" si="86"/>
        <v>4992.7295999999997</v>
      </c>
      <c r="CA38" s="11">
        <f t="shared" si="86"/>
        <v>5772.8435999999992</v>
      </c>
      <c r="CB38" s="11">
        <f t="shared" si="86"/>
        <v>6552.9575999999988</v>
      </c>
      <c r="CC38" s="11">
        <f t="shared" si="86"/>
        <v>8191.1970000000001</v>
      </c>
      <c r="CD38" s="11">
        <f t="shared" si="86"/>
        <v>8971.3109999999979</v>
      </c>
      <c r="CE38" s="11">
        <f t="shared" si="86"/>
        <v>9751.4249999999993</v>
      </c>
      <c r="CG38" s="9" t="s">
        <v>17</v>
      </c>
      <c r="CH38" s="12" t="s">
        <v>18</v>
      </c>
      <c r="CI38" s="11">
        <f t="shared" ref="CI38:CS38" si="87">+CI37*CI36</f>
        <v>1695.3299999999997</v>
      </c>
      <c r="CJ38" s="11">
        <f t="shared" si="87"/>
        <v>1937.5199999999998</v>
      </c>
      <c r="CK38" s="11">
        <f t="shared" si="87"/>
        <v>2664.0899999999997</v>
      </c>
      <c r="CL38" s="11">
        <f t="shared" si="87"/>
        <v>3471.3899999999994</v>
      </c>
      <c r="CM38" s="11">
        <f t="shared" si="87"/>
        <v>4359.42</v>
      </c>
      <c r="CN38" s="11">
        <f t="shared" si="87"/>
        <v>5166.7199999999993</v>
      </c>
      <c r="CO38" s="11">
        <f t="shared" si="87"/>
        <v>5974.0199999999995</v>
      </c>
      <c r="CP38" s="11">
        <f t="shared" si="87"/>
        <v>6781.3199999999988</v>
      </c>
      <c r="CQ38" s="11">
        <f t="shared" si="87"/>
        <v>8476.65</v>
      </c>
      <c r="CR38" s="11">
        <f t="shared" si="87"/>
        <v>9283.9499999999989</v>
      </c>
      <c r="CS38" s="11">
        <f t="shared" si="87"/>
        <v>10091.249999999998</v>
      </c>
      <c r="CU38" s="9" t="s">
        <v>17</v>
      </c>
      <c r="CV38" s="12" t="s">
        <v>18</v>
      </c>
      <c r="CW38" s="11">
        <f t="shared" ref="CW38:DG38" si="88">+CW37*CW36</f>
        <v>1852.1117999999999</v>
      </c>
      <c r="CX38" s="11">
        <f t="shared" si="88"/>
        <v>2116.6992</v>
      </c>
      <c r="CY38" s="11">
        <f t="shared" si="88"/>
        <v>2910.4614000000001</v>
      </c>
      <c r="CZ38" s="11">
        <f t="shared" si="88"/>
        <v>3792.4193999999998</v>
      </c>
      <c r="DA38" s="11">
        <f t="shared" si="88"/>
        <v>4762.5732000000007</v>
      </c>
      <c r="DB38" s="11">
        <f t="shared" si="88"/>
        <v>5644.5312000000004</v>
      </c>
      <c r="DC38" s="11">
        <f t="shared" si="88"/>
        <v>6526.4892</v>
      </c>
      <c r="DD38" s="11">
        <f t="shared" si="88"/>
        <v>7408.4471999999996</v>
      </c>
      <c r="DE38" s="11">
        <f t="shared" si="88"/>
        <v>9260.5590000000011</v>
      </c>
      <c r="DF38" s="11">
        <f t="shared" si="88"/>
        <v>10142.517</v>
      </c>
      <c r="DG38" s="11">
        <f t="shared" si="88"/>
        <v>11024.475</v>
      </c>
      <c r="DI38" s="9" t="s">
        <v>17</v>
      </c>
      <c r="DJ38" s="12" t="s">
        <v>18</v>
      </c>
      <c r="DK38" s="11">
        <v>1880.5121999999999</v>
      </c>
      <c r="DL38" s="11">
        <v>2149.1567999999997</v>
      </c>
      <c r="DM38" s="11">
        <v>2955.0906</v>
      </c>
      <c r="DN38" s="11">
        <v>3850.5726</v>
      </c>
      <c r="DO38" s="11">
        <v>4835.6028000000006</v>
      </c>
      <c r="DP38" s="11">
        <v>5731.0847999999996</v>
      </c>
      <c r="DQ38" s="11">
        <v>6626.5667999999996</v>
      </c>
      <c r="DR38" s="11">
        <v>7522.0487999999996</v>
      </c>
      <c r="DS38" s="11">
        <v>9402.5609999999997</v>
      </c>
      <c r="DT38" s="11">
        <v>10298.043</v>
      </c>
      <c r="DU38" s="11">
        <v>11193.525</v>
      </c>
      <c r="DW38" s="9" t="s">
        <v>17</v>
      </c>
      <c r="DX38" s="12" t="s">
        <v>18</v>
      </c>
      <c r="DY38" s="11">
        <f>+DY37*DY36</f>
        <v>2173.7897999999996</v>
      </c>
      <c r="DZ38" s="11">
        <f t="shared" ref="DZ38:EI38" si="89">+DZ37*DZ36</f>
        <v>2484.3311999999996</v>
      </c>
      <c r="EA38" s="11">
        <f t="shared" si="89"/>
        <v>3415.9553999999998</v>
      </c>
      <c r="EB38" s="11">
        <f t="shared" si="89"/>
        <v>4451.0933999999997</v>
      </c>
      <c r="EC38" s="11">
        <f t="shared" si="89"/>
        <v>5589.7452000000003</v>
      </c>
      <c r="ED38" s="11">
        <f t="shared" si="89"/>
        <v>6624.8831999999993</v>
      </c>
      <c r="EE38" s="11">
        <f t="shared" si="89"/>
        <v>7660.0211999999992</v>
      </c>
      <c r="EF38" s="11">
        <f t="shared" si="89"/>
        <v>8695.1591999999982</v>
      </c>
      <c r="EG38" s="11">
        <f t="shared" si="89"/>
        <v>10868.949000000001</v>
      </c>
      <c r="EH38" s="11">
        <f t="shared" si="89"/>
        <v>11904.086999999998</v>
      </c>
      <c r="EI38" s="11">
        <f t="shared" si="89"/>
        <v>12939.224999999999</v>
      </c>
      <c r="EK38" s="9" t="s">
        <v>17</v>
      </c>
      <c r="EL38" s="12" t="s">
        <v>18</v>
      </c>
      <c r="EM38" s="11">
        <f>+EM37*EM36</f>
        <v>2373.1722</v>
      </c>
      <c r="EN38" s="11">
        <f t="shared" ref="EN38:EW38" si="90">+EN37*EN36</f>
        <v>2712.1967999999997</v>
      </c>
      <c r="EO38" s="11">
        <f t="shared" si="90"/>
        <v>3729.2706000000003</v>
      </c>
      <c r="EP38" s="11">
        <f t="shared" si="90"/>
        <v>4859.3526000000002</v>
      </c>
      <c r="EQ38" s="11">
        <f t="shared" si="90"/>
        <v>6102.4427999999998</v>
      </c>
      <c r="ER38" s="11">
        <f t="shared" si="90"/>
        <v>7232.5248000000001</v>
      </c>
      <c r="ES38" s="11">
        <f t="shared" si="90"/>
        <v>8362.6067999999996</v>
      </c>
      <c r="ET38" s="11">
        <f t="shared" si="90"/>
        <v>9492.6887999999999</v>
      </c>
      <c r="EU38" s="11">
        <f t="shared" si="90"/>
        <v>11865.861000000001</v>
      </c>
      <c r="EV38" s="11">
        <f t="shared" si="90"/>
        <v>12995.942999999999</v>
      </c>
      <c r="EW38" s="11">
        <f t="shared" si="90"/>
        <v>14126.025</v>
      </c>
      <c r="EY38" s="9" t="s">
        <v>17</v>
      </c>
      <c r="EZ38" s="12" t="s">
        <v>18</v>
      </c>
      <c r="FA38" s="11">
        <f>+FA37*FA36</f>
        <v>2524.1579999999999</v>
      </c>
      <c r="FB38" s="11">
        <f t="shared" ref="FB38:FK38" si="91">+FB37*FB36</f>
        <v>2884.7519999999995</v>
      </c>
      <c r="FC38" s="11">
        <f t="shared" si="91"/>
        <v>3966.5340000000001</v>
      </c>
      <c r="FD38" s="11">
        <f t="shared" si="91"/>
        <v>5168.5139999999992</v>
      </c>
      <c r="FE38" s="11">
        <f t="shared" si="91"/>
        <v>6490.692</v>
      </c>
      <c r="FF38" s="11">
        <f t="shared" si="91"/>
        <v>7692.6719999999996</v>
      </c>
      <c r="FG38" s="11">
        <f t="shared" si="91"/>
        <v>8894.652</v>
      </c>
      <c r="FH38" s="11">
        <f t="shared" si="91"/>
        <v>10096.632</v>
      </c>
      <c r="FI38" s="11">
        <f t="shared" si="91"/>
        <v>12620.789999999999</v>
      </c>
      <c r="FJ38" s="11">
        <f t="shared" si="91"/>
        <v>13822.769999999999</v>
      </c>
      <c r="FK38" s="11">
        <f t="shared" si="91"/>
        <v>15024.75</v>
      </c>
      <c r="FM38" s="9" t="s">
        <v>17</v>
      </c>
      <c r="FN38" s="12" t="s">
        <v>18</v>
      </c>
      <c r="FO38" s="11">
        <f>+FO37*FO36</f>
        <v>2667.0293999999999</v>
      </c>
      <c r="FP38" s="11">
        <f t="shared" ref="FP38:FY38" si="92">+FP37*FP36</f>
        <v>3048.0335999999998</v>
      </c>
      <c r="FQ38" s="11">
        <f t="shared" si="92"/>
        <v>4191.0461999999998</v>
      </c>
      <c r="FR38" s="11">
        <f t="shared" si="92"/>
        <v>5461.0601999999999</v>
      </c>
      <c r="FS38" s="11">
        <f t="shared" si="92"/>
        <v>6858.0756000000001</v>
      </c>
      <c r="FT38" s="11">
        <f t="shared" si="92"/>
        <v>8128.0896000000002</v>
      </c>
      <c r="FU38" s="11">
        <f t="shared" si="92"/>
        <v>9398.1035999999986</v>
      </c>
      <c r="FV38" s="11">
        <f t="shared" si="92"/>
        <v>10668.1176</v>
      </c>
      <c r="FW38" s="11">
        <f t="shared" si="92"/>
        <v>13335.147000000001</v>
      </c>
      <c r="FX38" s="11">
        <f t="shared" si="92"/>
        <v>14605.160999999998</v>
      </c>
      <c r="FY38" s="11">
        <f t="shared" si="92"/>
        <v>15875.174999999999</v>
      </c>
      <c r="GA38" s="9" t="s">
        <v>17</v>
      </c>
      <c r="GB38" s="12" t="s">
        <v>18</v>
      </c>
      <c r="GC38" s="11">
        <f>+GC37*GC36</f>
        <v>2811.9294</v>
      </c>
      <c r="GD38" s="11">
        <f t="shared" ref="GD38:GM38" si="93">+GD37*GD36</f>
        <v>3213.6335999999997</v>
      </c>
      <c r="GE38" s="11">
        <f t="shared" si="93"/>
        <v>4418.7461999999996</v>
      </c>
      <c r="GF38" s="11">
        <f t="shared" si="93"/>
        <v>5757.7601999999997</v>
      </c>
      <c r="GG38" s="11">
        <f t="shared" si="93"/>
        <v>7230.6756000000005</v>
      </c>
      <c r="GH38" s="11">
        <f t="shared" si="93"/>
        <v>8569.6895999999997</v>
      </c>
      <c r="GI38" s="11">
        <f t="shared" si="93"/>
        <v>9908.7035999999989</v>
      </c>
      <c r="GJ38" s="11">
        <f t="shared" si="93"/>
        <v>11247.7176</v>
      </c>
      <c r="GK38" s="11">
        <f t="shared" si="93"/>
        <v>14059.647000000001</v>
      </c>
      <c r="GL38" s="11">
        <f t="shared" si="93"/>
        <v>15398.660999999998</v>
      </c>
      <c r="GM38" s="11">
        <f t="shared" si="93"/>
        <v>16737.674999999999</v>
      </c>
      <c r="GO38" s="9" t="s">
        <v>17</v>
      </c>
      <c r="GP38" s="12" t="s">
        <v>18</v>
      </c>
      <c r="GQ38" s="11">
        <f>+GQ37*GQ36</f>
        <v>3114.4805999999994</v>
      </c>
      <c r="GR38" s="11">
        <f>+GR37*GR36</f>
        <v>3559.4063999999994</v>
      </c>
      <c r="GS38" s="11">
        <f t="shared" ref="GS38:HA38" si="94">+GS37*GS36</f>
        <v>4894.1837999999998</v>
      </c>
      <c r="GT38" s="11">
        <f t="shared" si="94"/>
        <v>6377.2697999999991</v>
      </c>
      <c r="GU38" s="11">
        <f t="shared" si="94"/>
        <v>8008.6643999999997</v>
      </c>
      <c r="GV38" s="11">
        <f t="shared" si="94"/>
        <v>9491.750399999999</v>
      </c>
      <c r="GW38" s="11">
        <f t="shared" si="94"/>
        <v>10974.836399999998</v>
      </c>
      <c r="GX38" s="11">
        <f t="shared" si="94"/>
        <v>12457.922399999998</v>
      </c>
      <c r="GY38" s="11">
        <f t="shared" si="94"/>
        <v>15572.403</v>
      </c>
      <c r="GZ38" s="11">
        <f t="shared" si="94"/>
        <v>17055.488999999998</v>
      </c>
      <c r="HA38" s="11">
        <f t="shared" si="94"/>
        <v>18538.574999999997</v>
      </c>
    </row>
    <row r="39" spans="1:209" ht="13.9" x14ac:dyDescent="0.25">
      <c r="A39" s="9" t="s">
        <v>19</v>
      </c>
      <c r="B39" s="12" t="s">
        <v>20</v>
      </c>
      <c r="C39" s="11">
        <f>+[1]Docentes!C8</f>
        <v>2722</v>
      </c>
      <c r="D39" s="11">
        <f>+[1]Docentes!D8</f>
        <v>2722</v>
      </c>
      <c r="E39" s="11">
        <f>+[1]Docentes!E8</f>
        <v>2722</v>
      </c>
      <c r="F39" s="11">
        <f>+[1]Docentes!F8</f>
        <v>2722</v>
      </c>
      <c r="G39" s="11">
        <f>+[1]Docentes!G8</f>
        <v>2722</v>
      </c>
      <c r="H39" s="11">
        <f>+[1]Docentes!H8</f>
        <v>2722</v>
      </c>
      <c r="I39" s="11">
        <f>+[1]Docentes!I8</f>
        <v>2722</v>
      </c>
      <c r="J39" s="11">
        <f>+[1]Docentes!J8</f>
        <v>2722</v>
      </c>
      <c r="K39" s="11">
        <f>+[1]Docentes!K8</f>
        <v>2722</v>
      </c>
      <c r="L39" s="11">
        <f>+[1]Docentes!L8</f>
        <v>2722</v>
      </c>
      <c r="M39" s="11">
        <f>+[1]Docentes!M8</f>
        <v>2722</v>
      </c>
      <c r="O39" s="9" t="s">
        <v>19</v>
      </c>
      <c r="P39" s="12" t="s">
        <v>20</v>
      </c>
      <c r="Q39" s="11">
        <f>+[1]Docentes!Q8</f>
        <v>2934</v>
      </c>
      <c r="R39" s="11">
        <f>+[1]Docentes!R8</f>
        <v>2934</v>
      </c>
      <c r="S39" s="11">
        <f>+[1]Docentes!S8</f>
        <v>2934</v>
      </c>
      <c r="T39" s="11">
        <f>+[1]Docentes!T8</f>
        <v>2934</v>
      </c>
      <c r="U39" s="11">
        <f>+[1]Docentes!U8</f>
        <v>2934</v>
      </c>
      <c r="V39" s="11">
        <f>+[1]Docentes!V8</f>
        <v>2934</v>
      </c>
      <c r="W39" s="11">
        <f>+[1]Docentes!W8</f>
        <v>2934</v>
      </c>
      <c r="X39" s="11">
        <f>+[1]Docentes!X8</f>
        <v>2934</v>
      </c>
      <c r="Y39" s="11">
        <f>+[1]Docentes!Y8</f>
        <v>2934</v>
      </c>
      <c r="Z39" s="11">
        <f>+[1]Docentes!Z8</f>
        <v>2934</v>
      </c>
      <c r="AA39" s="11">
        <f>+[1]Docentes!AA8</f>
        <v>2934</v>
      </c>
      <c r="AC39" s="9" t="s">
        <v>19</v>
      </c>
      <c r="AD39" s="12" t="s">
        <v>20</v>
      </c>
      <c r="AE39" s="11">
        <f>+[1]Docentes!AE8</f>
        <v>3062</v>
      </c>
      <c r="AF39" s="11">
        <f>+[1]Docentes!AF8</f>
        <v>3062</v>
      </c>
      <c r="AG39" s="11">
        <f>+[1]Docentes!AG8</f>
        <v>3062</v>
      </c>
      <c r="AH39" s="11">
        <f>+[1]Docentes!AH8</f>
        <v>3062</v>
      </c>
      <c r="AI39" s="11">
        <f>+[1]Docentes!AI8</f>
        <v>3062</v>
      </c>
      <c r="AJ39" s="11">
        <f>+[1]Docentes!AJ8</f>
        <v>3062</v>
      </c>
      <c r="AK39" s="11">
        <f>+[1]Docentes!AK8</f>
        <v>3062</v>
      </c>
      <c r="AL39" s="11">
        <f>+[1]Docentes!AL8</f>
        <v>3062</v>
      </c>
      <c r="AM39" s="11">
        <f>+[1]Docentes!AM8</f>
        <v>3062</v>
      </c>
      <c r="AN39" s="11">
        <f>+[1]Docentes!AN8</f>
        <v>3062</v>
      </c>
      <c r="AO39" s="11">
        <f>+[1]Docentes!AO8</f>
        <v>3062</v>
      </c>
      <c r="AQ39" s="9" t="s">
        <v>19</v>
      </c>
      <c r="AR39" s="12" t="s">
        <v>20</v>
      </c>
      <c r="AS39" s="11">
        <f>+[1]Docentes!AS8</f>
        <v>3147</v>
      </c>
      <c r="AT39" s="11">
        <f>+[1]Docentes!AT8</f>
        <v>3147</v>
      </c>
      <c r="AU39" s="11">
        <f>+[1]Docentes!AU8</f>
        <v>3147</v>
      </c>
      <c r="AV39" s="11">
        <f>+[1]Docentes!AV8</f>
        <v>3147</v>
      </c>
      <c r="AW39" s="11">
        <f>+[1]Docentes!AW8</f>
        <v>3147</v>
      </c>
      <c r="AX39" s="11">
        <f>+[1]Docentes!AX8</f>
        <v>3147</v>
      </c>
      <c r="AY39" s="11">
        <f>+[1]Docentes!AY8</f>
        <v>3147</v>
      </c>
      <c r="AZ39" s="11">
        <f>+[1]Docentes!AZ8</f>
        <v>3147</v>
      </c>
      <c r="BA39" s="11">
        <f>+[1]Docentes!BA8</f>
        <v>3147</v>
      </c>
      <c r="BB39" s="11">
        <f>+[1]Docentes!BB8</f>
        <v>3147</v>
      </c>
      <c r="BC39" s="11">
        <f>+[1]Docentes!BC8</f>
        <v>3147</v>
      </c>
      <c r="BE39" s="9" t="s">
        <v>19</v>
      </c>
      <c r="BF39" s="12" t="s">
        <v>20</v>
      </c>
      <c r="BG39" s="11">
        <f>+[1]Docentes!BG8</f>
        <v>3274</v>
      </c>
      <c r="BH39" s="11">
        <f>+[1]Docentes!BH8</f>
        <v>3274</v>
      </c>
      <c r="BI39" s="11">
        <f>+[1]Docentes!BI8</f>
        <v>3274</v>
      </c>
      <c r="BJ39" s="11">
        <f>+[1]Docentes!BJ8</f>
        <v>3274</v>
      </c>
      <c r="BK39" s="11">
        <f>+[1]Docentes!BK8</f>
        <v>3274</v>
      </c>
      <c r="BL39" s="11">
        <f>+[1]Docentes!BL8</f>
        <v>3274</v>
      </c>
      <c r="BM39" s="11">
        <f>+[1]Docentes!BM8</f>
        <v>3274</v>
      </c>
      <c r="BN39" s="11">
        <f>+[1]Docentes!BN8</f>
        <v>3274</v>
      </c>
      <c r="BO39" s="11">
        <f>+[1]Docentes!BO8</f>
        <v>3274</v>
      </c>
      <c r="BP39" s="11">
        <f>+[1]Docentes!BP8</f>
        <v>3274</v>
      </c>
      <c r="BQ39" s="11">
        <f>+[1]Docentes!BQ8</f>
        <v>3274</v>
      </c>
      <c r="BS39" s="9" t="s">
        <v>19</v>
      </c>
      <c r="BT39" s="12" t="s">
        <v>20</v>
      </c>
      <c r="BU39" s="11">
        <f>+[1]Docentes!BU8</f>
        <v>3359</v>
      </c>
      <c r="BV39" s="11">
        <f>+[1]Docentes!BV8</f>
        <v>3359</v>
      </c>
      <c r="BW39" s="11">
        <f>+[1]Docentes!BW8</f>
        <v>3359</v>
      </c>
      <c r="BX39" s="11">
        <f>+[1]Docentes!BX8</f>
        <v>3359</v>
      </c>
      <c r="BY39" s="11">
        <f>+[1]Docentes!BY8</f>
        <v>3359</v>
      </c>
      <c r="BZ39" s="11">
        <f>+[1]Docentes!BZ8</f>
        <v>3359</v>
      </c>
      <c r="CA39" s="11">
        <f>+[1]Docentes!CA8</f>
        <v>3359</v>
      </c>
      <c r="CB39" s="11">
        <f>+[1]Docentes!CB8</f>
        <v>3359</v>
      </c>
      <c r="CC39" s="11">
        <f>+[1]Docentes!CC8</f>
        <v>3359</v>
      </c>
      <c r="CD39" s="11">
        <f>+[1]Docentes!CD8</f>
        <v>3359</v>
      </c>
      <c r="CE39" s="11">
        <f>+[1]Docentes!CE8</f>
        <v>3359</v>
      </c>
      <c r="CG39" s="9" t="s">
        <v>19</v>
      </c>
      <c r="CH39" s="12" t="s">
        <v>20</v>
      </c>
      <c r="CI39" s="11">
        <f>+[1]Docentes!CI8</f>
        <v>3529</v>
      </c>
      <c r="CJ39" s="11">
        <f>+[1]Docentes!CJ8</f>
        <v>3529</v>
      </c>
      <c r="CK39" s="11">
        <f>+[1]Docentes!CK8</f>
        <v>3529</v>
      </c>
      <c r="CL39" s="11">
        <f>+[1]Docentes!CL8</f>
        <v>3529</v>
      </c>
      <c r="CM39" s="11">
        <f>+[1]Docentes!CM8</f>
        <v>3529</v>
      </c>
      <c r="CN39" s="11">
        <f>+[1]Docentes!CN8</f>
        <v>3529</v>
      </c>
      <c r="CO39" s="11">
        <f>+[1]Docentes!CO8</f>
        <v>3529</v>
      </c>
      <c r="CP39" s="11">
        <f>+[1]Docentes!CP8</f>
        <v>3529</v>
      </c>
      <c r="CQ39" s="11">
        <f>+[1]Docentes!CQ8</f>
        <v>3529</v>
      </c>
      <c r="CR39" s="11">
        <f>+[1]Docentes!CR8</f>
        <v>3529</v>
      </c>
      <c r="CS39" s="11">
        <f>+[1]Docentes!CS8</f>
        <v>3529</v>
      </c>
      <c r="CU39" s="9" t="s">
        <v>19</v>
      </c>
      <c r="CV39" s="12" t="s">
        <v>20</v>
      </c>
      <c r="CW39" s="11">
        <f>+[1]Docentes!CW8</f>
        <v>3997</v>
      </c>
      <c r="CX39" s="11">
        <f>+[1]Docentes!CX8</f>
        <v>3997</v>
      </c>
      <c r="CY39" s="11">
        <f>+[1]Docentes!CY8</f>
        <v>3997</v>
      </c>
      <c r="CZ39" s="11">
        <f>+[1]Docentes!CZ8</f>
        <v>3997</v>
      </c>
      <c r="DA39" s="11">
        <f>+[1]Docentes!DA8</f>
        <v>3997</v>
      </c>
      <c r="DB39" s="11">
        <f>+[1]Docentes!DB8</f>
        <v>3997</v>
      </c>
      <c r="DC39" s="11">
        <f>+[1]Docentes!DC8</f>
        <v>3997</v>
      </c>
      <c r="DD39" s="11">
        <f>+[1]Docentes!DD8</f>
        <v>3997</v>
      </c>
      <c r="DE39" s="11">
        <f>+[1]Docentes!DE8</f>
        <v>3997</v>
      </c>
      <c r="DF39" s="11">
        <f>+[1]Docentes!DF8</f>
        <v>3997</v>
      </c>
      <c r="DG39" s="11">
        <f>+[1]Docentes!DG8</f>
        <v>3997</v>
      </c>
      <c r="DI39" s="9" t="s">
        <v>19</v>
      </c>
      <c r="DJ39" s="12" t="s">
        <v>20</v>
      </c>
      <c r="DK39" s="11">
        <v>4082</v>
      </c>
      <c r="DL39" s="11">
        <v>4082</v>
      </c>
      <c r="DM39" s="11">
        <v>4082</v>
      </c>
      <c r="DN39" s="11">
        <v>4082</v>
      </c>
      <c r="DO39" s="11">
        <v>4082</v>
      </c>
      <c r="DP39" s="11">
        <v>4082</v>
      </c>
      <c r="DQ39" s="11">
        <v>4082</v>
      </c>
      <c r="DR39" s="11">
        <v>4082</v>
      </c>
      <c r="DS39" s="11">
        <v>4082</v>
      </c>
      <c r="DT39" s="11">
        <v>4082</v>
      </c>
      <c r="DU39" s="11">
        <v>4082</v>
      </c>
      <c r="DW39" s="9" t="s">
        <v>19</v>
      </c>
      <c r="DX39" s="12" t="s">
        <v>20</v>
      </c>
      <c r="DY39" s="11">
        <f>+DY19</f>
        <v>4529</v>
      </c>
      <c r="DZ39" s="11">
        <f t="shared" ref="DZ39:EI39" si="95">+DZ19</f>
        <v>4529</v>
      </c>
      <c r="EA39" s="11">
        <f t="shared" si="95"/>
        <v>4529</v>
      </c>
      <c r="EB39" s="11">
        <f t="shared" si="95"/>
        <v>4529</v>
      </c>
      <c r="EC39" s="11">
        <f t="shared" si="95"/>
        <v>4529</v>
      </c>
      <c r="ED39" s="11">
        <f t="shared" si="95"/>
        <v>4529</v>
      </c>
      <c r="EE39" s="11">
        <f t="shared" si="95"/>
        <v>4529</v>
      </c>
      <c r="EF39" s="11">
        <f t="shared" si="95"/>
        <v>4529</v>
      </c>
      <c r="EG39" s="11">
        <f t="shared" si="95"/>
        <v>4529</v>
      </c>
      <c r="EH39" s="11">
        <f t="shared" si="95"/>
        <v>4529</v>
      </c>
      <c r="EI39" s="11">
        <f t="shared" si="95"/>
        <v>4529</v>
      </c>
      <c r="EK39" s="9" t="s">
        <v>19</v>
      </c>
      <c r="EL39" s="12" t="s">
        <v>20</v>
      </c>
      <c r="EM39" s="11">
        <f>+EM19</f>
        <v>5152</v>
      </c>
      <c r="EN39" s="11">
        <f t="shared" ref="EN39:EW39" si="96">+EN19</f>
        <v>5152</v>
      </c>
      <c r="EO39" s="11">
        <f t="shared" si="96"/>
        <v>5152</v>
      </c>
      <c r="EP39" s="11">
        <f t="shared" si="96"/>
        <v>5152</v>
      </c>
      <c r="EQ39" s="11">
        <f t="shared" si="96"/>
        <v>5152</v>
      </c>
      <c r="ER39" s="11">
        <f t="shared" si="96"/>
        <v>5152</v>
      </c>
      <c r="ES39" s="11">
        <f t="shared" si="96"/>
        <v>5152</v>
      </c>
      <c r="ET39" s="11">
        <f t="shared" si="96"/>
        <v>5152</v>
      </c>
      <c r="EU39" s="11">
        <f t="shared" si="96"/>
        <v>5152</v>
      </c>
      <c r="EV39" s="11">
        <f t="shared" si="96"/>
        <v>5152</v>
      </c>
      <c r="EW39" s="11">
        <f t="shared" si="96"/>
        <v>5152</v>
      </c>
      <c r="EY39" s="9" t="s">
        <v>19</v>
      </c>
      <c r="EZ39" s="12" t="s">
        <v>20</v>
      </c>
      <c r="FA39" s="11">
        <f>+FA19</f>
        <v>5029</v>
      </c>
      <c r="FB39" s="11">
        <f t="shared" ref="FB39:FK39" si="97">+FB19</f>
        <v>5029</v>
      </c>
      <c r="FC39" s="11">
        <f t="shared" si="97"/>
        <v>5029</v>
      </c>
      <c r="FD39" s="11">
        <f t="shared" si="97"/>
        <v>5029</v>
      </c>
      <c r="FE39" s="11">
        <f t="shared" si="97"/>
        <v>5029</v>
      </c>
      <c r="FF39" s="11">
        <f t="shared" si="97"/>
        <v>5029</v>
      </c>
      <c r="FG39" s="11">
        <f t="shared" si="97"/>
        <v>5029</v>
      </c>
      <c r="FH39" s="11">
        <f t="shared" si="97"/>
        <v>5029</v>
      </c>
      <c r="FI39" s="11">
        <f t="shared" si="97"/>
        <v>5029</v>
      </c>
      <c r="FJ39" s="11">
        <f t="shared" si="97"/>
        <v>5029</v>
      </c>
      <c r="FK39" s="11">
        <f t="shared" si="97"/>
        <v>5029</v>
      </c>
      <c r="FM39" s="9" t="s">
        <v>19</v>
      </c>
      <c r="FN39" s="12" t="s">
        <v>20</v>
      </c>
      <c r="FO39" s="11">
        <f>+FO19</f>
        <v>5475</v>
      </c>
      <c r="FP39" s="11">
        <f t="shared" ref="FP39:FY39" si="98">+FP19</f>
        <v>5475</v>
      </c>
      <c r="FQ39" s="11">
        <f t="shared" si="98"/>
        <v>5475</v>
      </c>
      <c r="FR39" s="11">
        <f t="shared" si="98"/>
        <v>5475</v>
      </c>
      <c r="FS39" s="11">
        <f t="shared" si="98"/>
        <v>5475</v>
      </c>
      <c r="FT39" s="11">
        <f t="shared" si="98"/>
        <v>5475</v>
      </c>
      <c r="FU39" s="11">
        <f t="shared" si="98"/>
        <v>5475</v>
      </c>
      <c r="FV39" s="11">
        <f t="shared" si="98"/>
        <v>5475</v>
      </c>
      <c r="FW39" s="11">
        <f t="shared" si="98"/>
        <v>5475</v>
      </c>
      <c r="FX39" s="11">
        <f t="shared" si="98"/>
        <v>5475</v>
      </c>
      <c r="FY39" s="11">
        <f t="shared" si="98"/>
        <v>5475</v>
      </c>
      <c r="GA39" s="9" t="s">
        <v>19</v>
      </c>
      <c r="GB39" s="12" t="s">
        <v>20</v>
      </c>
      <c r="GC39" s="11">
        <f>+GC19</f>
        <v>5928</v>
      </c>
      <c r="GD39" s="11">
        <f t="shared" ref="GD39:GM39" si="99">+GD19</f>
        <v>5928</v>
      </c>
      <c r="GE39" s="11">
        <f t="shared" si="99"/>
        <v>5928</v>
      </c>
      <c r="GF39" s="11">
        <f t="shared" si="99"/>
        <v>5928</v>
      </c>
      <c r="GG39" s="11">
        <f t="shared" si="99"/>
        <v>5928</v>
      </c>
      <c r="GH39" s="11">
        <f t="shared" si="99"/>
        <v>5928</v>
      </c>
      <c r="GI39" s="11">
        <f t="shared" si="99"/>
        <v>5928</v>
      </c>
      <c r="GJ39" s="11">
        <f t="shared" si="99"/>
        <v>5928</v>
      </c>
      <c r="GK39" s="11">
        <f t="shared" si="99"/>
        <v>5928</v>
      </c>
      <c r="GL39" s="11">
        <f t="shared" si="99"/>
        <v>5928</v>
      </c>
      <c r="GM39" s="11">
        <f t="shared" si="99"/>
        <v>5928</v>
      </c>
      <c r="GO39" s="9" t="s">
        <v>19</v>
      </c>
      <c r="GP39" s="12" t="s">
        <v>20</v>
      </c>
      <c r="GQ39" s="11">
        <f>+GQ19</f>
        <v>6874</v>
      </c>
      <c r="GR39" s="11">
        <f t="shared" ref="GR39:HA39" si="100">+GR19</f>
        <v>6874</v>
      </c>
      <c r="GS39" s="11">
        <f t="shared" si="100"/>
        <v>6874</v>
      </c>
      <c r="GT39" s="11">
        <f t="shared" si="100"/>
        <v>6874</v>
      </c>
      <c r="GU39" s="11">
        <f t="shared" si="100"/>
        <v>6874</v>
      </c>
      <c r="GV39" s="11">
        <f t="shared" si="100"/>
        <v>6874</v>
      </c>
      <c r="GW39" s="11">
        <f t="shared" si="100"/>
        <v>6874</v>
      </c>
      <c r="GX39" s="11">
        <f t="shared" si="100"/>
        <v>6874</v>
      </c>
      <c r="GY39" s="11">
        <f t="shared" si="100"/>
        <v>6874</v>
      </c>
      <c r="GZ39" s="11">
        <f t="shared" si="100"/>
        <v>6874</v>
      </c>
      <c r="HA39" s="11">
        <f t="shared" si="100"/>
        <v>6874</v>
      </c>
    </row>
    <row r="40" spans="1:209" ht="13.9" x14ac:dyDescent="0.25">
      <c r="A40" s="9" t="s">
        <v>53</v>
      </c>
      <c r="B40" s="12" t="s">
        <v>63</v>
      </c>
      <c r="C40" s="11">
        <f>230*$M$34</f>
        <v>317.39999999999998</v>
      </c>
      <c r="D40" s="11">
        <f t="shared" ref="D40:M40" si="101">230*$M$34</f>
        <v>317.39999999999998</v>
      </c>
      <c r="E40" s="11">
        <f t="shared" si="101"/>
        <v>317.39999999999998</v>
      </c>
      <c r="F40" s="11">
        <f t="shared" si="101"/>
        <v>317.39999999999998</v>
      </c>
      <c r="G40" s="11">
        <f t="shared" si="101"/>
        <v>317.39999999999998</v>
      </c>
      <c r="H40" s="11">
        <f t="shared" si="101"/>
        <v>317.39999999999998</v>
      </c>
      <c r="I40" s="11">
        <f t="shared" si="101"/>
        <v>317.39999999999998</v>
      </c>
      <c r="J40" s="11">
        <f t="shared" si="101"/>
        <v>317.39999999999998</v>
      </c>
      <c r="K40" s="11">
        <f t="shared" si="101"/>
        <v>317.39999999999998</v>
      </c>
      <c r="L40" s="11">
        <f t="shared" si="101"/>
        <v>317.39999999999998</v>
      </c>
      <c r="M40" s="11">
        <f t="shared" si="101"/>
        <v>317.39999999999998</v>
      </c>
      <c r="O40" s="9" t="s">
        <v>53</v>
      </c>
      <c r="P40" s="12" t="s">
        <v>63</v>
      </c>
      <c r="Q40" s="11">
        <f>+AA34*S11</f>
        <v>333.96</v>
      </c>
      <c r="R40" s="11">
        <f>+AA34*S11</f>
        <v>333.96</v>
      </c>
      <c r="S40" s="11">
        <f>+AA34*S11</f>
        <v>333.96</v>
      </c>
      <c r="T40" s="11">
        <f>+AA34*S11</f>
        <v>333.96</v>
      </c>
      <c r="U40" s="11">
        <f>+AA34*S11</f>
        <v>333.96</v>
      </c>
      <c r="V40" s="11">
        <f>+AA34*S11</f>
        <v>333.96</v>
      </c>
      <c r="W40" s="11">
        <f>+AA34*S11</f>
        <v>333.96</v>
      </c>
      <c r="X40" s="11">
        <f>+AA34*S11</f>
        <v>333.96</v>
      </c>
      <c r="Y40" s="11">
        <f>+AA34*S11</f>
        <v>333.96</v>
      </c>
      <c r="Z40" s="11">
        <f>+AA34*S11</f>
        <v>333.96</v>
      </c>
      <c r="AA40" s="11">
        <f>+AA34*S11</f>
        <v>333.96</v>
      </c>
      <c r="AC40" s="9" t="s">
        <v>53</v>
      </c>
      <c r="AD40" s="12" t="s">
        <v>63</v>
      </c>
      <c r="AE40" s="11">
        <f>+AO34*AG11</f>
        <v>342.23999999999995</v>
      </c>
      <c r="AF40" s="11">
        <f>+AO34*AG11</f>
        <v>342.23999999999995</v>
      </c>
      <c r="AG40" s="11">
        <f>+AO34*AG11</f>
        <v>342.23999999999995</v>
      </c>
      <c r="AH40" s="11">
        <f>+AO34*AG11</f>
        <v>342.23999999999995</v>
      </c>
      <c r="AI40" s="11">
        <f>+AO34*AG11</f>
        <v>342.23999999999995</v>
      </c>
      <c r="AJ40" s="11">
        <f>+AO34*AG11</f>
        <v>342.23999999999995</v>
      </c>
      <c r="AK40" s="11">
        <f>+AO34*AG11</f>
        <v>342.23999999999995</v>
      </c>
      <c r="AL40" s="11">
        <f>+AO34*AG11</f>
        <v>342.23999999999995</v>
      </c>
      <c r="AM40" s="11">
        <f>+AO34*AG11</f>
        <v>342.23999999999995</v>
      </c>
      <c r="AN40" s="11">
        <f>+AO34*AG11</f>
        <v>342.23999999999995</v>
      </c>
      <c r="AO40" s="11">
        <f>+AO34*AG11</f>
        <v>342.23999999999995</v>
      </c>
      <c r="AQ40" s="9" t="s">
        <v>53</v>
      </c>
      <c r="AR40" s="12" t="s">
        <v>63</v>
      </c>
      <c r="AS40" s="11">
        <f>+BC34*AU11</f>
        <v>349.14</v>
      </c>
      <c r="AT40" s="11">
        <f>+BC34*AU11</f>
        <v>349.14</v>
      </c>
      <c r="AU40" s="11">
        <f>+BC34*AU11</f>
        <v>349.14</v>
      </c>
      <c r="AV40" s="11">
        <f>+BC34*AU11</f>
        <v>349.14</v>
      </c>
      <c r="AW40" s="11">
        <f>+BC34*AU11</f>
        <v>349.14</v>
      </c>
      <c r="AX40" s="11">
        <f>+BC34*AU11</f>
        <v>349.14</v>
      </c>
      <c r="AY40" s="11">
        <f>+BC34*AU11</f>
        <v>349.14</v>
      </c>
      <c r="AZ40" s="11">
        <f>+BC34*AU11</f>
        <v>349.14</v>
      </c>
      <c r="BA40" s="11">
        <f>+BC34*AU11</f>
        <v>349.14</v>
      </c>
      <c r="BB40" s="11">
        <f>+BC34*AU11</f>
        <v>349.14</v>
      </c>
      <c r="BC40" s="11">
        <f>+BC34*AU11</f>
        <v>349.14</v>
      </c>
      <c r="BE40" s="9" t="s">
        <v>53</v>
      </c>
      <c r="BF40" s="12" t="s">
        <v>63</v>
      </c>
      <c r="BG40" s="11">
        <f>+BQ34*BI11</f>
        <v>358.79999999999995</v>
      </c>
      <c r="BH40" s="11">
        <f>+BQ34*BI11</f>
        <v>358.79999999999995</v>
      </c>
      <c r="BI40" s="11">
        <f>+BQ34*BI11</f>
        <v>358.79999999999995</v>
      </c>
      <c r="BJ40" s="11">
        <f>+BQ34*BI11</f>
        <v>358.79999999999995</v>
      </c>
      <c r="BK40" s="11">
        <f>+BQ34*BI11</f>
        <v>358.79999999999995</v>
      </c>
      <c r="BL40" s="11">
        <f>+BQ34*BI11</f>
        <v>358.79999999999995</v>
      </c>
      <c r="BM40" s="11">
        <f>+BQ34*BI11</f>
        <v>358.79999999999995</v>
      </c>
      <c r="BN40" s="11">
        <f>+BQ34*BI11</f>
        <v>358.79999999999995</v>
      </c>
      <c r="BO40" s="11">
        <f>+BQ34*BI11</f>
        <v>358.79999999999995</v>
      </c>
      <c r="BP40" s="11">
        <f>+BQ34*BI11</f>
        <v>358.79999999999995</v>
      </c>
      <c r="BQ40" s="11">
        <f>+BQ34*BI11</f>
        <v>358.79999999999995</v>
      </c>
      <c r="BS40" s="9" t="s">
        <v>53</v>
      </c>
      <c r="BT40" s="12" t="s">
        <v>63</v>
      </c>
      <c r="BU40" s="11">
        <f>+CE34*BW11</f>
        <v>365.7</v>
      </c>
      <c r="BV40" s="11">
        <f>+CE34*BW11</f>
        <v>365.7</v>
      </c>
      <c r="BW40" s="11">
        <f>+CE34*BW11</f>
        <v>365.7</v>
      </c>
      <c r="BX40" s="11">
        <f>+CE34*BW11</f>
        <v>365.7</v>
      </c>
      <c r="BY40" s="11">
        <f>+CE34*BW11</f>
        <v>365.7</v>
      </c>
      <c r="BZ40" s="11">
        <f>+CE34*BW11</f>
        <v>365.7</v>
      </c>
      <c r="CA40" s="11">
        <f>+CE34*BW11</f>
        <v>365.7</v>
      </c>
      <c r="CB40" s="11">
        <f>+CE34*BW11</f>
        <v>365.7</v>
      </c>
      <c r="CC40" s="11">
        <f>+CE34*BW11</f>
        <v>365.7</v>
      </c>
      <c r="CD40" s="11">
        <f>+CE34*BW11</f>
        <v>365.7</v>
      </c>
      <c r="CE40" s="11">
        <f>+CE34*BW11</f>
        <v>365.7</v>
      </c>
      <c r="CG40" s="9" t="s">
        <v>53</v>
      </c>
      <c r="CH40" s="12" t="s">
        <v>63</v>
      </c>
      <c r="CI40" s="11">
        <f>+CS34*CK11</f>
        <v>378.11999999999995</v>
      </c>
      <c r="CJ40" s="11">
        <f>+CS34*CK11</f>
        <v>378.11999999999995</v>
      </c>
      <c r="CK40" s="11">
        <f>+CS34*CK11</f>
        <v>378.11999999999995</v>
      </c>
      <c r="CL40" s="11">
        <f>+CS34*CK11</f>
        <v>378.11999999999995</v>
      </c>
      <c r="CM40" s="11">
        <f>+CS34*CK11</f>
        <v>378.11999999999995</v>
      </c>
      <c r="CN40" s="11">
        <f>+CS34*CK11</f>
        <v>378.11999999999995</v>
      </c>
      <c r="CO40" s="11">
        <f>+CS34*CK11</f>
        <v>378.11999999999995</v>
      </c>
      <c r="CP40" s="11">
        <f>+CS34*CK11</f>
        <v>378.11999999999995</v>
      </c>
      <c r="CQ40" s="11">
        <f>+CS34*CK11</f>
        <v>378.11999999999995</v>
      </c>
      <c r="CR40" s="11">
        <f>+CS34*CK11</f>
        <v>378.11999999999995</v>
      </c>
      <c r="CS40" s="11">
        <f>+CS34*CK11</f>
        <v>378.11999999999995</v>
      </c>
      <c r="CU40" s="9" t="s">
        <v>53</v>
      </c>
      <c r="CV40" s="12" t="s">
        <v>63</v>
      </c>
      <c r="CW40" s="11">
        <f>+DG34*CY11</f>
        <v>412.61999999999995</v>
      </c>
      <c r="CX40" s="11">
        <f>+DG34*CY11</f>
        <v>412.61999999999995</v>
      </c>
      <c r="CY40" s="11">
        <f>+DG34*CY11</f>
        <v>412.61999999999995</v>
      </c>
      <c r="CZ40" s="11">
        <f>+DG34*CY11</f>
        <v>412.61999999999995</v>
      </c>
      <c r="DA40" s="11">
        <f>+DG34*CY11</f>
        <v>412.61999999999995</v>
      </c>
      <c r="DB40" s="11">
        <f>+DG34*CY11</f>
        <v>412.61999999999995</v>
      </c>
      <c r="DC40" s="11">
        <f>+DG34*CY11</f>
        <v>412.61999999999995</v>
      </c>
      <c r="DD40" s="11">
        <f>+DG34*CY11</f>
        <v>412.61999999999995</v>
      </c>
      <c r="DE40" s="11">
        <f>+DG34*CY11</f>
        <v>412.61999999999995</v>
      </c>
      <c r="DF40" s="11">
        <f>+DG34*CY11</f>
        <v>412.61999999999995</v>
      </c>
      <c r="DG40" s="11">
        <f>+DG34*CY11</f>
        <v>412.61999999999995</v>
      </c>
      <c r="DI40" s="9" t="s">
        <v>53</v>
      </c>
      <c r="DJ40" s="12" t="s">
        <v>63</v>
      </c>
      <c r="DK40" s="11">
        <v>419.52</v>
      </c>
      <c r="DL40" s="11">
        <v>419.52</v>
      </c>
      <c r="DM40" s="11">
        <v>419.52</v>
      </c>
      <c r="DN40" s="11">
        <v>419.52</v>
      </c>
      <c r="DO40" s="11">
        <v>419.52</v>
      </c>
      <c r="DP40" s="11">
        <v>419.52</v>
      </c>
      <c r="DQ40" s="11">
        <v>419.52</v>
      </c>
      <c r="DR40" s="11">
        <v>419.52</v>
      </c>
      <c r="DS40" s="11">
        <v>419.52</v>
      </c>
      <c r="DT40" s="11">
        <v>419.52</v>
      </c>
      <c r="DU40" s="11">
        <v>419.52</v>
      </c>
      <c r="DW40" s="9" t="s">
        <v>53</v>
      </c>
      <c r="DX40" s="12" t="s">
        <v>63</v>
      </c>
      <c r="DY40" s="11">
        <f>+DY22*0.8414634</f>
        <v>469.19999184</v>
      </c>
      <c r="DZ40" s="11">
        <f t="shared" ref="DZ40:EI40" si="102">+DZ22*0.8414634</f>
        <v>469.19999184</v>
      </c>
      <c r="EA40" s="11">
        <f t="shared" si="102"/>
        <v>469.19999184</v>
      </c>
      <c r="EB40" s="11">
        <f t="shared" si="102"/>
        <v>469.19999184</v>
      </c>
      <c r="EC40" s="11">
        <f t="shared" si="102"/>
        <v>469.19999184</v>
      </c>
      <c r="ED40" s="11">
        <f t="shared" si="102"/>
        <v>469.19999184</v>
      </c>
      <c r="EE40" s="11">
        <f t="shared" si="102"/>
        <v>469.19999184</v>
      </c>
      <c r="EF40" s="11">
        <f t="shared" si="102"/>
        <v>469.19999184</v>
      </c>
      <c r="EG40" s="11">
        <f t="shared" si="102"/>
        <v>469.19999184</v>
      </c>
      <c r="EH40" s="11">
        <f t="shared" si="102"/>
        <v>469.19999184</v>
      </c>
      <c r="EI40" s="11">
        <f t="shared" si="102"/>
        <v>469.19999184</v>
      </c>
      <c r="EK40" s="9" t="s">
        <v>53</v>
      </c>
      <c r="EL40" s="12" t="s">
        <v>63</v>
      </c>
      <c r="EM40" s="11">
        <f>+EM22*0.8414634</f>
        <v>513.35999107199996</v>
      </c>
      <c r="EN40" s="11">
        <f t="shared" ref="EN40:EW40" si="103">+EN22*0.8414634</f>
        <v>513.35999107199996</v>
      </c>
      <c r="EO40" s="11">
        <f t="shared" si="103"/>
        <v>513.35999107199996</v>
      </c>
      <c r="EP40" s="11">
        <f t="shared" si="103"/>
        <v>513.35999107199996</v>
      </c>
      <c r="EQ40" s="11">
        <f t="shared" si="103"/>
        <v>513.35999107199996</v>
      </c>
      <c r="ER40" s="11">
        <f t="shared" si="103"/>
        <v>513.35999107199996</v>
      </c>
      <c r="ES40" s="11">
        <f t="shared" si="103"/>
        <v>513.35999107199996</v>
      </c>
      <c r="ET40" s="11">
        <f t="shared" si="103"/>
        <v>513.35999107199996</v>
      </c>
      <c r="EU40" s="11">
        <f t="shared" si="103"/>
        <v>513.35999107199996</v>
      </c>
      <c r="EV40" s="11">
        <f t="shared" si="103"/>
        <v>513.35999107199996</v>
      </c>
      <c r="EW40" s="11">
        <f t="shared" si="103"/>
        <v>513.35999107199996</v>
      </c>
      <c r="EY40" s="9" t="s">
        <v>53</v>
      </c>
      <c r="EZ40" s="12" t="s">
        <v>63</v>
      </c>
      <c r="FA40" s="11">
        <f>+FC11*FK34</f>
        <v>513.36</v>
      </c>
      <c r="FB40" s="11">
        <v>513.36</v>
      </c>
      <c r="FC40" s="11">
        <v>513.36</v>
      </c>
      <c r="FD40" s="11">
        <v>513.36</v>
      </c>
      <c r="FE40" s="11">
        <v>513.36</v>
      </c>
      <c r="FF40" s="11">
        <v>513.36</v>
      </c>
      <c r="FG40" s="11">
        <v>513.36</v>
      </c>
      <c r="FH40" s="11">
        <v>513.36</v>
      </c>
      <c r="FI40" s="11">
        <v>513.36</v>
      </c>
      <c r="FJ40" s="11">
        <v>513.36</v>
      </c>
      <c r="FK40" s="11">
        <v>513.36</v>
      </c>
      <c r="FM40" s="9" t="s">
        <v>53</v>
      </c>
      <c r="FN40" s="12" t="s">
        <v>63</v>
      </c>
      <c r="FO40" s="11">
        <f>+FQ11*FY34</f>
        <v>545.09999999999991</v>
      </c>
      <c r="FP40" s="11">
        <v>545.09999999999991</v>
      </c>
      <c r="FQ40" s="11">
        <v>545.09999999999991</v>
      </c>
      <c r="FR40" s="11">
        <v>545.09999999999991</v>
      </c>
      <c r="FS40" s="11">
        <v>545.09999999999991</v>
      </c>
      <c r="FT40" s="11">
        <v>545.09999999999991</v>
      </c>
      <c r="FU40" s="11">
        <v>545.09999999999991</v>
      </c>
      <c r="FV40" s="11">
        <v>545.09999999999991</v>
      </c>
      <c r="FW40" s="11">
        <v>545.09999999999991</v>
      </c>
      <c r="FX40" s="11">
        <v>545.09999999999991</v>
      </c>
      <c r="FY40" s="11">
        <v>545.09999999999991</v>
      </c>
      <c r="GA40" s="9" t="s">
        <v>53</v>
      </c>
      <c r="GB40" s="12" t="s">
        <v>63</v>
      </c>
      <c r="GC40" s="11">
        <f>+GE11*GM34</f>
        <v>578.21999999999991</v>
      </c>
      <c r="GD40" s="11">
        <v>578.21999999999991</v>
      </c>
      <c r="GE40" s="11">
        <v>578.21999999999991</v>
      </c>
      <c r="GF40" s="11">
        <v>578.21999999999991</v>
      </c>
      <c r="GG40" s="11">
        <v>578.21999999999991</v>
      </c>
      <c r="GH40" s="11">
        <v>578.21999999999991</v>
      </c>
      <c r="GI40" s="11">
        <v>578.21999999999991</v>
      </c>
      <c r="GJ40" s="11">
        <v>578.21999999999991</v>
      </c>
      <c r="GK40" s="11">
        <v>578.21999999999991</v>
      </c>
      <c r="GL40" s="11">
        <v>578.21999999999991</v>
      </c>
      <c r="GM40" s="11">
        <v>578.21999999999991</v>
      </c>
      <c r="GO40" s="9" t="s">
        <v>53</v>
      </c>
      <c r="GP40" s="12" t="s">
        <v>63</v>
      </c>
      <c r="GQ40" s="11">
        <f>+GS11*HA34</f>
        <v>645.83999999999992</v>
      </c>
      <c r="GR40" s="11">
        <v>645.83999999999992</v>
      </c>
      <c r="GS40" s="11">
        <v>645.83999999999992</v>
      </c>
      <c r="GT40" s="11">
        <v>645.83999999999992</v>
      </c>
      <c r="GU40" s="11">
        <v>645.83999999999992</v>
      </c>
      <c r="GV40" s="11">
        <v>645.83999999999992</v>
      </c>
      <c r="GW40" s="11">
        <v>645.83999999999992</v>
      </c>
      <c r="GX40" s="11">
        <v>645.83999999999992</v>
      </c>
      <c r="GY40" s="11">
        <v>645.83999999999992</v>
      </c>
      <c r="GZ40" s="11">
        <v>645.83999999999992</v>
      </c>
      <c r="HA40" s="11">
        <v>645.83999999999992</v>
      </c>
    </row>
    <row r="41" spans="1:209" x14ac:dyDescent="0.2">
      <c r="A41" s="9" t="s">
        <v>33</v>
      </c>
      <c r="B41" s="12" t="s">
        <v>119</v>
      </c>
      <c r="C41" s="11">
        <f>+C20</f>
        <v>3834.48</v>
      </c>
      <c r="D41" s="11">
        <f t="shared" ref="D41:M42" si="104">+D20</f>
        <v>3834.48</v>
      </c>
      <c r="E41" s="11">
        <f t="shared" si="104"/>
        <v>3834.48</v>
      </c>
      <c r="F41" s="11">
        <f t="shared" si="104"/>
        <v>3834.48</v>
      </c>
      <c r="G41" s="11">
        <f t="shared" si="104"/>
        <v>3834.48</v>
      </c>
      <c r="H41" s="11">
        <f t="shared" si="104"/>
        <v>3834.48</v>
      </c>
      <c r="I41" s="11">
        <f t="shared" si="104"/>
        <v>3834.48</v>
      </c>
      <c r="J41" s="11">
        <f t="shared" si="104"/>
        <v>3834.48</v>
      </c>
      <c r="K41" s="11">
        <f t="shared" si="104"/>
        <v>3834.48</v>
      </c>
      <c r="L41" s="11">
        <f t="shared" si="104"/>
        <v>3834.48</v>
      </c>
      <c r="M41" s="11">
        <f t="shared" si="104"/>
        <v>3834.48</v>
      </c>
      <c r="O41" s="9" t="s">
        <v>33</v>
      </c>
      <c r="P41" s="12" t="s">
        <v>119</v>
      </c>
      <c r="Q41" s="11">
        <f>+Q20</f>
        <v>4026.36</v>
      </c>
      <c r="R41" s="11">
        <f t="shared" ref="R41:AA42" si="105">+R20</f>
        <v>4026.36</v>
      </c>
      <c r="S41" s="11">
        <f t="shared" si="105"/>
        <v>4026.36</v>
      </c>
      <c r="T41" s="11">
        <f t="shared" si="105"/>
        <v>4026.36</v>
      </c>
      <c r="U41" s="11">
        <f t="shared" si="105"/>
        <v>4026.36</v>
      </c>
      <c r="V41" s="11">
        <f t="shared" si="105"/>
        <v>4026.36</v>
      </c>
      <c r="W41" s="11">
        <f t="shared" si="105"/>
        <v>4026.36</v>
      </c>
      <c r="X41" s="11">
        <f t="shared" si="105"/>
        <v>4026.36</v>
      </c>
      <c r="Y41" s="11">
        <f t="shared" si="105"/>
        <v>4026.36</v>
      </c>
      <c r="Z41" s="11">
        <f t="shared" si="105"/>
        <v>4026.36</v>
      </c>
      <c r="AA41" s="11">
        <f t="shared" si="105"/>
        <v>4026.36</v>
      </c>
      <c r="AC41" s="9" t="s">
        <v>33</v>
      </c>
      <c r="AD41" s="12" t="s">
        <v>119</v>
      </c>
      <c r="AE41" s="11">
        <f>+AE20</f>
        <v>4141.0200000000004</v>
      </c>
      <c r="AF41" s="11">
        <f t="shared" ref="AF41:AO42" si="106">+AF20</f>
        <v>4141.0200000000004</v>
      </c>
      <c r="AG41" s="11">
        <f t="shared" si="106"/>
        <v>4141.0200000000004</v>
      </c>
      <c r="AH41" s="11">
        <f t="shared" si="106"/>
        <v>4141.0200000000004</v>
      </c>
      <c r="AI41" s="11">
        <f t="shared" si="106"/>
        <v>4141.0200000000004</v>
      </c>
      <c r="AJ41" s="11">
        <f t="shared" si="106"/>
        <v>4141.0200000000004</v>
      </c>
      <c r="AK41" s="11">
        <f t="shared" si="106"/>
        <v>4141.0200000000004</v>
      </c>
      <c r="AL41" s="11">
        <f t="shared" si="106"/>
        <v>4141.0200000000004</v>
      </c>
      <c r="AM41" s="11">
        <f t="shared" si="106"/>
        <v>4141.0200000000004</v>
      </c>
      <c r="AN41" s="11">
        <f t="shared" si="106"/>
        <v>4141.0200000000004</v>
      </c>
      <c r="AO41" s="11">
        <f t="shared" si="106"/>
        <v>4141.0200000000004</v>
      </c>
      <c r="AQ41" s="9" t="s">
        <v>33</v>
      </c>
      <c r="AR41" s="12" t="s">
        <v>119</v>
      </c>
      <c r="AS41" s="11">
        <f>+AS20</f>
        <v>4218.24</v>
      </c>
      <c r="AT41" s="11">
        <f t="shared" ref="AT41:BC42" si="107">+AT20</f>
        <v>4218.24</v>
      </c>
      <c r="AU41" s="11">
        <f t="shared" si="107"/>
        <v>4218.24</v>
      </c>
      <c r="AV41" s="11">
        <f t="shared" si="107"/>
        <v>4218.24</v>
      </c>
      <c r="AW41" s="11">
        <f t="shared" si="107"/>
        <v>4218.24</v>
      </c>
      <c r="AX41" s="11">
        <f t="shared" si="107"/>
        <v>4218.24</v>
      </c>
      <c r="AY41" s="11">
        <f t="shared" si="107"/>
        <v>4218.24</v>
      </c>
      <c r="AZ41" s="11">
        <f t="shared" si="107"/>
        <v>4218.24</v>
      </c>
      <c r="BA41" s="11">
        <f t="shared" si="107"/>
        <v>4218.24</v>
      </c>
      <c r="BB41" s="11">
        <f t="shared" si="107"/>
        <v>4218.24</v>
      </c>
      <c r="BC41" s="11">
        <f t="shared" si="107"/>
        <v>4218.24</v>
      </c>
      <c r="BE41" s="9" t="s">
        <v>33</v>
      </c>
      <c r="BF41" s="12" t="s">
        <v>119</v>
      </c>
      <c r="BG41" s="11">
        <f>+BG20</f>
        <v>4332.9000000000005</v>
      </c>
      <c r="BH41" s="11">
        <f t="shared" ref="BH41:BQ42" si="108">+BH20</f>
        <v>4332.9000000000005</v>
      </c>
      <c r="BI41" s="11">
        <f t="shared" si="108"/>
        <v>4332.9000000000005</v>
      </c>
      <c r="BJ41" s="11">
        <f t="shared" si="108"/>
        <v>4332.9000000000005</v>
      </c>
      <c r="BK41" s="11">
        <f t="shared" si="108"/>
        <v>4332.9000000000005</v>
      </c>
      <c r="BL41" s="11">
        <f t="shared" si="108"/>
        <v>4332.9000000000005</v>
      </c>
      <c r="BM41" s="11">
        <f t="shared" si="108"/>
        <v>4332.9000000000005</v>
      </c>
      <c r="BN41" s="11">
        <f t="shared" si="108"/>
        <v>4332.9000000000005</v>
      </c>
      <c r="BO41" s="11">
        <f t="shared" si="108"/>
        <v>4332.9000000000005</v>
      </c>
      <c r="BP41" s="11">
        <f t="shared" si="108"/>
        <v>4332.9000000000005</v>
      </c>
      <c r="BQ41" s="11">
        <f t="shared" si="108"/>
        <v>4332.9000000000005</v>
      </c>
      <c r="BS41" s="9" t="s">
        <v>33</v>
      </c>
      <c r="BT41" s="12" t="s">
        <v>119</v>
      </c>
      <c r="BU41" s="11">
        <f>+BU20</f>
        <v>4409.34</v>
      </c>
      <c r="BV41" s="11">
        <f t="shared" ref="BV41:CE42" si="109">+BV20</f>
        <v>4409.34</v>
      </c>
      <c r="BW41" s="11">
        <f t="shared" si="109"/>
        <v>4409.34</v>
      </c>
      <c r="BX41" s="11">
        <f t="shared" si="109"/>
        <v>4409.34</v>
      </c>
      <c r="BY41" s="11">
        <f t="shared" si="109"/>
        <v>4409.34</v>
      </c>
      <c r="BZ41" s="11">
        <f t="shared" si="109"/>
        <v>4409.34</v>
      </c>
      <c r="CA41" s="11">
        <f t="shared" si="109"/>
        <v>4409.34</v>
      </c>
      <c r="CB41" s="11">
        <f t="shared" si="109"/>
        <v>4409.34</v>
      </c>
      <c r="CC41" s="11">
        <f t="shared" si="109"/>
        <v>4409.34</v>
      </c>
      <c r="CD41" s="11">
        <f t="shared" si="109"/>
        <v>4409.34</v>
      </c>
      <c r="CE41" s="11">
        <f t="shared" si="109"/>
        <v>4409.34</v>
      </c>
      <c r="CG41" s="9" t="s">
        <v>33</v>
      </c>
      <c r="CH41" s="12" t="s">
        <v>119</v>
      </c>
      <c r="CI41" s="11">
        <f>+CI20</f>
        <v>4563</v>
      </c>
      <c r="CJ41" s="11">
        <f t="shared" ref="CJ41:CS42" si="110">+CJ20</f>
        <v>4563</v>
      </c>
      <c r="CK41" s="11">
        <f t="shared" si="110"/>
        <v>4563</v>
      </c>
      <c r="CL41" s="11">
        <f t="shared" si="110"/>
        <v>4563</v>
      </c>
      <c r="CM41" s="11">
        <f t="shared" si="110"/>
        <v>4563</v>
      </c>
      <c r="CN41" s="11">
        <f t="shared" si="110"/>
        <v>4563</v>
      </c>
      <c r="CO41" s="11">
        <f t="shared" si="110"/>
        <v>4563</v>
      </c>
      <c r="CP41" s="11">
        <f t="shared" si="110"/>
        <v>4563</v>
      </c>
      <c r="CQ41" s="11">
        <f t="shared" si="110"/>
        <v>4563</v>
      </c>
      <c r="CR41" s="11">
        <f t="shared" si="110"/>
        <v>4563</v>
      </c>
      <c r="CS41" s="11">
        <f t="shared" si="110"/>
        <v>4563</v>
      </c>
      <c r="CU41" s="9" t="s">
        <v>33</v>
      </c>
      <c r="CV41" s="12" t="s">
        <v>119</v>
      </c>
      <c r="CW41" s="11">
        <v>4984.9800000000005</v>
      </c>
      <c r="CX41" s="11">
        <v>4984.9800000000005</v>
      </c>
      <c r="CY41" s="11">
        <v>4984.9800000000005</v>
      </c>
      <c r="CZ41" s="11">
        <v>4984.9800000000005</v>
      </c>
      <c r="DA41" s="11">
        <v>4984.9800000000005</v>
      </c>
      <c r="DB41" s="11">
        <v>4984.9800000000005</v>
      </c>
      <c r="DC41" s="11">
        <v>4984.9800000000005</v>
      </c>
      <c r="DD41" s="11">
        <v>4984.9800000000005</v>
      </c>
      <c r="DE41" s="11">
        <v>4984.9800000000005</v>
      </c>
      <c r="DF41" s="11">
        <v>4984.9800000000005</v>
      </c>
      <c r="DG41" s="11">
        <v>4984.9800000000005</v>
      </c>
      <c r="DI41" s="9" t="s">
        <v>33</v>
      </c>
      <c r="DJ41" s="12" t="s">
        <v>119</v>
      </c>
      <c r="DK41" s="11">
        <v>5061.42</v>
      </c>
      <c r="DL41" s="11">
        <v>5061.42</v>
      </c>
      <c r="DM41" s="11">
        <v>5061.42</v>
      </c>
      <c r="DN41" s="11">
        <v>5061.42</v>
      </c>
      <c r="DO41" s="11">
        <v>5061.42</v>
      </c>
      <c r="DP41" s="11">
        <v>5061.42</v>
      </c>
      <c r="DQ41" s="11">
        <v>5061.42</v>
      </c>
      <c r="DR41" s="11">
        <v>5061.42</v>
      </c>
      <c r="DS41" s="11">
        <v>5061.42</v>
      </c>
      <c r="DT41" s="11">
        <v>5061.42</v>
      </c>
      <c r="DU41" s="11">
        <v>5061.42</v>
      </c>
      <c r="DW41" s="9" t="s">
        <v>33</v>
      </c>
      <c r="DX41" s="12" t="s">
        <v>119</v>
      </c>
      <c r="DY41" s="11">
        <f>7501*0.78</f>
        <v>5850.7800000000007</v>
      </c>
      <c r="DZ41" s="11">
        <f t="shared" ref="DZ41:EI41" si="111">7501*0.78</f>
        <v>5850.7800000000007</v>
      </c>
      <c r="EA41" s="11">
        <f t="shared" si="111"/>
        <v>5850.7800000000007</v>
      </c>
      <c r="EB41" s="11">
        <f t="shared" si="111"/>
        <v>5850.7800000000007</v>
      </c>
      <c r="EC41" s="11">
        <f t="shared" si="111"/>
        <v>5850.7800000000007</v>
      </c>
      <c r="ED41" s="11">
        <f t="shared" si="111"/>
        <v>5850.7800000000007</v>
      </c>
      <c r="EE41" s="11">
        <f t="shared" si="111"/>
        <v>5850.7800000000007</v>
      </c>
      <c r="EF41" s="11">
        <f t="shared" si="111"/>
        <v>5850.7800000000007</v>
      </c>
      <c r="EG41" s="11">
        <f t="shared" si="111"/>
        <v>5850.7800000000007</v>
      </c>
      <c r="EH41" s="11">
        <f t="shared" si="111"/>
        <v>5850.7800000000007</v>
      </c>
      <c r="EI41" s="11">
        <f t="shared" si="111"/>
        <v>5850.7800000000007</v>
      </c>
      <c r="EK41" s="9" t="s">
        <v>33</v>
      </c>
      <c r="EL41" s="12" t="s">
        <v>119</v>
      </c>
      <c r="EM41" s="11">
        <f>+EM20</f>
        <v>6387.42</v>
      </c>
      <c r="EN41" s="11">
        <f t="shared" ref="EN41:EW41" si="112">+EN20</f>
        <v>6387.42</v>
      </c>
      <c r="EO41" s="11">
        <f t="shared" si="112"/>
        <v>6387.42</v>
      </c>
      <c r="EP41" s="11">
        <f t="shared" si="112"/>
        <v>6387.42</v>
      </c>
      <c r="EQ41" s="11">
        <f t="shared" si="112"/>
        <v>6387.42</v>
      </c>
      <c r="ER41" s="11">
        <f t="shared" si="112"/>
        <v>6387.42</v>
      </c>
      <c r="ES41" s="11">
        <f t="shared" si="112"/>
        <v>6387.42</v>
      </c>
      <c r="ET41" s="11">
        <f t="shared" si="112"/>
        <v>6387.42</v>
      </c>
      <c r="EU41" s="11">
        <f t="shared" si="112"/>
        <v>6387.42</v>
      </c>
      <c r="EV41" s="11">
        <f t="shared" si="112"/>
        <v>6387.42</v>
      </c>
      <c r="EW41" s="11">
        <f t="shared" si="112"/>
        <v>6387.42</v>
      </c>
      <c r="EY41" s="9" t="s">
        <v>33</v>
      </c>
      <c r="EZ41" s="12" t="s">
        <v>119</v>
      </c>
      <c r="FA41" s="11">
        <f>+Docentes!FA6*0.78</f>
        <v>6793.8</v>
      </c>
      <c r="FB41" s="11">
        <f>+Docentes!FB6*0.78</f>
        <v>6793.8</v>
      </c>
      <c r="FC41" s="11">
        <f>+Docentes!FC6*0.78</f>
        <v>6793.8</v>
      </c>
      <c r="FD41" s="11">
        <f>+Docentes!FD6*0.78</f>
        <v>6793.8</v>
      </c>
      <c r="FE41" s="11">
        <f>+Docentes!FE6*0.78</f>
        <v>6793.8</v>
      </c>
      <c r="FF41" s="11">
        <f>+Docentes!FF6*0.78</f>
        <v>6793.8</v>
      </c>
      <c r="FG41" s="11">
        <f>+Docentes!FG6*0.78</f>
        <v>6793.8</v>
      </c>
      <c r="FH41" s="11">
        <f>+Docentes!FH6*0.78</f>
        <v>6793.8</v>
      </c>
      <c r="FI41" s="11">
        <f>+Docentes!FI6*0.78</f>
        <v>6793.8</v>
      </c>
      <c r="FJ41" s="11">
        <f>+Docentes!FJ6*0.78</f>
        <v>6793.8</v>
      </c>
      <c r="FK41" s="11">
        <f>+Docentes!FK6*0.78</f>
        <v>6793.8</v>
      </c>
      <c r="FM41" s="9" t="s">
        <v>33</v>
      </c>
      <c r="FN41" s="12" t="s">
        <v>119</v>
      </c>
      <c r="FO41" s="11">
        <f>+Docentes!FO6*0.78</f>
        <v>7178.34</v>
      </c>
      <c r="FP41" s="11">
        <f>+Docentes!FP6*0.78</f>
        <v>7178.34</v>
      </c>
      <c r="FQ41" s="11">
        <f>+Docentes!FQ6*0.78</f>
        <v>7178.34</v>
      </c>
      <c r="FR41" s="11">
        <f>+Docentes!FR6*0.78</f>
        <v>7178.34</v>
      </c>
      <c r="FS41" s="11">
        <f>+Docentes!FS6*0.78</f>
        <v>7178.34</v>
      </c>
      <c r="FT41" s="11">
        <f>+Docentes!FT6*0.78</f>
        <v>7178.34</v>
      </c>
      <c r="FU41" s="11">
        <f>+Docentes!FU6*0.78</f>
        <v>7178.34</v>
      </c>
      <c r="FV41" s="11">
        <f>+Docentes!FV6*0.78</f>
        <v>7178.34</v>
      </c>
      <c r="FW41" s="11">
        <f>+Docentes!FW6*0.78</f>
        <v>7178.34</v>
      </c>
      <c r="FX41" s="11">
        <f>+Docentes!FX6*0.78</f>
        <v>7178.34</v>
      </c>
      <c r="FY41" s="11">
        <f>+Docentes!FY6*0.78</f>
        <v>7178.34</v>
      </c>
      <c r="GA41" s="9" t="s">
        <v>33</v>
      </c>
      <c r="GB41" s="12" t="s">
        <v>119</v>
      </c>
      <c r="GC41" s="11">
        <f>+Docentes!GC6*0.78</f>
        <v>7568.34</v>
      </c>
      <c r="GD41" s="11">
        <f>+Docentes!GD6*0.78</f>
        <v>7568.34</v>
      </c>
      <c r="GE41" s="11">
        <f>+Docentes!GE6*0.78</f>
        <v>7568.34</v>
      </c>
      <c r="GF41" s="11">
        <f>+Docentes!GF6*0.78</f>
        <v>7568.34</v>
      </c>
      <c r="GG41" s="11">
        <f>+Docentes!GG6*0.78</f>
        <v>7568.34</v>
      </c>
      <c r="GH41" s="11">
        <f>+Docentes!GH6*0.78</f>
        <v>7568.34</v>
      </c>
      <c r="GI41" s="11">
        <f>+Docentes!GI6*0.78</f>
        <v>7568.34</v>
      </c>
      <c r="GJ41" s="11">
        <f>+Docentes!GJ6*0.78</f>
        <v>7568.34</v>
      </c>
      <c r="GK41" s="11">
        <f>+Docentes!GK6*0.78</f>
        <v>7568.34</v>
      </c>
      <c r="GL41" s="11">
        <f>+Docentes!GL6*0.78</f>
        <v>7568.34</v>
      </c>
      <c r="GM41" s="11">
        <f>+Docentes!GM6*0.78</f>
        <v>7568.34</v>
      </c>
      <c r="GO41" s="9" t="s">
        <v>33</v>
      </c>
      <c r="GP41" s="12" t="s">
        <v>119</v>
      </c>
      <c r="GQ41" s="11">
        <f>+Docentes!GQ6*0.78</f>
        <v>8382.66</v>
      </c>
      <c r="GR41" s="11">
        <f>+Docentes!GR6*0.78</f>
        <v>8382.66</v>
      </c>
      <c r="GS41" s="11">
        <f>+Docentes!GS6*0.78</f>
        <v>8382.66</v>
      </c>
      <c r="GT41" s="11">
        <f>+Docentes!GT6*0.78</f>
        <v>8382.66</v>
      </c>
      <c r="GU41" s="11">
        <f>+Docentes!GU6*0.78</f>
        <v>8382.66</v>
      </c>
      <c r="GV41" s="11">
        <f>+Docentes!GV6*0.78</f>
        <v>8382.66</v>
      </c>
      <c r="GW41" s="11">
        <f>+Docentes!GW6*0.78</f>
        <v>8382.66</v>
      </c>
      <c r="GX41" s="11">
        <f>+Docentes!GX6*0.78</f>
        <v>8382.66</v>
      </c>
      <c r="GY41" s="11">
        <f>+Docentes!GY6*0.78</f>
        <v>8382.66</v>
      </c>
      <c r="GZ41" s="11">
        <f>+Docentes!GZ6*0.78</f>
        <v>8382.66</v>
      </c>
      <c r="HA41" s="11">
        <f>+Docentes!HA6*0.78</f>
        <v>8382.66</v>
      </c>
    </row>
    <row r="42" spans="1:209" ht="13.9" x14ac:dyDescent="0.25">
      <c r="A42" s="9" t="s">
        <v>120</v>
      </c>
      <c r="B42" s="12" t="s">
        <v>121</v>
      </c>
      <c r="C42" s="11">
        <f>+C21</f>
        <v>983.2</v>
      </c>
      <c r="D42" s="11">
        <f t="shared" si="104"/>
        <v>983.2</v>
      </c>
      <c r="E42" s="11">
        <f t="shared" si="104"/>
        <v>983.2</v>
      </c>
      <c r="F42" s="11">
        <f t="shared" si="104"/>
        <v>983.2</v>
      </c>
      <c r="G42" s="11">
        <f t="shared" si="104"/>
        <v>983.2</v>
      </c>
      <c r="H42" s="11">
        <f t="shared" si="104"/>
        <v>983.2</v>
      </c>
      <c r="I42" s="11">
        <f t="shared" si="104"/>
        <v>983.2</v>
      </c>
      <c r="J42" s="11">
        <f t="shared" si="104"/>
        <v>983.2</v>
      </c>
      <c r="K42" s="11">
        <f t="shared" si="104"/>
        <v>983.2</v>
      </c>
      <c r="L42" s="11">
        <f t="shared" si="104"/>
        <v>983.2</v>
      </c>
      <c r="M42" s="11">
        <f t="shared" si="104"/>
        <v>983.2</v>
      </c>
      <c r="O42" s="9" t="s">
        <v>120</v>
      </c>
      <c r="P42" s="12" t="s">
        <v>121</v>
      </c>
      <c r="Q42" s="11">
        <f>+Q21</f>
        <v>1032.4000000000001</v>
      </c>
      <c r="R42" s="11">
        <f t="shared" si="105"/>
        <v>1032.4000000000001</v>
      </c>
      <c r="S42" s="11">
        <f t="shared" si="105"/>
        <v>1032.4000000000001</v>
      </c>
      <c r="T42" s="11">
        <f t="shared" si="105"/>
        <v>1032.4000000000001</v>
      </c>
      <c r="U42" s="11">
        <f t="shared" si="105"/>
        <v>1032.4000000000001</v>
      </c>
      <c r="V42" s="11">
        <f t="shared" si="105"/>
        <v>1032.4000000000001</v>
      </c>
      <c r="W42" s="11">
        <f t="shared" si="105"/>
        <v>1032.4000000000001</v>
      </c>
      <c r="X42" s="11">
        <f t="shared" si="105"/>
        <v>1032.4000000000001</v>
      </c>
      <c r="Y42" s="11">
        <f t="shared" si="105"/>
        <v>1032.4000000000001</v>
      </c>
      <c r="Z42" s="11">
        <f t="shared" si="105"/>
        <v>1032.4000000000001</v>
      </c>
      <c r="AA42" s="11">
        <f t="shared" si="105"/>
        <v>1032.4000000000001</v>
      </c>
      <c r="AC42" s="9" t="s">
        <v>120</v>
      </c>
      <c r="AD42" s="12" t="s">
        <v>121</v>
      </c>
      <c r="AE42" s="11">
        <f>+AE21</f>
        <v>1061.8</v>
      </c>
      <c r="AF42" s="11">
        <f t="shared" si="106"/>
        <v>1061.8</v>
      </c>
      <c r="AG42" s="11">
        <f t="shared" si="106"/>
        <v>1061.8</v>
      </c>
      <c r="AH42" s="11">
        <f t="shared" si="106"/>
        <v>1061.8</v>
      </c>
      <c r="AI42" s="11">
        <f t="shared" si="106"/>
        <v>1061.8</v>
      </c>
      <c r="AJ42" s="11">
        <f t="shared" si="106"/>
        <v>1061.8</v>
      </c>
      <c r="AK42" s="11">
        <f t="shared" si="106"/>
        <v>1061.8</v>
      </c>
      <c r="AL42" s="11">
        <f t="shared" si="106"/>
        <v>1061.8</v>
      </c>
      <c r="AM42" s="11">
        <f t="shared" si="106"/>
        <v>1061.8</v>
      </c>
      <c r="AN42" s="11">
        <f t="shared" si="106"/>
        <v>1061.8</v>
      </c>
      <c r="AO42" s="11">
        <f t="shared" si="106"/>
        <v>1061.8</v>
      </c>
      <c r="AQ42" s="9" t="s">
        <v>120</v>
      </c>
      <c r="AR42" s="12" t="s">
        <v>121</v>
      </c>
      <c r="AS42" s="11">
        <f>+AS21</f>
        <v>1081.6000000000001</v>
      </c>
      <c r="AT42" s="11">
        <f t="shared" si="107"/>
        <v>1081.6000000000001</v>
      </c>
      <c r="AU42" s="11">
        <f t="shared" si="107"/>
        <v>1081.6000000000001</v>
      </c>
      <c r="AV42" s="11">
        <f t="shared" si="107"/>
        <v>1081.6000000000001</v>
      </c>
      <c r="AW42" s="11">
        <f t="shared" si="107"/>
        <v>1081.6000000000001</v>
      </c>
      <c r="AX42" s="11">
        <f t="shared" si="107"/>
        <v>1081.6000000000001</v>
      </c>
      <c r="AY42" s="11">
        <f t="shared" si="107"/>
        <v>1081.6000000000001</v>
      </c>
      <c r="AZ42" s="11">
        <f t="shared" si="107"/>
        <v>1081.6000000000001</v>
      </c>
      <c r="BA42" s="11">
        <f t="shared" si="107"/>
        <v>1081.6000000000001</v>
      </c>
      <c r="BB42" s="11">
        <f t="shared" si="107"/>
        <v>1081.6000000000001</v>
      </c>
      <c r="BC42" s="11">
        <f t="shared" si="107"/>
        <v>1081.6000000000001</v>
      </c>
      <c r="BE42" s="9" t="s">
        <v>120</v>
      </c>
      <c r="BF42" s="12" t="s">
        <v>121</v>
      </c>
      <c r="BG42" s="11">
        <f>+BG21</f>
        <v>1111</v>
      </c>
      <c r="BH42" s="11">
        <f t="shared" si="108"/>
        <v>1111</v>
      </c>
      <c r="BI42" s="11">
        <f t="shared" si="108"/>
        <v>1111</v>
      </c>
      <c r="BJ42" s="11">
        <f t="shared" si="108"/>
        <v>1111</v>
      </c>
      <c r="BK42" s="11">
        <f t="shared" si="108"/>
        <v>1111</v>
      </c>
      <c r="BL42" s="11">
        <f t="shared" si="108"/>
        <v>1111</v>
      </c>
      <c r="BM42" s="11">
        <f t="shared" si="108"/>
        <v>1111</v>
      </c>
      <c r="BN42" s="11">
        <f t="shared" si="108"/>
        <v>1111</v>
      </c>
      <c r="BO42" s="11">
        <f t="shared" si="108"/>
        <v>1111</v>
      </c>
      <c r="BP42" s="11">
        <f t="shared" si="108"/>
        <v>1111</v>
      </c>
      <c r="BQ42" s="11">
        <f t="shared" si="108"/>
        <v>1111</v>
      </c>
      <c r="BS42" s="9" t="s">
        <v>120</v>
      </c>
      <c r="BT42" s="12" t="s">
        <v>121</v>
      </c>
      <c r="BU42" s="11">
        <f>+BU21</f>
        <v>1130.6000000000001</v>
      </c>
      <c r="BV42" s="11">
        <f t="shared" si="109"/>
        <v>1130.6000000000001</v>
      </c>
      <c r="BW42" s="11">
        <f t="shared" si="109"/>
        <v>1130.6000000000001</v>
      </c>
      <c r="BX42" s="11">
        <f t="shared" si="109"/>
        <v>1130.6000000000001</v>
      </c>
      <c r="BY42" s="11">
        <f t="shared" si="109"/>
        <v>1130.6000000000001</v>
      </c>
      <c r="BZ42" s="11">
        <f t="shared" si="109"/>
        <v>1130.6000000000001</v>
      </c>
      <c r="CA42" s="11">
        <f t="shared" si="109"/>
        <v>1130.6000000000001</v>
      </c>
      <c r="CB42" s="11">
        <f t="shared" si="109"/>
        <v>1130.6000000000001</v>
      </c>
      <c r="CC42" s="11">
        <f t="shared" si="109"/>
        <v>1130.6000000000001</v>
      </c>
      <c r="CD42" s="11">
        <f t="shared" si="109"/>
        <v>1130.6000000000001</v>
      </c>
      <c r="CE42" s="11">
        <f t="shared" si="109"/>
        <v>1130.6000000000001</v>
      </c>
      <c r="CG42" s="9" t="s">
        <v>120</v>
      </c>
      <c r="CH42" s="12" t="s">
        <v>121</v>
      </c>
      <c r="CI42" s="11">
        <f>+CI21</f>
        <v>1170</v>
      </c>
      <c r="CJ42" s="11">
        <f t="shared" si="110"/>
        <v>1170</v>
      </c>
      <c r="CK42" s="11">
        <f t="shared" si="110"/>
        <v>1170</v>
      </c>
      <c r="CL42" s="11">
        <f t="shared" si="110"/>
        <v>1170</v>
      </c>
      <c r="CM42" s="11">
        <f t="shared" si="110"/>
        <v>1170</v>
      </c>
      <c r="CN42" s="11">
        <f t="shared" si="110"/>
        <v>1170</v>
      </c>
      <c r="CO42" s="11">
        <f t="shared" si="110"/>
        <v>1170</v>
      </c>
      <c r="CP42" s="11">
        <f t="shared" si="110"/>
        <v>1170</v>
      </c>
      <c r="CQ42" s="11">
        <f t="shared" si="110"/>
        <v>1170</v>
      </c>
      <c r="CR42" s="11">
        <f t="shared" si="110"/>
        <v>1170</v>
      </c>
      <c r="CS42" s="11">
        <f t="shared" si="110"/>
        <v>1170</v>
      </c>
      <c r="CU42" s="9" t="s">
        <v>120</v>
      </c>
      <c r="CV42" s="12" t="s">
        <v>121</v>
      </c>
      <c r="CW42" s="11">
        <v>1278.2</v>
      </c>
      <c r="CX42" s="11">
        <v>1278.2</v>
      </c>
      <c r="CY42" s="11">
        <v>1278.2</v>
      </c>
      <c r="CZ42" s="11">
        <v>1278.2</v>
      </c>
      <c r="DA42" s="11">
        <v>1278.2</v>
      </c>
      <c r="DB42" s="11">
        <v>1278.2</v>
      </c>
      <c r="DC42" s="11">
        <v>1278.2</v>
      </c>
      <c r="DD42" s="11">
        <v>1278.2</v>
      </c>
      <c r="DE42" s="11">
        <v>1278.2</v>
      </c>
      <c r="DF42" s="11">
        <v>1278.2</v>
      </c>
      <c r="DG42" s="11">
        <v>1278.2</v>
      </c>
      <c r="DI42" s="9" t="s">
        <v>120</v>
      </c>
      <c r="DJ42" s="12" t="s">
        <v>125</v>
      </c>
      <c r="DK42" s="11">
        <v>1297.8000000000002</v>
      </c>
      <c r="DL42" s="11">
        <v>1297.8000000000002</v>
      </c>
      <c r="DM42" s="11">
        <v>1297.8000000000002</v>
      </c>
      <c r="DN42" s="11">
        <v>1297.8000000000002</v>
      </c>
      <c r="DO42" s="11">
        <v>1297.8000000000002</v>
      </c>
      <c r="DP42" s="11">
        <v>1297.8000000000002</v>
      </c>
      <c r="DQ42" s="11">
        <v>1297.8000000000002</v>
      </c>
      <c r="DR42" s="11">
        <v>1297.8000000000002</v>
      </c>
      <c r="DS42" s="11">
        <v>1297.8000000000002</v>
      </c>
      <c r="DT42" s="11">
        <v>1297.8000000000002</v>
      </c>
      <c r="DU42" s="11">
        <v>1297.8000000000002</v>
      </c>
      <c r="DW42" s="9" t="s">
        <v>120</v>
      </c>
      <c r="DX42" s="12" t="s">
        <v>125</v>
      </c>
      <c r="DY42" s="11">
        <f>7501*0.2</f>
        <v>1500.2</v>
      </c>
      <c r="DZ42" s="11">
        <f t="shared" ref="DZ42:EI42" si="113">7501*0.2</f>
        <v>1500.2</v>
      </c>
      <c r="EA42" s="11">
        <f t="shared" si="113"/>
        <v>1500.2</v>
      </c>
      <c r="EB42" s="11">
        <f t="shared" si="113"/>
        <v>1500.2</v>
      </c>
      <c r="EC42" s="11">
        <f t="shared" si="113"/>
        <v>1500.2</v>
      </c>
      <c r="ED42" s="11">
        <f t="shared" si="113"/>
        <v>1500.2</v>
      </c>
      <c r="EE42" s="11">
        <f t="shared" si="113"/>
        <v>1500.2</v>
      </c>
      <c r="EF42" s="11">
        <f t="shared" si="113"/>
        <v>1500.2</v>
      </c>
      <c r="EG42" s="11">
        <f t="shared" si="113"/>
        <v>1500.2</v>
      </c>
      <c r="EH42" s="11">
        <f t="shared" si="113"/>
        <v>1500.2</v>
      </c>
      <c r="EI42" s="11">
        <f t="shared" si="113"/>
        <v>1500.2</v>
      </c>
      <c r="EK42" s="9" t="s">
        <v>120</v>
      </c>
      <c r="EL42" s="12" t="s">
        <v>125</v>
      </c>
      <c r="EM42" s="11">
        <f>+EM21</f>
        <v>1637.8000000000002</v>
      </c>
      <c r="EN42" s="11">
        <f t="shared" ref="EN42:EW42" si="114">+EN21</f>
        <v>1637.8000000000002</v>
      </c>
      <c r="EO42" s="11">
        <f t="shared" si="114"/>
        <v>1637.8000000000002</v>
      </c>
      <c r="EP42" s="11">
        <f t="shared" si="114"/>
        <v>1637.8000000000002</v>
      </c>
      <c r="EQ42" s="11">
        <f t="shared" si="114"/>
        <v>1637.8000000000002</v>
      </c>
      <c r="ER42" s="11">
        <f t="shared" si="114"/>
        <v>1637.8000000000002</v>
      </c>
      <c r="ES42" s="11">
        <f t="shared" si="114"/>
        <v>1637.8000000000002</v>
      </c>
      <c r="ET42" s="11">
        <f t="shared" si="114"/>
        <v>1637.8000000000002</v>
      </c>
      <c r="EU42" s="11">
        <f t="shared" si="114"/>
        <v>1637.8000000000002</v>
      </c>
      <c r="EV42" s="11">
        <f t="shared" si="114"/>
        <v>1637.8000000000002</v>
      </c>
      <c r="EW42" s="11">
        <f t="shared" si="114"/>
        <v>1637.8000000000002</v>
      </c>
      <c r="EY42" s="9" t="s">
        <v>120</v>
      </c>
      <c r="EZ42" s="12" t="s">
        <v>125</v>
      </c>
      <c r="FA42" s="11">
        <f>+Docentes!FA6*0.2</f>
        <v>1742</v>
      </c>
      <c r="FB42" s="11">
        <f>+Docentes!FB6*0.2</f>
        <v>1742</v>
      </c>
      <c r="FC42" s="11">
        <f>+Docentes!FC6*0.2</f>
        <v>1742</v>
      </c>
      <c r="FD42" s="11">
        <f>+Docentes!FD6*0.2</f>
        <v>1742</v>
      </c>
      <c r="FE42" s="11">
        <f>+Docentes!FE6*0.2</f>
        <v>1742</v>
      </c>
      <c r="FF42" s="11">
        <f>+Docentes!FF6*0.2</f>
        <v>1742</v>
      </c>
      <c r="FG42" s="11">
        <f>+Docentes!FG6*0.2</f>
        <v>1742</v>
      </c>
      <c r="FH42" s="11">
        <f>+Docentes!FH6*0.2</f>
        <v>1742</v>
      </c>
      <c r="FI42" s="11">
        <f>+Docentes!FI6*0.2</f>
        <v>1742</v>
      </c>
      <c r="FJ42" s="11">
        <f>+Docentes!FJ6*0.2</f>
        <v>1742</v>
      </c>
      <c r="FK42" s="11">
        <f>+Docentes!FK6*0.2</f>
        <v>1742</v>
      </c>
      <c r="FM42" s="9" t="s">
        <v>120</v>
      </c>
      <c r="FN42" s="12" t="s">
        <v>125</v>
      </c>
      <c r="FO42" s="11">
        <f>+Docentes!FO6*0.2</f>
        <v>1840.6000000000001</v>
      </c>
      <c r="FP42" s="11">
        <f>+Docentes!FP6*0.2</f>
        <v>1840.6000000000001</v>
      </c>
      <c r="FQ42" s="11">
        <f>+Docentes!FQ6*0.2</f>
        <v>1840.6000000000001</v>
      </c>
      <c r="FR42" s="11">
        <f>+Docentes!FR6*0.2</f>
        <v>1840.6000000000001</v>
      </c>
      <c r="FS42" s="11">
        <f>+Docentes!FS6*0.2</f>
        <v>1840.6000000000001</v>
      </c>
      <c r="FT42" s="11">
        <f>+Docentes!FT6*0.2</f>
        <v>1840.6000000000001</v>
      </c>
      <c r="FU42" s="11">
        <f>+Docentes!FU6*0.2</f>
        <v>1840.6000000000001</v>
      </c>
      <c r="FV42" s="11">
        <f>+Docentes!FV6*0.2</f>
        <v>1840.6000000000001</v>
      </c>
      <c r="FW42" s="11">
        <f>+Docentes!FW6*0.2</f>
        <v>1840.6000000000001</v>
      </c>
      <c r="FX42" s="11">
        <f>+Docentes!FX6*0.2</f>
        <v>1840.6000000000001</v>
      </c>
      <c r="FY42" s="11">
        <f>+Docentes!FY6*0.2</f>
        <v>1840.6000000000001</v>
      </c>
      <c r="GA42" s="9" t="s">
        <v>120</v>
      </c>
      <c r="GB42" s="12" t="s">
        <v>125</v>
      </c>
      <c r="GC42" s="11">
        <f>+Docentes!GC6*0.2</f>
        <v>1940.6000000000001</v>
      </c>
      <c r="GD42" s="11">
        <f>+Docentes!GD6*0.2</f>
        <v>1940.6000000000001</v>
      </c>
      <c r="GE42" s="11">
        <f>+Docentes!GE6*0.2</f>
        <v>1940.6000000000001</v>
      </c>
      <c r="GF42" s="11">
        <f>+Docentes!GF6*0.2</f>
        <v>1940.6000000000001</v>
      </c>
      <c r="GG42" s="11">
        <f>+Docentes!GG6*0.2</f>
        <v>1940.6000000000001</v>
      </c>
      <c r="GH42" s="11">
        <f>+Docentes!GH6*0.2</f>
        <v>1940.6000000000001</v>
      </c>
      <c r="GI42" s="11">
        <f>+Docentes!GI6*0.2</f>
        <v>1940.6000000000001</v>
      </c>
      <c r="GJ42" s="11">
        <f>+Docentes!GJ6*0.2</f>
        <v>1940.6000000000001</v>
      </c>
      <c r="GK42" s="11">
        <f>+Docentes!GK6*0.2</f>
        <v>1940.6000000000001</v>
      </c>
      <c r="GL42" s="11">
        <f>+Docentes!GL6*0.2</f>
        <v>1940.6000000000001</v>
      </c>
      <c r="GM42" s="11">
        <f>+Docentes!GM6*0.2</f>
        <v>1940.6000000000001</v>
      </c>
      <c r="GO42" s="9" t="s">
        <v>120</v>
      </c>
      <c r="GP42" s="12" t="s">
        <v>125</v>
      </c>
      <c r="GQ42" s="11">
        <f>+Docentes!GQ6*0.2</f>
        <v>2149.4</v>
      </c>
      <c r="GR42" s="11">
        <f>+Docentes!GR6*0.2</f>
        <v>2149.4</v>
      </c>
      <c r="GS42" s="11">
        <f>+Docentes!GS6*0.2</f>
        <v>2149.4</v>
      </c>
      <c r="GT42" s="11">
        <f>+Docentes!GT6*0.2</f>
        <v>2149.4</v>
      </c>
      <c r="GU42" s="11">
        <f>+Docentes!GU6*0.2</f>
        <v>2149.4</v>
      </c>
      <c r="GV42" s="11">
        <f>+Docentes!GV6*0.2</f>
        <v>2149.4</v>
      </c>
      <c r="GW42" s="11">
        <f>+Docentes!GW6*0.2</f>
        <v>2149.4</v>
      </c>
      <c r="GX42" s="11">
        <f>+Docentes!GX6*0.2</f>
        <v>2149.4</v>
      </c>
      <c r="GY42" s="11">
        <f>+Docentes!GY6*0.2</f>
        <v>2149.4</v>
      </c>
      <c r="GZ42" s="11">
        <f>+Docentes!GZ6*0.2</f>
        <v>2149.4</v>
      </c>
      <c r="HA42" s="11">
        <f>+Docentes!HA6*0.2</f>
        <v>2149.4</v>
      </c>
    </row>
    <row r="43" spans="1:209" ht="13.9" x14ac:dyDescent="0.25">
      <c r="A43" s="9"/>
      <c r="B43" s="14" t="s">
        <v>24</v>
      </c>
      <c r="C43" s="15">
        <f>SUM(C37:C42)</f>
        <v>16065.816800000001</v>
      </c>
      <c r="D43" s="15">
        <f t="shared" ref="D43:M43" si="115">SUM(D37:D42)</f>
        <v>16269.3392</v>
      </c>
      <c r="E43" s="15">
        <f t="shared" si="115"/>
        <v>16879.9064</v>
      </c>
      <c r="F43" s="15">
        <f t="shared" si="115"/>
        <v>17558.314399999999</v>
      </c>
      <c r="G43" s="15">
        <f t="shared" si="115"/>
        <v>18304.563200000001</v>
      </c>
      <c r="H43" s="15">
        <f t="shared" si="115"/>
        <v>18982.9712</v>
      </c>
      <c r="I43" s="15">
        <f t="shared" si="115"/>
        <v>19661.379199999999</v>
      </c>
      <c r="J43" s="15">
        <f t="shared" si="115"/>
        <v>20339.787200000002</v>
      </c>
      <c r="K43" s="15">
        <f t="shared" si="115"/>
        <v>21764.444000000003</v>
      </c>
      <c r="L43" s="15">
        <f t="shared" si="115"/>
        <v>22442.851999999999</v>
      </c>
      <c r="M43" s="15">
        <f t="shared" si="115"/>
        <v>23121.260000000002</v>
      </c>
      <c r="O43" s="9"/>
      <c r="P43" s="14" t="s">
        <v>24</v>
      </c>
      <c r="Q43" s="15">
        <f>SUM(Q37:Q42)</f>
        <v>16946.227599999998</v>
      </c>
      <c r="R43" s="15">
        <f t="shared" ref="R43:AA43" si="116">SUM(R37:R42)</f>
        <v>17159.934399999998</v>
      </c>
      <c r="S43" s="15">
        <f t="shared" si="116"/>
        <v>17801.054800000002</v>
      </c>
      <c r="T43" s="15">
        <f t="shared" si="116"/>
        <v>18513.410800000001</v>
      </c>
      <c r="U43" s="15">
        <f t="shared" si="116"/>
        <v>19297.002400000001</v>
      </c>
      <c r="V43" s="15">
        <f t="shared" si="116"/>
        <v>20009.358400000001</v>
      </c>
      <c r="W43" s="15">
        <f t="shared" si="116"/>
        <v>20721.714400000001</v>
      </c>
      <c r="X43" s="15">
        <f t="shared" si="116"/>
        <v>21434.070400000001</v>
      </c>
      <c r="Y43" s="15">
        <f t="shared" si="116"/>
        <v>22930.018</v>
      </c>
      <c r="Z43" s="15">
        <f t="shared" si="116"/>
        <v>23642.374</v>
      </c>
      <c r="AA43" s="15">
        <f t="shared" si="116"/>
        <v>24354.73</v>
      </c>
      <c r="AC43" s="9"/>
      <c r="AD43" s="14" t="s">
        <v>24</v>
      </c>
      <c r="AE43" s="15">
        <f>SUM(AE37:AE42)</f>
        <v>17472.028199999997</v>
      </c>
      <c r="AF43" s="15">
        <f t="shared" ref="AF43:AO43" si="117">SUM(AF37:AF42)</f>
        <v>17691.820799999998</v>
      </c>
      <c r="AG43" s="15">
        <f t="shared" si="117"/>
        <v>18351.1986</v>
      </c>
      <c r="AH43" s="15">
        <f t="shared" si="117"/>
        <v>19083.8406</v>
      </c>
      <c r="AI43" s="15">
        <f t="shared" si="117"/>
        <v>19889.746799999997</v>
      </c>
      <c r="AJ43" s="15">
        <f t="shared" si="117"/>
        <v>20622.388799999997</v>
      </c>
      <c r="AK43" s="15">
        <f t="shared" si="117"/>
        <v>21355.030799999997</v>
      </c>
      <c r="AL43" s="15">
        <f t="shared" si="117"/>
        <v>22087.6728</v>
      </c>
      <c r="AM43" s="15">
        <f t="shared" si="117"/>
        <v>23626.221000000001</v>
      </c>
      <c r="AN43" s="15">
        <f t="shared" si="117"/>
        <v>24358.862999999998</v>
      </c>
      <c r="AO43" s="15">
        <f t="shared" si="117"/>
        <v>25091.505000000001</v>
      </c>
      <c r="AQ43" s="9"/>
      <c r="AR43" s="14" t="s">
        <v>24</v>
      </c>
      <c r="AS43" s="15">
        <f>SUM(AS37:AS42)</f>
        <v>17826.258399999999</v>
      </c>
      <c r="AT43" s="15">
        <f t="shared" ref="AT43:BC43" si="118">SUM(AT37:AT42)</f>
        <v>18050.149599999997</v>
      </c>
      <c r="AU43" s="15">
        <f t="shared" si="118"/>
        <v>18721.823199999999</v>
      </c>
      <c r="AV43" s="15">
        <f t="shared" si="118"/>
        <v>19468.127199999995</v>
      </c>
      <c r="AW43" s="15">
        <f t="shared" si="118"/>
        <v>20289.061599999994</v>
      </c>
      <c r="AX43" s="15">
        <f t="shared" si="118"/>
        <v>21035.365599999997</v>
      </c>
      <c r="AY43" s="15">
        <f t="shared" si="118"/>
        <v>21781.669599999994</v>
      </c>
      <c r="AZ43" s="15">
        <f t="shared" si="118"/>
        <v>22527.973599999998</v>
      </c>
      <c r="BA43" s="15">
        <f t="shared" si="118"/>
        <v>24095.211999999992</v>
      </c>
      <c r="BB43" s="15">
        <f t="shared" si="118"/>
        <v>24841.515999999996</v>
      </c>
      <c r="BC43" s="15">
        <f t="shared" si="118"/>
        <v>25587.819999999992</v>
      </c>
      <c r="BE43" s="9"/>
      <c r="BF43" s="14" t="s">
        <v>24</v>
      </c>
      <c r="BG43" s="15">
        <f>SUM(BG37:BG42)</f>
        <v>18352.438999999998</v>
      </c>
      <c r="BH43" s="15">
        <f t="shared" ref="BH43:BQ43" si="119">SUM(BH37:BH42)</f>
        <v>18582.416000000001</v>
      </c>
      <c r="BI43" s="15">
        <f t="shared" si="119"/>
        <v>19272.346999999998</v>
      </c>
      <c r="BJ43" s="15">
        <f t="shared" si="119"/>
        <v>20038.936999999998</v>
      </c>
      <c r="BK43" s="15">
        <f t="shared" si="119"/>
        <v>20882.186000000002</v>
      </c>
      <c r="BL43" s="15">
        <f t="shared" si="119"/>
        <v>21648.775999999998</v>
      </c>
      <c r="BM43" s="15">
        <f t="shared" si="119"/>
        <v>22415.365999999998</v>
      </c>
      <c r="BN43" s="15">
        <f t="shared" si="119"/>
        <v>23181.956000000002</v>
      </c>
      <c r="BO43" s="15">
        <f t="shared" si="119"/>
        <v>24791.795000000002</v>
      </c>
      <c r="BP43" s="15">
        <f t="shared" si="119"/>
        <v>25558.384999999998</v>
      </c>
      <c r="BQ43" s="15">
        <f t="shared" si="119"/>
        <v>26324.975000000002</v>
      </c>
      <c r="BS43" s="9"/>
      <c r="BT43" s="14" t="s">
        <v>24</v>
      </c>
      <c r="BU43" s="15">
        <f>SUM(BU37:BU42)</f>
        <v>18704.019399999997</v>
      </c>
      <c r="BV43" s="15">
        <f t="shared" ref="BV43:CE43" si="120">SUM(BV37:BV42)</f>
        <v>18938.053599999999</v>
      </c>
      <c r="BW43" s="15">
        <f t="shared" si="120"/>
        <v>19640.156199999998</v>
      </c>
      <c r="BX43" s="15">
        <f t="shared" si="120"/>
        <v>20420.270199999999</v>
      </c>
      <c r="BY43" s="15">
        <f t="shared" si="120"/>
        <v>21278.3956</v>
      </c>
      <c r="BZ43" s="15">
        <f t="shared" si="120"/>
        <v>22058.509599999998</v>
      </c>
      <c r="CA43" s="15">
        <f t="shared" si="120"/>
        <v>22838.623599999999</v>
      </c>
      <c r="CB43" s="15">
        <f t="shared" si="120"/>
        <v>23618.737599999997</v>
      </c>
      <c r="CC43" s="15">
        <f t="shared" si="120"/>
        <v>25256.976999999999</v>
      </c>
      <c r="CD43" s="15">
        <f t="shared" si="120"/>
        <v>26037.090999999997</v>
      </c>
      <c r="CE43" s="15">
        <f t="shared" si="120"/>
        <v>26817.204999999998</v>
      </c>
      <c r="CG43" s="9"/>
      <c r="CH43" s="14" t="s">
        <v>24</v>
      </c>
      <c r="CI43" s="15">
        <f>SUM(CI37:CI42)</f>
        <v>19408.449999999997</v>
      </c>
      <c r="CJ43" s="15">
        <f t="shared" ref="CJ43:CS43" si="121">SUM(CJ37:CJ42)</f>
        <v>19650.64</v>
      </c>
      <c r="CK43" s="15">
        <f t="shared" si="121"/>
        <v>20377.21</v>
      </c>
      <c r="CL43" s="15">
        <f t="shared" si="121"/>
        <v>21184.510000000002</v>
      </c>
      <c r="CM43" s="15">
        <f t="shared" si="121"/>
        <v>22072.54</v>
      </c>
      <c r="CN43" s="15">
        <f t="shared" si="121"/>
        <v>22879.839999999997</v>
      </c>
      <c r="CO43" s="15">
        <f t="shared" si="121"/>
        <v>23687.139999999996</v>
      </c>
      <c r="CP43" s="15">
        <f t="shared" si="121"/>
        <v>24494.44</v>
      </c>
      <c r="CQ43" s="15">
        <f t="shared" si="121"/>
        <v>26189.769999999997</v>
      </c>
      <c r="CR43" s="15">
        <f t="shared" si="121"/>
        <v>26997.069999999996</v>
      </c>
      <c r="CS43" s="15">
        <f t="shared" si="121"/>
        <v>27804.369999999995</v>
      </c>
      <c r="CU43" s="9"/>
      <c r="CV43" s="14" t="s">
        <v>24</v>
      </c>
      <c r="CW43" s="15">
        <f>SUM(CW37:CW42)</f>
        <v>21344.491800000003</v>
      </c>
      <c r="CX43" s="15">
        <f t="shared" ref="CX43:DG43" si="122">SUM(CX37:CX42)</f>
        <v>21609.079200000004</v>
      </c>
      <c r="CY43" s="15">
        <f t="shared" si="122"/>
        <v>22402.841400000001</v>
      </c>
      <c r="CZ43" s="15">
        <f t="shared" si="122"/>
        <v>23284.7994</v>
      </c>
      <c r="DA43" s="15">
        <f t="shared" si="122"/>
        <v>24254.9532</v>
      </c>
      <c r="DB43" s="15">
        <f t="shared" si="122"/>
        <v>25136.911199999999</v>
      </c>
      <c r="DC43" s="15">
        <f t="shared" si="122"/>
        <v>26018.869199999997</v>
      </c>
      <c r="DD43" s="15">
        <f t="shared" si="122"/>
        <v>26900.8272</v>
      </c>
      <c r="DE43" s="15">
        <f t="shared" si="122"/>
        <v>28752.939000000002</v>
      </c>
      <c r="DF43" s="15">
        <f t="shared" si="122"/>
        <v>29634.897000000001</v>
      </c>
      <c r="DG43" s="15">
        <f t="shared" si="122"/>
        <v>30516.855</v>
      </c>
      <c r="DI43" s="9"/>
      <c r="DJ43" s="14" t="s">
        <v>24</v>
      </c>
      <c r="DK43" s="15">
        <f>SUM(DK37:DK42)</f>
        <v>21696.072199999999</v>
      </c>
      <c r="DL43" s="15">
        <f t="shared" ref="DL43:DU43" si="123">SUM(DL37:DL42)</f>
        <v>21964.716799999998</v>
      </c>
      <c r="DM43" s="15">
        <f t="shared" si="123"/>
        <v>22770.650599999997</v>
      </c>
      <c r="DN43" s="15">
        <f t="shared" si="123"/>
        <v>23666.132600000001</v>
      </c>
      <c r="DO43" s="15">
        <f t="shared" si="123"/>
        <v>24651.162800000002</v>
      </c>
      <c r="DP43" s="15">
        <f t="shared" si="123"/>
        <v>25546.644799999998</v>
      </c>
      <c r="DQ43" s="15">
        <f t="shared" si="123"/>
        <v>26442.126800000002</v>
      </c>
      <c r="DR43" s="15">
        <f t="shared" si="123"/>
        <v>27337.608799999998</v>
      </c>
      <c r="DS43" s="15">
        <f t="shared" si="123"/>
        <v>29218.121000000003</v>
      </c>
      <c r="DT43" s="15">
        <f t="shared" si="123"/>
        <v>30113.602999999999</v>
      </c>
      <c r="DU43" s="15">
        <f t="shared" si="123"/>
        <v>31009.085000000003</v>
      </c>
      <c r="DW43" s="9"/>
      <c r="DX43" s="14" t="s">
        <v>24</v>
      </c>
      <c r="DY43" s="15">
        <f>SUM(DY37:DY42)</f>
        <v>24874.349791839999</v>
      </c>
      <c r="DZ43" s="15">
        <f t="shared" ref="DZ43:EI43" si="124">SUM(DZ37:DZ42)</f>
        <v>25184.891191840001</v>
      </c>
      <c r="EA43" s="15">
        <f t="shared" si="124"/>
        <v>26116.515391839999</v>
      </c>
      <c r="EB43" s="15">
        <f t="shared" si="124"/>
        <v>27151.653391839998</v>
      </c>
      <c r="EC43" s="15">
        <f t="shared" si="124"/>
        <v>28290.305191839998</v>
      </c>
      <c r="ED43" s="15">
        <f t="shared" si="124"/>
        <v>29325.443191839997</v>
      </c>
      <c r="EE43" s="15">
        <f t="shared" si="124"/>
        <v>30360.581191840003</v>
      </c>
      <c r="EF43" s="15">
        <f t="shared" si="124"/>
        <v>31395.719191840002</v>
      </c>
      <c r="EG43" s="15">
        <f t="shared" si="124"/>
        <v>33569.508991839997</v>
      </c>
      <c r="EH43" s="15">
        <f t="shared" si="124"/>
        <v>34604.646991839996</v>
      </c>
      <c r="EI43" s="15">
        <f t="shared" si="124"/>
        <v>35639.784991839995</v>
      </c>
      <c r="EK43" s="9"/>
      <c r="EL43" s="14" t="s">
        <v>24</v>
      </c>
      <c r="EM43" s="15">
        <f>SUM(EM37:EM42)</f>
        <v>27364.572191071999</v>
      </c>
      <c r="EN43" s="15">
        <f t="shared" ref="EN43:EW43" si="125">SUM(EN37:EN42)</f>
        <v>27703.596791071996</v>
      </c>
      <c r="EO43" s="15">
        <f t="shared" si="125"/>
        <v>28720.670591072001</v>
      </c>
      <c r="EP43" s="15">
        <f t="shared" si="125"/>
        <v>29850.752591071996</v>
      </c>
      <c r="EQ43" s="15">
        <f t="shared" si="125"/>
        <v>31093.842791072002</v>
      </c>
      <c r="ER43" s="15">
        <f t="shared" si="125"/>
        <v>32223.924791071997</v>
      </c>
      <c r="ES43" s="15">
        <f t="shared" si="125"/>
        <v>33354.006791072003</v>
      </c>
      <c r="ET43" s="15">
        <f t="shared" si="125"/>
        <v>34484.088791072005</v>
      </c>
      <c r="EU43" s="15">
        <f t="shared" si="125"/>
        <v>36857.260991072006</v>
      </c>
      <c r="EV43" s="15">
        <f t="shared" si="125"/>
        <v>37987.342991072001</v>
      </c>
      <c r="EW43" s="15">
        <f t="shared" si="125"/>
        <v>39117.424991072003</v>
      </c>
      <c r="EY43" s="9"/>
      <c r="EZ43" s="14" t="s">
        <v>24</v>
      </c>
      <c r="FA43" s="15">
        <f>SUM(FA37:FA42)</f>
        <v>28622.117999999999</v>
      </c>
      <c r="FB43" s="15">
        <f t="shared" ref="FB43:FK43" si="126">SUM(FB37:FB42)</f>
        <v>28982.712</v>
      </c>
      <c r="FC43" s="15">
        <f t="shared" si="126"/>
        <v>30064.493999999999</v>
      </c>
      <c r="FD43" s="15">
        <f t="shared" si="126"/>
        <v>31266.473999999998</v>
      </c>
      <c r="FE43" s="15">
        <f t="shared" si="126"/>
        <v>32588.651999999998</v>
      </c>
      <c r="FF43" s="15">
        <f t="shared" si="126"/>
        <v>33790.631999999998</v>
      </c>
      <c r="FG43" s="15">
        <f t="shared" si="126"/>
        <v>34992.612000000001</v>
      </c>
      <c r="FH43" s="15">
        <f t="shared" si="126"/>
        <v>36194.592000000004</v>
      </c>
      <c r="FI43" s="15">
        <f t="shared" si="126"/>
        <v>38718.75</v>
      </c>
      <c r="FJ43" s="15">
        <f t="shared" si="126"/>
        <v>39920.730000000003</v>
      </c>
      <c r="FK43" s="15">
        <f t="shared" si="126"/>
        <v>41122.71</v>
      </c>
      <c r="FM43" s="9"/>
      <c r="FN43" s="14" t="s">
        <v>24</v>
      </c>
      <c r="FO43" s="15">
        <f>SUM(FO37:FO42)</f>
        <v>30406.209399999996</v>
      </c>
      <c r="FP43" s="15">
        <f t="shared" ref="FP43:FY43" si="127">SUM(FP37:FP42)</f>
        <v>30787.213599999995</v>
      </c>
      <c r="FQ43" s="15">
        <f t="shared" si="127"/>
        <v>31930.226199999997</v>
      </c>
      <c r="FR43" s="15">
        <f t="shared" si="127"/>
        <v>33200.2402</v>
      </c>
      <c r="FS43" s="15">
        <f t="shared" si="127"/>
        <v>34597.255599999997</v>
      </c>
      <c r="FT43" s="15">
        <f t="shared" si="127"/>
        <v>35867.269599999992</v>
      </c>
      <c r="FU43" s="15">
        <f t="shared" si="127"/>
        <v>37137.283599999995</v>
      </c>
      <c r="FV43" s="15">
        <f t="shared" si="127"/>
        <v>38407.297599999998</v>
      </c>
      <c r="FW43" s="15">
        <f t="shared" si="127"/>
        <v>41074.326999999997</v>
      </c>
      <c r="FX43" s="15">
        <f t="shared" si="127"/>
        <v>42344.340999999993</v>
      </c>
      <c r="FY43" s="15">
        <f t="shared" si="127"/>
        <v>43614.355000000003</v>
      </c>
      <c r="GA43" s="9"/>
      <c r="GB43" s="14" t="s">
        <v>24</v>
      </c>
      <c r="GC43" s="15">
        <f>SUM(GC37:GC42)</f>
        <v>32217.2294</v>
      </c>
      <c r="GD43" s="15">
        <f t="shared" ref="GD43:GM43" si="128">SUM(GD37:GD42)</f>
        <v>32618.9336</v>
      </c>
      <c r="GE43" s="15">
        <f t="shared" si="128"/>
        <v>33824.046200000004</v>
      </c>
      <c r="GF43" s="15">
        <f t="shared" si="128"/>
        <v>35163.0602</v>
      </c>
      <c r="GG43" s="15">
        <f t="shared" si="128"/>
        <v>36635.975599999998</v>
      </c>
      <c r="GH43" s="15">
        <f t="shared" si="128"/>
        <v>37974.989599999994</v>
      </c>
      <c r="GI43" s="15">
        <f t="shared" si="128"/>
        <v>39314.003600000004</v>
      </c>
      <c r="GJ43" s="15">
        <f t="shared" si="128"/>
        <v>40653.017599999999</v>
      </c>
      <c r="GK43" s="15">
        <f t="shared" si="128"/>
        <v>43464.946999999993</v>
      </c>
      <c r="GL43" s="15">
        <f t="shared" si="128"/>
        <v>44803.961000000003</v>
      </c>
      <c r="GM43" s="15">
        <f t="shared" si="128"/>
        <v>46142.974999999999</v>
      </c>
      <c r="GO43" s="9"/>
      <c r="GP43" s="14" t="s">
        <v>24</v>
      </c>
      <c r="GQ43" s="15">
        <f>SUM(GQ37:GQ42)</f>
        <v>35997.240599999997</v>
      </c>
      <c r="GR43" s="15">
        <f t="shared" ref="GR43:HA43" si="129">SUM(GR37:GR42)</f>
        <v>36442.166399999995</v>
      </c>
      <c r="GS43" s="15">
        <f t="shared" si="129"/>
        <v>37776.943800000001</v>
      </c>
      <c r="GT43" s="15">
        <f t="shared" si="129"/>
        <v>39260.029799999997</v>
      </c>
      <c r="GU43" s="15">
        <f t="shared" si="129"/>
        <v>40891.424399999996</v>
      </c>
      <c r="GV43" s="15">
        <f t="shared" si="129"/>
        <v>42374.510399999999</v>
      </c>
      <c r="GW43" s="15">
        <f t="shared" si="129"/>
        <v>43857.596400000002</v>
      </c>
      <c r="GX43" s="15">
        <f t="shared" si="129"/>
        <v>45340.682399999998</v>
      </c>
      <c r="GY43" s="15">
        <f t="shared" si="129"/>
        <v>48455.162999999993</v>
      </c>
      <c r="GZ43" s="15">
        <f t="shared" si="129"/>
        <v>49938.248999999989</v>
      </c>
      <c r="HA43" s="15">
        <f t="shared" si="129"/>
        <v>51421.334999999999</v>
      </c>
    </row>
    <row r="44" spans="1:209" ht="13.9" x14ac:dyDescent="0.25">
      <c r="A44" s="9"/>
      <c r="B44" s="12" t="s">
        <v>25</v>
      </c>
      <c r="C44" s="11">
        <f>-C43*0.19</f>
        <v>-3052.5051920000001</v>
      </c>
      <c r="D44" s="11">
        <f t="shared" ref="D44:M44" si="130">-D43*0.19</f>
        <v>-3091.1744480000002</v>
      </c>
      <c r="E44" s="11">
        <f t="shared" si="130"/>
        <v>-3207.1822160000002</v>
      </c>
      <c r="F44" s="11">
        <f t="shared" si="130"/>
        <v>-3336.0797359999997</v>
      </c>
      <c r="G44" s="11">
        <f t="shared" si="130"/>
        <v>-3477.8670080000002</v>
      </c>
      <c r="H44" s="11">
        <f t="shared" si="130"/>
        <v>-3606.7645280000002</v>
      </c>
      <c r="I44" s="11">
        <f t="shared" si="130"/>
        <v>-3735.6620480000001</v>
      </c>
      <c r="J44" s="11">
        <f t="shared" si="130"/>
        <v>-3864.5595680000006</v>
      </c>
      <c r="K44" s="11">
        <f t="shared" si="130"/>
        <v>-4135.2443600000006</v>
      </c>
      <c r="L44" s="11">
        <f t="shared" si="130"/>
        <v>-4264.1418800000001</v>
      </c>
      <c r="M44" s="11">
        <f t="shared" si="130"/>
        <v>-4393.0394000000006</v>
      </c>
      <c r="O44" s="9"/>
      <c r="P44" s="12" t="s">
        <v>25</v>
      </c>
      <c r="Q44" s="11">
        <f>-Q43*0.19</f>
        <v>-3219.7832439999997</v>
      </c>
      <c r="R44" s="11">
        <f t="shared" ref="R44:AA44" si="131">-R43*0.19</f>
        <v>-3260.3875359999997</v>
      </c>
      <c r="S44" s="11">
        <f t="shared" si="131"/>
        <v>-3382.2004120000001</v>
      </c>
      <c r="T44" s="11">
        <f t="shared" si="131"/>
        <v>-3517.5480520000001</v>
      </c>
      <c r="U44" s="11">
        <f t="shared" si="131"/>
        <v>-3666.430456</v>
      </c>
      <c r="V44" s="11">
        <f t="shared" si="131"/>
        <v>-3801.778096</v>
      </c>
      <c r="W44" s="11">
        <f t="shared" si="131"/>
        <v>-3937.1257360000004</v>
      </c>
      <c r="X44" s="11">
        <f t="shared" si="131"/>
        <v>-4072.4733760000004</v>
      </c>
      <c r="Y44" s="11">
        <f t="shared" si="131"/>
        <v>-4356.7034199999998</v>
      </c>
      <c r="Z44" s="11">
        <f t="shared" si="131"/>
        <v>-4492.0510599999998</v>
      </c>
      <c r="AA44" s="11">
        <f t="shared" si="131"/>
        <v>-4627.3986999999997</v>
      </c>
      <c r="AC44" s="9"/>
      <c r="AD44" s="12" t="s">
        <v>25</v>
      </c>
      <c r="AE44" s="11">
        <f>-AE43*0.19</f>
        <v>-3319.6853579999993</v>
      </c>
      <c r="AF44" s="11">
        <f t="shared" ref="AF44:AO44" si="132">-AF43*0.19</f>
        <v>-3361.4459519999996</v>
      </c>
      <c r="AG44" s="11">
        <f t="shared" si="132"/>
        <v>-3486.7277340000001</v>
      </c>
      <c r="AH44" s="11">
        <f t="shared" si="132"/>
        <v>-3625.9297139999999</v>
      </c>
      <c r="AI44" s="11">
        <f t="shared" si="132"/>
        <v>-3779.0518919999995</v>
      </c>
      <c r="AJ44" s="11">
        <f t="shared" si="132"/>
        <v>-3918.2538719999993</v>
      </c>
      <c r="AK44" s="11">
        <f t="shared" si="132"/>
        <v>-4057.4558519999996</v>
      </c>
      <c r="AL44" s="11">
        <f t="shared" si="132"/>
        <v>-4196.6578319999999</v>
      </c>
      <c r="AM44" s="11">
        <f t="shared" si="132"/>
        <v>-4488.9819900000002</v>
      </c>
      <c r="AN44" s="11">
        <f t="shared" si="132"/>
        <v>-4628.1839699999991</v>
      </c>
      <c r="AO44" s="11">
        <f t="shared" si="132"/>
        <v>-4767.3859499999999</v>
      </c>
      <c r="AQ44" s="9"/>
      <c r="AR44" s="12" t="s">
        <v>25</v>
      </c>
      <c r="AS44" s="11">
        <f>-AS43*0.19</f>
        <v>-3386.9890959999998</v>
      </c>
      <c r="AT44" s="11">
        <f t="shared" ref="AT44:BC44" si="133">-AT43*0.19</f>
        <v>-3429.5284239999996</v>
      </c>
      <c r="AU44" s="11">
        <f t="shared" si="133"/>
        <v>-3557.1464079999996</v>
      </c>
      <c r="AV44" s="11">
        <f t="shared" si="133"/>
        <v>-3698.9441679999991</v>
      </c>
      <c r="AW44" s="11">
        <f t="shared" si="133"/>
        <v>-3854.921703999999</v>
      </c>
      <c r="AX44" s="11">
        <f t="shared" si="133"/>
        <v>-3996.7194639999993</v>
      </c>
      <c r="AY44" s="11">
        <f t="shared" si="133"/>
        <v>-4138.5172239999993</v>
      </c>
      <c r="AZ44" s="11">
        <f t="shared" si="133"/>
        <v>-4280.3149839999996</v>
      </c>
      <c r="BA44" s="11">
        <f t="shared" si="133"/>
        <v>-4578.0902799999985</v>
      </c>
      <c r="BB44" s="11">
        <f t="shared" si="133"/>
        <v>-4719.8880399999989</v>
      </c>
      <c r="BC44" s="11">
        <f t="shared" si="133"/>
        <v>-4861.6857999999984</v>
      </c>
      <c r="BE44" s="9"/>
      <c r="BF44" s="12" t="s">
        <v>25</v>
      </c>
      <c r="BG44" s="11">
        <f>-BG43*0.19</f>
        <v>-3486.9634099999998</v>
      </c>
      <c r="BH44" s="11">
        <f t="shared" ref="BH44:BQ44" si="134">-BH43*0.19</f>
        <v>-3530.6590400000005</v>
      </c>
      <c r="BI44" s="11">
        <f t="shared" si="134"/>
        <v>-3661.7459299999996</v>
      </c>
      <c r="BJ44" s="11">
        <f t="shared" si="134"/>
        <v>-3807.3980299999998</v>
      </c>
      <c r="BK44" s="11">
        <f t="shared" si="134"/>
        <v>-3967.6153400000003</v>
      </c>
      <c r="BL44" s="11">
        <f t="shared" si="134"/>
        <v>-4113.2674399999996</v>
      </c>
      <c r="BM44" s="11">
        <f t="shared" si="134"/>
        <v>-4258.9195399999999</v>
      </c>
      <c r="BN44" s="11">
        <f t="shared" si="134"/>
        <v>-4404.5716400000001</v>
      </c>
      <c r="BO44" s="11">
        <f t="shared" si="134"/>
        <v>-4710.4410500000004</v>
      </c>
      <c r="BP44" s="11">
        <f t="shared" si="134"/>
        <v>-4856.0931499999997</v>
      </c>
      <c r="BQ44" s="11">
        <f t="shared" si="134"/>
        <v>-5001.7452500000009</v>
      </c>
      <c r="BS44" s="9"/>
      <c r="BT44" s="12" t="s">
        <v>25</v>
      </c>
      <c r="BU44" s="11">
        <f>-BU43*0.19</f>
        <v>-3553.7636859999993</v>
      </c>
      <c r="BV44" s="11">
        <f t="shared" ref="BV44:CE44" si="135">-BV43*0.19</f>
        <v>-3598.230184</v>
      </c>
      <c r="BW44" s="11">
        <f t="shared" si="135"/>
        <v>-3731.6296779999998</v>
      </c>
      <c r="BX44" s="11">
        <f t="shared" si="135"/>
        <v>-3879.8513379999999</v>
      </c>
      <c r="BY44" s="11">
        <f t="shared" si="135"/>
        <v>-4042.895164</v>
      </c>
      <c r="BZ44" s="11">
        <f t="shared" si="135"/>
        <v>-4191.1168239999997</v>
      </c>
      <c r="CA44" s="11">
        <f t="shared" si="135"/>
        <v>-4339.3384839999999</v>
      </c>
      <c r="CB44" s="11">
        <f t="shared" si="135"/>
        <v>-4487.5601439999991</v>
      </c>
      <c r="CC44" s="11">
        <f t="shared" si="135"/>
        <v>-4798.8256300000003</v>
      </c>
      <c r="CD44" s="11">
        <f t="shared" si="135"/>
        <v>-4947.0472899999995</v>
      </c>
      <c r="CE44" s="11">
        <f t="shared" si="135"/>
        <v>-5095.2689499999997</v>
      </c>
      <c r="CG44" s="9"/>
      <c r="CH44" s="12" t="s">
        <v>25</v>
      </c>
      <c r="CI44" s="11">
        <f>-CI43*0.19</f>
        <v>-3687.6054999999997</v>
      </c>
      <c r="CJ44" s="11">
        <f t="shared" ref="CJ44:CS44" si="136">-CJ43*0.19</f>
        <v>-3733.6215999999999</v>
      </c>
      <c r="CK44" s="11">
        <f t="shared" si="136"/>
        <v>-3871.6698999999999</v>
      </c>
      <c r="CL44" s="11">
        <f t="shared" si="136"/>
        <v>-4025.0569000000005</v>
      </c>
      <c r="CM44" s="11">
        <f t="shared" si="136"/>
        <v>-4193.7826000000005</v>
      </c>
      <c r="CN44" s="11">
        <f t="shared" si="136"/>
        <v>-4347.1695999999993</v>
      </c>
      <c r="CO44" s="11">
        <f t="shared" si="136"/>
        <v>-4500.556599999999</v>
      </c>
      <c r="CP44" s="11">
        <f t="shared" si="136"/>
        <v>-4653.9435999999996</v>
      </c>
      <c r="CQ44" s="11">
        <f t="shared" si="136"/>
        <v>-4976.0562999999993</v>
      </c>
      <c r="CR44" s="11">
        <f t="shared" si="136"/>
        <v>-5129.443299999999</v>
      </c>
      <c r="CS44" s="11">
        <f t="shared" si="136"/>
        <v>-5282.8302999999996</v>
      </c>
      <c r="CU44" s="9"/>
      <c r="CV44" s="12" t="s">
        <v>25</v>
      </c>
      <c r="CW44" s="11">
        <f>-CW43*0.19</f>
        <v>-4055.4534420000009</v>
      </c>
      <c r="CX44" s="11">
        <f t="shared" ref="CX44:DG44" si="137">-CX43*0.19</f>
        <v>-4105.7250480000012</v>
      </c>
      <c r="CY44" s="11">
        <f t="shared" si="137"/>
        <v>-4256.5398660000001</v>
      </c>
      <c r="CZ44" s="11">
        <f t="shared" si="137"/>
        <v>-4424.1118859999997</v>
      </c>
      <c r="DA44" s="11">
        <f t="shared" si="137"/>
        <v>-4608.441108</v>
      </c>
      <c r="DB44" s="11">
        <f t="shared" si="137"/>
        <v>-4776.0131279999996</v>
      </c>
      <c r="DC44" s="11">
        <f t="shared" si="137"/>
        <v>-4943.5851479999992</v>
      </c>
      <c r="DD44" s="11">
        <f t="shared" si="137"/>
        <v>-5111.1571679999997</v>
      </c>
      <c r="DE44" s="11">
        <f t="shared" si="137"/>
        <v>-5463.0584100000005</v>
      </c>
      <c r="DF44" s="11">
        <f t="shared" si="137"/>
        <v>-5630.6304300000002</v>
      </c>
      <c r="DG44" s="11">
        <f t="shared" si="137"/>
        <v>-5798.2024499999998</v>
      </c>
      <c r="DI44" s="9"/>
      <c r="DJ44" s="12" t="s">
        <v>25</v>
      </c>
      <c r="DK44" s="11">
        <f>-DK43*0.19</f>
        <v>-4122.2537179999999</v>
      </c>
      <c r="DL44" s="11">
        <f t="shared" ref="DL44:DU44" si="138">-DL43*0.19</f>
        <v>-4173.2961919999998</v>
      </c>
      <c r="DM44" s="11">
        <f t="shared" si="138"/>
        <v>-4326.4236139999994</v>
      </c>
      <c r="DN44" s="11">
        <f t="shared" si="138"/>
        <v>-4496.5651939999998</v>
      </c>
      <c r="DO44" s="11">
        <f t="shared" si="138"/>
        <v>-4683.7209320000002</v>
      </c>
      <c r="DP44" s="11">
        <f t="shared" si="138"/>
        <v>-4853.8625119999997</v>
      </c>
      <c r="DQ44" s="11">
        <f t="shared" si="138"/>
        <v>-5024.0040920000001</v>
      </c>
      <c r="DR44" s="11">
        <f t="shared" si="138"/>
        <v>-5194.1456719999996</v>
      </c>
      <c r="DS44" s="11">
        <f t="shared" si="138"/>
        <v>-5551.4429900000005</v>
      </c>
      <c r="DT44" s="11">
        <f t="shared" si="138"/>
        <v>-5721.58457</v>
      </c>
      <c r="DU44" s="11">
        <f t="shared" si="138"/>
        <v>-5891.7261500000004</v>
      </c>
      <c r="DW44" s="9"/>
      <c r="DX44" s="12" t="s">
        <v>25</v>
      </c>
      <c r="DY44" s="11">
        <f>-DY43*0.19</f>
        <v>-4726.1264604496</v>
      </c>
      <c r="DZ44" s="11">
        <f t="shared" ref="DZ44:EI44" si="139">-DZ43*0.19</f>
        <v>-4785.1293264495998</v>
      </c>
      <c r="EA44" s="11">
        <f t="shared" si="139"/>
        <v>-4962.1379244496002</v>
      </c>
      <c r="EB44" s="11">
        <f t="shared" si="139"/>
        <v>-5158.8141444495996</v>
      </c>
      <c r="EC44" s="11">
        <f t="shared" si="139"/>
        <v>-5375.1579864495998</v>
      </c>
      <c r="ED44" s="11">
        <f t="shared" si="139"/>
        <v>-5571.8342064495992</v>
      </c>
      <c r="EE44" s="11">
        <f t="shared" si="139"/>
        <v>-5768.5104264496003</v>
      </c>
      <c r="EF44" s="11">
        <f t="shared" si="139"/>
        <v>-5965.1866464496006</v>
      </c>
      <c r="EG44" s="11">
        <f t="shared" si="139"/>
        <v>-6378.2067084495993</v>
      </c>
      <c r="EH44" s="11">
        <f t="shared" si="139"/>
        <v>-6574.8829284495996</v>
      </c>
      <c r="EI44" s="11">
        <f t="shared" si="139"/>
        <v>-6771.559148449599</v>
      </c>
      <c r="EK44" s="9"/>
      <c r="EL44" s="12" t="s">
        <v>25</v>
      </c>
      <c r="EM44" s="11">
        <f>-EM43*0.19</f>
        <v>-5199.2687163036799</v>
      </c>
      <c r="EN44" s="11">
        <f t="shared" ref="EN44:EW44" si="140">-EN43*0.19</f>
        <v>-5263.6833903036795</v>
      </c>
      <c r="EO44" s="11">
        <f t="shared" si="140"/>
        <v>-5456.9274123036803</v>
      </c>
      <c r="EP44" s="11">
        <f t="shared" si="140"/>
        <v>-5671.6429923036794</v>
      </c>
      <c r="EQ44" s="11">
        <f t="shared" si="140"/>
        <v>-5907.8301303036806</v>
      </c>
      <c r="ER44" s="11">
        <f t="shared" si="140"/>
        <v>-6122.5457103036797</v>
      </c>
      <c r="ES44" s="11">
        <f t="shared" si="140"/>
        <v>-6337.2612903036807</v>
      </c>
      <c r="ET44" s="11">
        <f t="shared" si="140"/>
        <v>-6551.9768703036807</v>
      </c>
      <c r="EU44" s="11">
        <f t="shared" si="140"/>
        <v>-7002.879588303681</v>
      </c>
      <c r="EV44" s="11">
        <f t="shared" si="140"/>
        <v>-7217.5951683036801</v>
      </c>
      <c r="EW44" s="11">
        <f t="shared" si="140"/>
        <v>-7432.3107483036802</v>
      </c>
      <c r="EY44" s="9"/>
      <c r="EZ44" s="12" t="s">
        <v>25</v>
      </c>
      <c r="FA44" s="11">
        <f>-FA43*0.19</f>
        <v>-5438.2024199999996</v>
      </c>
      <c r="FB44" s="11">
        <f t="shared" ref="FB44:FK44" si="141">-FB43*0.19</f>
        <v>-5506.7152800000003</v>
      </c>
      <c r="FC44" s="11">
        <f t="shared" si="141"/>
        <v>-5712.2538599999998</v>
      </c>
      <c r="FD44" s="11">
        <f t="shared" si="141"/>
        <v>-5940.6300599999995</v>
      </c>
      <c r="FE44" s="11">
        <f t="shared" si="141"/>
        <v>-6191.8438799999994</v>
      </c>
      <c r="FF44" s="11">
        <f t="shared" si="141"/>
        <v>-6420.2200800000001</v>
      </c>
      <c r="FG44" s="11">
        <f t="shared" si="141"/>
        <v>-6648.5962800000007</v>
      </c>
      <c r="FH44" s="11">
        <f t="shared" si="141"/>
        <v>-6876.9724800000013</v>
      </c>
      <c r="FI44" s="11">
        <f t="shared" si="141"/>
        <v>-7356.5625</v>
      </c>
      <c r="FJ44" s="11">
        <f t="shared" si="141"/>
        <v>-7584.9387000000006</v>
      </c>
      <c r="FK44" s="11">
        <f t="shared" si="141"/>
        <v>-7813.3149000000003</v>
      </c>
      <c r="FM44" s="9"/>
      <c r="FN44" s="12" t="s">
        <v>25</v>
      </c>
      <c r="FO44" s="11">
        <f>-FO43*0.19</f>
        <v>-5777.1797859999997</v>
      </c>
      <c r="FP44" s="11">
        <f t="shared" ref="FP44:FY44" si="142">-FP43*0.19</f>
        <v>-5849.5705839999991</v>
      </c>
      <c r="FQ44" s="11">
        <f t="shared" si="142"/>
        <v>-6066.7429779999993</v>
      </c>
      <c r="FR44" s="11">
        <f t="shared" si="142"/>
        <v>-6308.0456380000005</v>
      </c>
      <c r="FS44" s="11">
        <f t="shared" si="142"/>
        <v>-6573.4785639999991</v>
      </c>
      <c r="FT44" s="11">
        <f t="shared" si="142"/>
        <v>-6814.7812239999985</v>
      </c>
      <c r="FU44" s="11">
        <f t="shared" si="142"/>
        <v>-7056.0838839999988</v>
      </c>
      <c r="FV44" s="11">
        <f t="shared" si="142"/>
        <v>-7297.386544</v>
      </c>
      <c r="FW44" s="11">
        <f t="shared" si="142"/>
        <v>-7804.1221299999997</v>
      </c>
      <c r="FX44" s="11">
        <f t="shared" si="142"/>
        <v>-8045.4247899999991</v>
      </c>
      <c r="FY44" s="11">
        <f t="shared" si="142"/>
        <v>-8286.7274500000003</v>
      </c>
      <c r="GA44" s="9"/>
      <c r="GB44" s="12" t="s">
        <v>25</v>
      </c>
      <c r="GC44" s="11">
        <f>-GC43*0.19</f>
        <v>-6121.2735860000003</v>
      </c>
      <c r="GD44" s="11">
        <f t="shared" ref="GD44:GM44" si="143">-GD43*0.19</f>
        <v>-6197.5973839999997</v>
      </c>
      <c r="GE44" s="11">
        <f t="shared" si="143"/>
        <v>-6426.5687780000007</v>
      </c>
      <c r="GF44" s="11">
        <f t="shared" si="143"/>
        <v>-6680.9814379999998</v>
      </c>
      <c r="GG44" s="11">
        <f t="shared" si="143"/>
        <v>-6960.8353639999996</v>
      </c>
      <c r="GH44" s="11">
        <f t="shared" si="143"/>
        <v>-7215.2480239999986</v>
      </c>
      <c r="GI44" s="11">
        <f t="shared" si="143"/>
        <v>-7469.6606840000004</v>
      </c>
      <c r="GJ44" s="11">
        <f t="shared" si="143"/>
        <v>-7724.0733440000004</v>
      </c>
      <c r="GK44" s="11">
        <f t="shared" si="143"/>
        <v>-8258.3399299999983</v>
      </c>
      <c r="GL44" s="11">
        <f t="shared" si="143"/>
        <v>-8512.7525900000001</v>
      </c>
      <c r="GM44" s="11">
        <f t="shared" si="143"/>
        <v>-8767.16525</v>
      </c>
      <c r="GO44" s="9"/>
      <c r="GP44" s="12" t="s">
        <v>25</v>
      </c>
      <c r="GQ44" s="11">
        <f>-GQ43*0.19</f>
        <v>-6839.4757139999992</v>
      </c>
      <c r="GR44" s="11">
        <f t="shared" ref="GR44:HA44" si="144">-GR43*0.19</f>
        <v>-6924.0116159999989</v>
      </c>
      <c r="GS44" s="11">
        <f t="shared" si="144"/>
        <v>-7177.6193220000005</v>
      </c>
      <c r="GT44" s="11">
        <f t="shared" si="144"/>
        <v>-7459.4056619999992</v>
      </c>
      <c r="GU44" s="11">
        <f t="shared" si="144"/>
        <v>-7769.3706359999996</v>
      </c>
      <c r="GV44" s="11">
        <f t="shared" si="144"/>
        <v>-8051.1569760000002</v>
      </c>
      <c r="GW44" s="11">
        <f t="shared" si="144"/>
        <v>-8332.9433160000008</v>
      </c>
      <c r="GX44" s="11">
        <f t="shared" si="144"/>
        <v>-8614.7296559999995</v>
      </c>
      <c r="GY44" s="11">
        <f t="shared" si="144"/>
        <v>-9206.4809699999987</v>
      </c>
      <c r="GZ44" s="11">
        <f t="shared" si="144"/>
        <v>-9488.2673099999975</v>
      </c>
      <c r="HA44" s="11">
        <f t="shared" si="144"/>
        <v>-9770.0536499999998</v>
      </c>
    </row>
    <row r="45" spans="1:209" ht="13.9" x14ac:dyDescent="0.25">
      <c r="A45" s="9"/>
      <c r="B45" s="12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O45" s="9"/>
      <c r="P45" s="12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C45" s="9"/>
      <c r="AD45" s="12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Q45" s="9"/>
      <c r="AR45" s="12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E45" s="9"/>
      <c r="BF45" s="12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S45" s="9"/>
      <c r="BT45" s="12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G45" s="9"/>
      <c r="CH45" s="12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U45" s="9"/>
      <c r="CV45" s="12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I45" s="9"/>
      <c r="DJ45" s="12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W45" s="9"/>
      <c r="DX45" s="12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K45" s="9"/>
      <c r="EL45" s="12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Y45" s="9"/>
      <c r="EZ45" s="12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M45" s="9"/>
      <c r="FN45" s="12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GA45" s="9"/>
      <c r="GB45" s="12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O45" s="9"/>
      <c r="GP45" s="12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</row>
    <row r="46" spans="1:209" ht="13.9" x14ac:dyDescent="0.25">
      <c r="A46" s="9"/>
      <c r="B46" s="14" t="s">
        <v>28</v>
      </c>
      <c r="C46" s="15">
        <f t="shared" ref="C46:M46" si="145">SUM(C43:C45)</f>
        <v>13013.311608</v>
      </c>
      <c r="D46" s="15">
        <f t="shared" si="145"/>
        <v>13178.164752000001</v>
      </c>
      <c r="E46" s="15">
        <f t="shared" si="145"/>
        <v>13672.724183999999</v>
      </c>
      <c r="F46" s="15">
        <f t="shared" si="145"/>
        <v>14222.234664</v>
      </c>
      <c r="G46" s="15">
        <f t="shared" si="145"/>
        <v>14826.696191999999</v>
      </c>
      <c r="H46" s="15">
        <f t="shared" si="145"/>
        <v>15376.206672</v>
      </c>
      <c r="I46" s="15">
        <f t="shared" si="145"/>
        <v>15925.717151999999</v>
      </c>
      <c r="J46" s="15">
        <f t="shared" si="145"/>
        <v>16475.227632000002</v>
      </c>
      <c r="K46" s="15">
        <f t="shared" si="145"/>
        <v>17629.199640000003</v>
      </c>
      <c r="L46" s="15">
        <f t="shared" si="145"/>
        <v>18178.71012</v>
      </c>
      <c r="M46" s="15">
        <f t="shared" si="145"/>
        <v>18728.220600000001</v>
      </c>
      <c r="O46" s="9"/>
      <c r="P46" s="14" t="s">
        <v>28</v>
      </c>
      <c r="Q46" s="15">
        <f t="shared" ref="Q46:AA46" si="146">SUM(Q43:Q45)</f>
        <v>13726.444355999998</v>
      </c>
      <c r="R46" s="15">
        <f t="shared" si="146"/>
        <v>13899.546863999998</v>
      </c>
      <c r="S46" s="15">
        <f t="shared" si="146"/>
        <v>14418.854388000002</v>
      </c>
      <c r="T46" s="15">
        <f t="shared" si="146"/>
        <v>14995.862748000001</v>
      </c>
      <c r="U46" s="15">
        <f t="shared" si="146"/>
        <v>15630.571944000001</v>
      </c>
      <c r="V46" s="15">
        <f t="shared" si="146"/>
        <v>16207.580304000001</v>
      </c>
      <c r="W46" s="15">
        <f t="shared" si="146"/>
        <v>16784.588663999999</v>
      </c>
      <c r="X46" s="15">
        <f t="shared" si="146"/>
        <v>17361.597023999999</v>
      </c>
      <c r="Y46" s="15">
        <f t="shared" si="146"/>
        <v>18573.314579999998</v>
      </c>
      <c r="Z46" s="15">
        <f t="shared" si="146"/>
        <v>19150.322939999998</v>
      </c>
      <c r="AA46" s="15">
        <f t="shared" si="146"/>
        <v>19727.331299999998</v>
      </c>
      <c r="AC46" s="9"/>
      <c r="AD46" s="14" t="s">
        <v>28</v>
      </c>
      <c r="AE46" s="15">
        <f t="shared" ref="AE46:AO46" si="147">SUM(AE43:AE45)</f>
        <v>14152.342841999998</v>
      </c>
      <c r="AF46" s="15">
        <f t="shared" si="147"/>
        <v>14330.374847999998</v>
      </c>
      <c r="AG46" s="15">
        <f t="shared" si="147"/>
        <v>14864.470866</v>
      </c>
      <c r="AH46" s="15">
        <f t="shared" si="147"/>
        <v>15457.910886</v>
      </c>
      <c r="AI46" s="15">
        <f t="shared" si="147"/>
        <v>16110.694907999998</v>
      </c>
      <c r="AJ46" s="15">
        <f t="shared" si="147"/>
        <v>16704.134927999999</v>
      </c>
      <c r="AK46" s="15">
        <f t="shared" si="147"/>
        <v>17297.574947999998</v>
      </c>
      <c r="AL46" s="15">
        <f t="shared" si="147"/>
        <v>17891.014967999999</v>
      </c>
      <c r="AM46" s="15">
        <f t="shared" si="147"/>
        <v>19137.239010000001</v>
      </c>
      <c r="AN46" s="15">
        <f t="shared" si="147"/>
        <v>19730.679029999999</v>
      </c>
      <c r="AO46" s="15">
        <f t="shared" si="147"/>
        <v>20324.119050000001</v>
      </c>
      <c r="AQ46" s="9"/>
      <c r="AR46" s="14" t="s">
        <v>28</v>
      </c>
      <c r="AS46" s="15">
        <f t="shared" ref="AS46:BC46" si="148">SUM(AS43:AS45)</f>
        <v>14439.269303999999</v>
      </c>
      <c r="AT46" s="15">
        <f t="shared" si="148"/>
        <v>14620.621175999997</v>
      </c>
      <c r="AU46" s="15">
        <f t="shared" si="148"/>
        <v>15164.676791999998</v>
      </c>
      <c r="AV46" s="15">
        <f t="shared" si="148"/>
        <v>15769.183031999997</v>
      </c>
      <c r="AW46" s="15">
        <f t="shared" si="148"/>
        <v>16434.139895999993</v>
      </c>
      <c r="AX46" s="15">
        <f t="shared" si="148"/>
        <v>17038.646135999999</v>
      </c>
      <c r="AY46" s="15">
        <f t="shared" si="148"/>
        <v>17643.152375999995</v>
      </c>
      <c r="AZ46" s="15">
        <f t="shared" si="148"/>
        <v>18247.658615999997</v>
      </c>
      <c r="BA46" s="15">
        <f t="shared" si="148"/>
        <v>19517.121719999996</v>
      </c>
      <c r="BB46" s="15">
        <f t="shared" si="148"/>
        <v>20121.627959999998</v>
      </c>
      <c r="BC46" s="15">
        <f t="shared" si="148"/>
        <v>20726.134199999993</v>
      </c>
      <c r="BE46" s="9"/>
      <c r="BF46" s="14" t="s">
        <v>28</v>
      </c>
      <c r="BG46" s="15">
        <f t="shared" ref="BG46:BQ46" si="149">SUM(BG43:BG45)</f>
        <v>14865.475589999998</v>
      </c>
      <c r="BH46" s="15">
        <f t="shared" si="149"/>
        <v>15051.756960000001</v>
      </c>
      <c r="BI46" s="15">
        <f t="shared" si="149"/>
        <v>15610.601069999999</v>
      </c>
      <c r="BJ46" s="15">
        <f t="shared" si="149"/>
        <v>16231.538969999998</v>
      </c>
      <c r="BK46" s="15">
        <f t="shared" si="149"/>
        <v>16914.570660000001</v>
      </c>
      <c r="BL46" s="15">
        <f t="shared" si="149"/>
        <v>17535.508559999998</v>
      </c>
      <c r="BM46" s="15">
        <f t="shared" si="149"/>
        <v>18156.446459999999</v>
      </c>
      <c r="BN46" s="15">
        <f t="shared" si="149"/>
        <v>18777.384360000004</v>
      </c>
      <c r="BO46" s="15">
        <f t="shared" si="149"/>
        <v>20081.353950000001</v>
      </c>
      <c r="BP46" s="15">
        <f t="shared" si="149"/>
        <v>20702.291849999998</v>
      </c>
      <c r="BQ46" s="15">
        <f t="shared" si="149"/>
        <v>21323.229750000002</v>
      </c>
      <c r="BS46" s="9"/>
      <c r="BT46" s="14" t="s">
        <v>28</v>
      </c>
      <c r="BU46" s="15">
        <f t="shared" ref="BU46:CE46" si="150">SUM(BU43:BU45)</f>
        <v>15150.255713999999</v>
      </c>
      <c r="BV46" s="15">
        <f t="shared" si="150"/>
        <v>15339.823415999999</v>
      </c>
      <c r="BW46" s="15">
        <f t="shared" si="150"/>
        <v>15908.526521999998</v>
      </c>
      <c r="BX46" s="15">
        <f t="shared" si="150"/>
        <v>16540.418861999999</v>
      </c>
      <c r="BY46" s="15">
        <f t="shared" si="150"/>
        <v>17235.500435999998</v>
      </c>
      <c r="BZ46" s="15">
        <f t="shared" si="150"/>
        <v>17867.392775999997</v>
      </c>
      <c r="CA46" s="15">
        <f t="shared" si="150"/>
        <v>18499.285115999999</v>
      </c>
      <c r="CB46" s="15">
        <f t="shared" si="150"/>
        <v>19131.177455999998</v>
      </c>
      <c r="CC46" s="15">
        <f t="shared" si="150"/>
        <v>20458.15137</v>
      </c>
      <c r="CD46" s="15">
        <f t="shared" si="150"/>
        <v>21090.043709999998</v>
      </c>
      <c r="CE46" s="15">
        <f t="shared" si="150"/>
        <v>21721.936049999997</v>
      </c>
      <c r="CG46" s="9"/>
      <c r="CH46" s="14" t="s">
        <v>28</v>
      </c>
      <c r="CI46" s="15">
        <f t="shared" ref="CI46:CS46" si="151">SUM(CI43:CI45)</f>
        <v>15720.844499999997</v>
      </c>
      <c r="CJ46" s="15">
        <f t="shared" si="151"/>
        <v>15917.018399999999</v>
      </c>
      <c r="CK46" s="15">
        <f t="shared" si="151"/>
        <v>16505.540099999998</v>
      </c>
      <c r="CL46" s="15">
        <f t="shared" si="151"/>
        <v>17159.453100000002</v>
      </c>
      <c r="CM46" s="15">
        <f t="shared" si="151"/>
        <v>17878.757400000002</v>
      </c>
      <c r="CN46" s="15">
        <f t="shared" si="151"/>
        <v>18532.670399999995</v>
      </c>
      <c r="CO46" s="15">
        <f t="shared" si="151"/>
        <v>19186.583399999996</v>
      </c>
      <c r="CP46" s="15">
        <f t="shared" si="151"/>
        <v>19840.4964</v>
      </c>
      <c r="CQ46" s="15">
        <f t="shared" si="151"/>
        <v>21213.713699999997</v>
      </c>
      <c r="CR46" s="15">
        <f t="shared" si="151"/>
        <v>21867.626699999997</v>
      </c>
      <c r="CS46" s="15">
        <f t="shared" si="151"/>
        <v>22521.539699999994</v>
      </c>
      <c r="CU46" s="9"/>
      <c r="CV46" s="14" t="s">
        <v>28</v>
      </c>
      <c r="CW46" s="15">
        <f t="shared" ref="CW46:DG46" si="152">SUM(CW43:CW45)</f>
        <v>17289.038358000002</v>
      </c>
      <c r="CX46" s="15">
        <f t="shared" si="152"/>
        <v>17503.354152000004</v>
      </c>
      <c r="CY46" s="15">
        <f t="shared" si="152"/>
        <v>18146.301534000002</v>
      </c>
      <c r="CZ46" s="15">
        <f t="shared" si="152"/>
        <v>18860.687514000001</v>
      </c>
      <c r="DA46" s="15">
        <f t="shared" si="152"/>
        <v>19646.512092000001</v>
      </c>
      <c r="DB46" s="15">
        <f t="shared" si="152"/>
        <v>20360.898072</v>
      </c>
      <c r="DC46" s="15">
        <f t="shared" si="152"/>
        <v>21075.284051999999</v>
      </c>
      <c r="DD46" s="15">
        <f t="shared" si="152"/>
        <v>21789.670032000002</v>
      </c>
      <c r="DE46" s="15">
        <f t="shared" si="152"/>
        <v>23289.880590000001</v>
      </c>
      <c r="DF46" s="15">
        <f t="shared" si="152"/>
        <v>24004.26657</v>
      </c>
      <c r="DG46" s="15">
        <f t="shared" si="152"/>
        <v>24718.652549999999</v>
      </c>
      <c r="DI46" s="9"/>
      <c r="DJ46" s="14" t="s">
        <v>28</v>
      </c>
      <c r="DK46" s="15">
        <f t="shared" ref="DK46:DU46" si="153">SUM(DK43:DK45)</f>
        <v>17573.818481999999</v>
      </c>
      <c r="DL46" s="15">
        <f t="shared" si="153"/>
        <v>17791.420608</v>
      </c>
      <c r="DM46" s="15">
        <f t="shared" si="153"/>
        <v>18444.226985999998</v>
      </c>
      <c r="DN46" s="15">
        <f t="shared" si="153"/>
        <v>19169.567406000002</v>
      </c>
      <c r="DO46" s="15">
        <f t="shared" si="153"/>
        <v>19967.441868000002</v>
      </c>
      <c r="DP46" s="15">
        <f t="shared" si="153"/>
        <v>20692.782287999999</v>
      </c>
      <c r="DQ46" s="15">
        <f t="shared" si="153"/>
        <v>21418.122708000003</v>
      </c>
      <c r="DR46" s="15">
        <f t="shared" si="153"/>
        <v>22143.463127999999</v>
      </c>
      <c r="DS46" s="15">
        <f t="shared" si="153"/>
        <v>23666.678010000003</v>
      </c>
      <c r="DT46" s="15">
        <f t="shared" si="153"/>
        <v>24392.01843</v>
      </c>
      <c r="DU46" s="15">
        <f t="shared" si="153"/>
        <v>25117.358850000004</v>
      </c>
      <c r="DW46" s="9"/>
      <c r="DX46" s="14" t="s">
        <v>28</v>
      </c>
      <c r="DY46" s="15">
        <f t="shared" ref="DY46:EI46" si="154">SUM(DY43:DY45)</f>
        <v>20148.2233313904</v>
      </c>
      <c r="DZ46" s="15">
        <f t="shared" si="154"/>
        <v>20399.761865390399</v>
      </c>
      <c r="EA46" s="15">
        <f t="shared" si="154"/>
        <v>21154.377467390397</v>
      </c>
      <c r="EB46" s="15">
        <f t="shared" si="154"/>
        <v>21992.839247390399</v>
      </c>
      <c r="EC46" s="15">
        <f t="shared" si="154"/>
        <v>22915.1472053904</v>
      </c>
      <c r="ED46" s="15">
        <f t="shared" si="154"/>
        <v>23753.608985390398</v>
      </c>
      <c r="EE46" s="15">
        <f t="shared" si="154"/>
        <v>24592.070765390403</v>
      </c>
      <c r="EF46" s="15">
        <f t="shared" si="154"/>
        <v>25430.532545390401</v>
      </c>
      <c r="EG46" s="15">
        <f t="shared" si="154"/>
        <v>27191.302283390396</v>
      </c>
      <c r="EH46" s="15">
        <f t="shared" si="154"/>
        <v>28029.764063390397</v>
      </c>
      <c r="EI46" s="15">
        <f t="shared" si="154"/>
        <v>28868.225843390395</v>
      </c>
      <c r="EK46" s="9"/>
      <c r="EL46" s="14" t="s">
        <v>28</v>
      </c>
      <c r="EM46" s="15">
        <f t="shared" ref="EM46:EW46" si="155">SUM(EM43:EM45)</f>
        <v>22165.30347476832</v>
      </c>
      <c r="EN46" s="15">
        <f t="shared" si="155"/>
        <v>22439.913400768317</v>
      </c>
      <c r="EO46" s="15">
        <f t="shared" si="155"/>
        <v>23263.74317876832</v>
      </c>
      <c r="EP46" s="15">
        <f t="shared" si="155"/>
        <v>24179.109598768315</v>
      </c>
      <c r="EQ46" s="15">
        <f t="shared" si="155"/>
        <v>25186.01266076832</v>
      </c>
      <c r="ER46" s="15">
        <f t="shared" si="155"/>
        <v>26101.379080768318</v>
      </c>
      <c r="ES46" s="15">
        <f t="shared" si="155"/>
        <v>27016.745500768324</v>
      </c>
      <c r="ET46" s="15">
        <f t="shared" si="155"/>
        <v>27932.111920768322</v>
      </c>
      <c r="EU46" s="15">
        <f t="shared" si="155"/>
        <v>29854.381402768326</v>
      </c>
      <c r="EV46" s="15">
        <f t="shared" si="155"/>
        <v>30769.74782276832</v>
      </c>
      <c r="EW46" s="15">
        <f t="shared" si="155"/>
        <v>31685.114242768323</v>
      </c>
      <c r="EY46" s="9"/>
      <c r="EZ46" s="14" t="s">
        <v>28</v>
      </c>
      <c r="FA46" s="15">
        <f t="shared" ref="FA46:FK46" si="156">SUM(FA43:FA45)</f>
        <v>23183.915580000001</v>
      </c>
      <c r="FB46" s="15">
        <f t="shared" si="156"/>
        <v>23475.996719999999</v>
      </c>
      <c r="FC46" s="15">
        <f t="shared" si="156"/>
        <v>24352.240139999998</v>
      </c>
      <c r="FD46" s="15">
        <f t="shared" si="156"/>
        <v>25325.843939999999</v>
      </c>
      <c r="FE46" s="15">
        <f t="shared" si="156"/>
        <v>26396.808119999998</v>
      </c>
      <c r="FF46" s="15">
        <f t="shared" si="156"/>
        <v>27370.411919999999</v>
      </c>
      <c r="FG46" s="15">
        <f t="shared" si="156"/>
        <v>28344.015719999999</v>
      </c>
      <c r="FH46" s="15">
        <f t="shared" si="156"/>
        <v>29317.619520000004</v>
      </c>
      <c r="FI46" s="15">
        <f t="shared" si="156"/>
        <v>31362.1875</v>
      </c>
      <c r="FJ46" s="15">
        <f t="shared" si="156"/>
        <v>32335.791300000004</v>
      </c>
      <c r="FK46" s="15">
        <f t="shared" si="156"/>
        <v>33309.395100000002</v>
      </c>
      <c r="FM46" s="9"/>
      <c r="FN46" s="14" t="s">
        <v>28</v>
      </c>
      <c r="FO46" s="15">
        <f t="shared" ref="FO46:FY46" si="157">SUM(FO43:FO45)</f>
        <v>24629.029613999995</v>
      </c>
      <c r="FP46" s="15">
        <f t="shared" si="157"/>
        <v>24937.643015999995</v>
      </c>
      <c r="FQ46" s="15">
        <f t="shared" si="157"/>
        <v>25863.483221999999</v>
      </c>
      <c r="FR46" s="15">
        <f t="shared" si="157"/>
        <v>26892.194562000001</v>
      </c>
      <c r="FS46" s="15">
        <f t="shared" si="157"/>
        <v>28023.777035999999</v>
      </c>
      <c r="FT46" s="15">
        <f t="shared" si="157"/>
        <v>29052.488375999994</v>
      </c>
      <c r="FU46" s="15">
        <f t="shared" si="157"/>
        <v>30081.199715999996</v>
      </c>
      <c r="FV46" s="15">
        <f t="shared" si="157"/>
        <v>31109.911055999997</v>
      </c>
      <c r="FW46" s="15">
        <f t="shared" si="157"/>
        <v>33270.204870000001</v>
      </c>
      <c r="FX46" s="15">
        <f t="shared" si="157"/>
        <v>34298.916209999996</v>
      </c>
      <c r="FY46" s="15">
        <f t="shared" si="157"/>
        <v>35327.627550000005</v>
      </c>
      <c r="GA46" s="9"/>
      <c r="GB46" s="14" t="s">
        <v>28</v>
      </c>
      <c r="GC46" s="15">
        <f t="shared" ref="GC46:GM46" si="158">SUM(GC43:GC45)</f>
        <v>26095.955814000001</v>
      </c>
      <c r="GD46" s="15">
        <f t="shared" si="158"/>
        <v>26421.336216</v>
      </c>
      <c r="GE46" s="15">
        <f t="shared" si="158"/>
        <v>27397.477422000004</v>
      </c>
      <c r="GF46" s="15">
        <f t="shared" si="158"/>
        <v>28482.078762000001</v>
      </c>
      <c r="GG46" s="15">
        <f t="shared" si="158"/>
        <v>29675.140235999999</v>
      </c>
      <c r="GH46" s="15">
        <f t="shared" si="158"/>
        <v>30759.741575999993</v>
      </c>
      <c r="GI46" s="15">
        <f t="shared" si="158"/>
        <v>31844.342916000001</v>
      </c>
      <c r="GJ46" s="15">
        <f t="shared" si="158"/>
        <v>32928.944256000002</v>
      </c>
      <c r="GK46" s="15">
        <f t="shared" si="158"/>
        <v>35206.607069999998</v>
      </c>
      <c r="GL46" s="15">
        <f t="shared" si="158"/>
        <v>36291.208410000007</v>
      </c>
      <c r="GM46" s="15">
        <f t="shared" si="158"/>
        <v>37375.80975</v>
      </c>
      <c r="GO46" s="9"/>
      <c r="GP46" s="14" t="s">
        <v>28</v>
      </c>
      <c r="GQ46" s="15">
        <f t="shared" ref="GQ46:HA46" si="159">SUM(GQ43:GQ45)</f>
        <v>29157.764885999997</v>
      </c>
      <c r="GR46" s="15">
        <f t="shared" si="159"/>
        <v>29518.154783999995</v>
      </c>
      <c r="GS46" s="15">
        <f t="shared" si="159"/>
        <v>30599.324478000002</v>
      </c>
      <c r="GT46" s="15">
        <f t="shared" si="159"/>
        <v>31800.624137999999</v>
      </c>
      <c r="GU46" s="15">
        <f t="shared" si="159"/>
        <v>33122.053763999997</v>
      </c>
      <c r="GV46" s="15">
        <f t="shared" si="159"/>
        <v>34323.353424000001</v>
      </c>
      <c r="GW46" s="15">
        <f t="shared" si="159"/>
        <v>35524.653084000005</v>
      </c>
      <c r="GX46" s="15">
        <f t="shared" si="159"/>
        <v>36725.952743999995</v>
      </c>
      <c r="GY46" s="15">
        <f t="shared" si="159"/>
        <v>39248.682029999996</v>
      </c>
      <c r="GZ46" s="15">
        <f t="shared" si="159"/>
        <v>40449.981689999993</v>
      </c>
      <c r="HA46" s="15">
        <f t="shared" si="159"/>
        <v>41651.281349999997</v>
      </c>
    </row>
    <row r="47" spans="1:209" ht="13.9" x14ac:dyDescent="0.25">
      <c r="A47" s="9"/>
      <c r="B47" s="12" t="s">
        <v>29</v>
      </c>
      <c r="C47" s="11">
        <v>1210</v>
      </c>
      <c r="D47" s="11">
        <v>1210</v>
      </c>
      <c r="E47" s="11">
        <v>1210</v>
      </c>
      <c r="F47" s="11">
        <v>1210</v>
      </c>
      <c r="G47" s="11">
        <v>1210</v>
      </c>
      <c r="H47" s="11">
        <v>1210</v>
      </c>
      <c r="I47" s="11">
        <v>1210</v>
      </c>
      <c r="J47" s="11">
        <v>1210</v>
      </c>
      <c r="K47" s="11">
        <v>1210</v>
      </c>
      <c r="L47" s="11">
        <v>1210</v>
      </c>
      <c r="M47" s="11">
        <v>1210</v>
      </c>
      <c r="O47" s="9"/>
      <c r="P47" s="12" t="s">
        <v>29</v>
      </c>
      <c r="Q47" s="11">
        <v>1210</v>
      </c>
      <c r="R47" s="11">
        <v>1210</v>
      </c>
      <c r="S47" s="11">
        <v>1210</v>
      </c>
      <c r="T47" s="11">
        <v>1210</v>
      </c>
      <c r="U47" s="11">
        <v>1210</v>
      </c>
      <c r="V47" s="11">
        <v>1210</v>
      </c>
      <c r="W47" s="11">
        <v>1210</v>
      </c>
      <c r="X47" s="11">
        <v>1210</v>
      </c>
      <c r="Y47" s="11">
        <v>1210</v>
      </c>
      <c r="Z47" s="11">
        <v>1210</v>
      </c>
      <c r="AA47" s="11">
        <v>1210</v>
      </c>
      <c r="AC47" s="9"/>
      <c r="AD47" s="12" t="s">
        <v>29</v>
      </c>
      <c r="AE47" s="11">
        <v>1210</v>
      </c>
      <c r="AF47" s="11">
        <v>1210</v>
      </c>
      <c r="AG47" s="11">
        <v>1210</v>
      </c>
      <c r="AH47" s="11">
        <v>1210</v>
      </c>
      <c r="AI47" s="11">
        <v>1210</v>
      </c>
      <c r="AJ47" s="11">
        <v>1210</v>
      </c>
      <c r="AK47" s="11">
        <v>1210</v>
      </c>
      <c r="AL47" s="11">
        <v>1210</v>
      </c>
      <c r="AM47" s="11">
        <v>1210</v>
      </c>
      <c r="AN47" s="11">
        <v>1210</v>
      </c>
      <c r="AO47" s="11">
        <v>1210</v>
      </c>
      <c r="AQ47" s="9"/>
      <c r="AR47" s="12" t="s">
        <v>29</v>
      </c>
      <c r="AS47" s="11">
        <v>1210</v>
      </c>
      <c r="AT47" s="11">
        <v>1210</v>
      </c>
      <c r="AU47" s="11">
        <v>1210</v>
      </c>
      <c r="AV47" s="11">
        <v>1210</v>
      </c>
      <c r="AW47" s="11">
        <v>1210</v>
      </c>
      <c r="AX47" s="11">
        <v>1210</v>
      </c>
      <c r="AY47" s="11">
        <v>1210</v>
      </c>
      <c r="AZ47" s="11">
        <v>1210</v>
      </c>
      <c r="BA47" s="11">
        <v>1210</v>
      </c>
      <c r="BB47" s="11">
        <v>1210</v>
      </c>
      <c r="BC47" s="11">
        <v>1210</v>
      </c>
      <c r="BE47" s="9"/>
      <c r="BF47" s="12" t="s">
        <v>29</v>
      </c>
      <c r="BG47" s="11">
        <v>1210</v>
      </c>
      <c r="BH47" s="11">
        <v>1210</v>
      </c>
      <c r="BI47" s="11">
        <v>1210</v>
      </c>
      <c r="BJ47" s="11">
        <v>1210</v>
      </c>
      <c r="BK47" s="11">
        <v>1210</v>
      </c>
      <c r="BL47" s="11">
        <v>1210</v>
      </c>
      <c r="BM47" s="11">
        <v>1210</v>
      </c>
      <c r="BN47" s="11">
        <v>1210</v>
      </c>
      <c r="BO47" s="11">
        <v>1210</v>
      </c>
      <c r="BP47" s="11">
        <v>1210</v>
      </c>
      <c r="BQ47" s="11">
        <v>1210</v>
      </c>
      <c r="BS47" s="9"/>
      <c r="BT47" s="12" t="s">
        <v>29</v>
      </c>
      <c r="BU47" s="11">
        <v>1210</v>
      </c>
      <c r="BV47" s="11">
        <v>1210</v>
      </c>
      <c r="BW47" s="11">
        <v>1210</v>
      </c>
      <c r="BX47" s="11">
        <v>1210</v>
      </c>
      <c r="BY47" s="11">
        <v>1210</v>
      </c>
      <c r="BZ47" s="11">
        <v>1210</v>
      </c>
      <c r="CA47" s="11">
        <v>1210</v>
      </c>
      <c r="CB47" s="11">
        <v>1210</v>
      </c>
      <c r="CC47" s="11">
        <v>1210</v>
      </c>
      <c r="CD47" s="11">
        <v>1210</v>
      </c>
      <c r="CE47" s="11">
        <v>1210</v>
      </c>
      <c r="CG47" s="9"/>
      <c r="CH47" s="12" t="s">
        <v>29</v>
      </c>
      <c r="CI47" s="11">
        <v>1210</v>
      </c>
      <c r="CJ47" s="11">
        <v>1210</v>
      </c>
      <c r="CK47" s="11">
        <v>1210</v>
      </c>
      <c r="CL47" s="11">
        <v>1210</v>
      </c>
      <c r="CM47" s="11">
        <v>1210</v>
      </c>
      <c r="CN47" s="11">
        <v>1210</v>
      </c>
      <c r="CO47" s="11">
        <v>1210</v>
      </c>
      <c r="CP47" s="11">
        <v>1210</v>
      </c>
      <c r="CQ47" s="11">
        <v>1210</v>
      </c>
      <c r="CR47" s="11">
        <v>1210</v>
      </c>
      <c r="CS47" s="11">
        <v>1210</v>
      </c>
      <c r="CU47" s="9"/>
      <c r="CV47" s="12" t="s">
        <v>29</v>
      </c>
      <c r="CW47" s="11">
        <v>1210</v>
      </c>
      <c r="CX47" s="11">
        <v>1210</v>
      </c>
      <c r="CY47" s="11">
        <v>1210</v>
      </c>
      <c r="CZ47" s="11">
        <v>1210</v>
      </c>
      <c r="DA47" s="11">
        <v>1210</v>
      </c>
      <c r="DB47" s="11">
        <v>1210</v>
      </c>
      <c r="DC47" s="11">
        <v>1210</v>
      </c>
      <c r="DD47" s="11">
        <v>1210</v>
      </c>
      <c r="DE47" s="11">
        <v>1210</v>
      </c>
      <c r="DF47" s="11">
        <v>1210</v>
      </c>
      <c r="DG47" s="11">
        <v>1210</v>
      </c>
      <c r="DI47" s="9"/>
      <c r="DJ47" s="12" t="s">
        <v>29</v>
      </c>
      <c r="DK47" s="11">
        <v>1210</v>
      </c>
      <c r="DL47" s="11">
        <v>1210</v>
      </c>
      <c r="DM47" s="11">
        <v>1210</v>
      </c>
      <c r="DN47" s="11">
        <v>1210</v>
      </c>
      <c r="DO47" s="11">
        <v>1210</v>
      </c>
      <c r="DP47" s="11">
        <v>1210</v>
      </c>
      <c r="DQ47" s="11">
        <v>1210</v>
      </c>
      <c r="DR47" s="11">
        <v>1210</v>
      </c>
      <c r="DS47" s="11">
        <v>1210</v>
      </c>
      <c r="DT47" s="11">
        <v>1210</v>
      </c>
      <c r="DU47" s="11">
        <v>1210</v>
      </c>
      <c r="DW47" s="9"/>
      <c r="DX47" s="12" t="s">
        <v>29</v>
      </c>
      <c r="DY47" s="11">
        <v>1210</v>
      </c>
      <c r="DZ47" s="11">
        <v>1210</v>
      </c>
      <c r="EA47" s="11">
        <v>1210</v>
      </c>
      <c r="EB47" s="11">
        <v>1210</v>
      </c>
      <c r="EC47" s="11">
        <v>1210</v>
      </c>
      <c r="ED47" s="11">
        <v>1210</v>
      </c>
      <c r="EE47" s="11">
        <v>1210</v>
      </c>
      <c r="EF47" s="11">
        <v>1210</v>
      </c>
      <c r="EG47" s="11">
        <v>1210</v>
      </c>
      <c r="EH47" s="11">
        <v>1210</v>
      </c>
      <c r="EI47" s="11">
        <v>1210</v>
      </c>
      <c r="EK47" s="9"/>
      <c r="EL47" s="12" t="s">
        <v>29</v>
      </c>
      <c r="EM47" s="11">
        <v>1210</v>
      </c>
      <c r="EN47" s="11">
        <v>1210</v>
      </c>
      <c r="EO47" s="11">
        <v>1210</v>
      </c>
      <c r="EP47" s="11">
        <v>1210</v>
      </c>
      <c r="EQ47" s="11">
        <v>1210</v>
      </c>
      <c r="ER47" s="11">
        <v>1210</v>
      </c>
      <c r="ES47" s="11">
        <v>1210</v>
      </c>
      <c r="ET47" s="11">
        <v>1210</v>
      </c>
      <c r="EU47" s="11">
        <v>1210</v>
      </c>
      <c r="EV47" s="11">
        <v>1210</v>
      </c>
      <c r="EW47" s="11">
        <v>1210</v>
      </c>
      <c r="EY47" s="9"/>
      <c r="EZ47" s="12" t="s">
        <v>29</v>
      </c>
      <c r="FA47" s="11">
        <v>1210</v>
      </c>
      <c r="FB47" s="11">
        <v>1210</v>
      </c>
      <c r="FC47" s="11">
        <v>1210</v>
      </c>
      <c r="FD47" s="11">
        <v>1210</v>
      </c>
      <c r="FE47" s="11">
        <v>1210</v>
      </c>
      <c r="FF47" s="11">
        <v>1210</v>
      </c>
      <c r="FG47" s="11">
        <v>1210</v>
      </c>
      <c r="FH47" s="11">
        <v>1210</v>
      </c>
      <c r="FI47" s="11">
        <v>1210</v>
      </c>
      <c r="FJ47" s="11">
        <v>1210</v>
      </c>
      <c r="FK47" s="11">
        <v>1210</v>
      </c>
      <c r="FM47" s="9"/>
      <c r="FN47" s="12" t="s">
        <v>29</v>
      </c>
      <c r="FO47" s="11">
        <v>1210</v>
      </c>
      <c r="FP47" s="11">
        <v>1210</v>
      </c>
      <c r="FQ47" s="11">
        <v>1210</v>
      </c>
      <c r="FR47" s="11">
        <v>1210</v>
      </c>
      <c r="FS47" s="11">
        <v>1210</v>
      </c>
      <c r="FT47" s="11">
        <v>1210</v>
      </c>
      <c r="FU47" s="11">
        <v>1210</v>
      </c>
      <c r="FV47" s="11">
        <v>1210</v>
      </c>
      <c r="FW47" s="11">
        <v>1210</v>
      </c>
      <c r="FX47" s="11">
        <v>1210</v>
      </c>
      <c r="FY47" s="11">
        <v>1210</v>
      </c>
      <c r="GA47" s="9"/>
      <c r="GB47" s="12" t="s">
        <v>29</v>
      </c>
      <c r="GC47" s="11">
        <v>1210</v>
      </c>
      <c r="GD47" s="11">
        <v>1210</v>
      </c>
      <c r="GE47" s="11">
        <v>1210</v>
      </c>
      <c r="GF47" s="11">
        <v>1210</v>
      </c>
      <c r="GG47" s="11">
        <v>1210</v>
      </c>
      <c r="GH47" s="11">
        <v>1210</v>
      </c>
      <c r="GI47" s="11">
        <v>1210</v>
      </c>
      <c r="GJ47" s="11">
        <v>1210</v>
      </c>
      <c r="GK47" s="11">
        <v>1210</v>
      </c>
      <c r="GL47" s="11">
        <v>1210</v>
      </c>
      <c r="GM47" s="11">
        <v>1210</v>
      </c>
      <c r="GO47" s="9"/>
      <c r="GP47" s="12" t="s">
        <v>29</v>
      </c>
      <c r="GQ47" s="11">
        <v>1210</v>
      </c>
      <c r="GR47" s="11">
        <v>1210</v>
      </c>
      <c r="GS47" s="11">
        <v>1210</v>
      </c>
      <c r="GT47" s="11">
        <v>1210</v>
      </c>
      <c r="GU47" s="11">
        <v>1210</v>
      </c>
      <c r="GV47" s="11">
        <v>1210</v>
      </c>
      <c r="GW47" s="11">
        <v>1210</v>
      </c>
      <c r="GX47" s="11">
        <v>1210</v>
      </c>
      <c r="GY47" s="11">
        <v>1210</v>
      </c>
      <c r="GZ47" s="11">
        <v>1210</v>
      </c>
      <c r="HA47" s="11">
        <v>1210</v>
      </c>
    </row>
    <row r="48" spans="1:209" ht="13.9" x14ac:dyDescent="0.25">
      <c r="A48" s="9"/>
      <c r="B48" s="12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O48" s="9"/>
      <c r="P48" s="12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C48" s="9"/>
      <c r="AD48" s="12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Q48" s="9"/>
      <c r="AR48" s="12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E48" s="9"/>
      <c r="BF48" s="12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S48" s="9"/>
      <c r="BT48" s="12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G48" s="9"/>
      <c r="CH48" s="12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U48" s="9"/>
      <c r="CV48" s="12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I48" s="9"/>
      <c r="DJ48" s="12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W48" s="9"/>
      <c r="DX48" s="12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K48" s="9"/>
      <c r="EL48" s="12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Y48" s="9"/>
      <c r="EZ48" s="12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M48" s="9"/>
      <c r="FN48" s="12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GA48" s="9"/>
      <c r="GB48" s="12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O48" s="9"/>
      <c r="GP48" s="12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</row>
    <row r="49" spans="1:209" ht="13.9" x14ac:dyDescent="0.25">
      <c r="A49" s="20"/>
      <c r="B49" s="21" t="s">
        <v>31</v>
      </c>
      <c r="C49" s="22">
        <f>SUM(C46:C47)</f>
        <v>14223.311608</v>
      </c>
      <c r="D49" s="22">
        <f t="shared" ref="D49:M49" si="160">SUM(D46:D47)</f>
        <v>14388.164752000001</v>
      </c>
      <c r="E49" s="22">
        <f t="shared" si="160"/>
        <v>14882.724183999999</v>
      </c>
      <c r="F49" s="22">
        <f t="shared" si="160"/>
        <v>15432.234664</v>
      </c>
      <c r="G49" s="22">
        <f t="shared" si="160"/>
        <v>16036.696191999999</v>
      </c>
      <c r="H49" s="22">
        <f t="shared" si="160"/>
        <v>16586.206672</v>
      </c>
      <c r="I49" s="22">
        <f t="shared" si="160"/>
        <v>17135.717151999997</v>
      </c>
      <c r="J49" s="22">
        <f t="shared" si="160"/>
        <v>17685.227632000002</v>
      </c>
      <c r="K49" s="22">
        <f t="shared" si="160"/>
        <v>18839.199640000003</v>
      </c>
      <c r="L49" s="22">
        <f t="shared" si="160"/>
        <v>19388.71012</v>
      </c>
      <c r="M49" s="22">
        <f t="shared" si="160"/>
        <v>19938.220600000001</v>
      </c>
      <c r="O49" s="20"/>
      <c r="P49" s="21" t="s">
        <v>31</v>
      </c>
      <c r="Q49" s="22">
        <f>SUM(Q46:Q47)</f>
        <v>14936.444355999998</v>
      </c>
      <c r="R49" s="22">
        <f t="shared" ref="R49:AA49" si="161">SUM(R46:R47)</f>
        <v>15109.546863999998</v>
      </c>
      <c r="S49" s="22">
        <f t="shared" si="161"/>
        <v>15628.854388000002</v>
      </c>
      <c r="T49" s="22">
        <f t="shared" si="161"/>
        <v>16205.862748000001</v>
      </c>
      <c r="U49" s="22">
        <f t="shared" si="161"/>
        <v>16840.571944000003</v>
      </c>
      <c r="V49" s="22">
        <f t="shared" si="161"/>
        <v>17417.580304000003</v>
      </c>
      <c r="W49" s="22">
        <f t="shared" si="161"/>
        <v>17994.588663999999</v>
      </c>
      <c r="X49" s="22">
        <f t="shared" si="161"/>
        <v>18571.597023999999</v>
      </c>
      <c r="Y49" s="22">
        <f t="shared" si="161"/>
        <v>19783.314579999998</v>
      </c>
      <c r="Z49" s="22">
        <f t="shared" si="161"/>
        <v>20360.322939999998</v>
      </c>
      <c r="AA49" s="22">
        <f t="shared" si="161"/>
        <v>20937.331299999998</v>
      </c>
      <c r="AC49" s="20"/>
      <c r="AD49" s="21" t="s">
        <v>31</v>
      </c>
      <c r="AE49" s="22">
        <f>SUM(AE46:AE47)</f>
        <v>15362.342841999998</v>
      </c>
      <c r="AF49" s="22">
        <f t="shared" ref="AF49:AO49" si="162">SUM(AF46:AF47)</f>
        <v>15540.374847999998</v>
      </c>
      <c r="AG49" s="22">
        <f t="shared" si="162"/>
        <v>16074.470866</v>
      </c>
      <c r="AH49" s="22">
        <f t="shared" si="162"/>
        <v>16667.910885999998</v>
      </c>
      <c r="AI49" s="22">
        <f t="shared" si="162"/>
        <v>17320.694907999998</v>
      </c>
      <c r="AJ49" s="22">
        <f t="shared" si="162"/>
        <v>17914.134927999999</v>
      </c>
      <c r="AK49" s="22">
        <f t="shared" si="162"/>
        <v>18507.574947999998</v>
      </c>
      <c r="AL49" s="22">
        <f t="shared" si="162"/>
        <v>19101.014967999999</v>
      </c>
      <c r="AM49" s="22">
        <f t="shared" si="162"/>
        <v>20347.239010000001</v>
      </c>
      <c r="AN49" s="22">
        <f t="shared" si="162"/>
        <v>20940.679029999999</v>
      </c>
      <c r="AO49" s="22">
        <f t="shared" si="162"/>
        <v>21534.119050000001</v>
      </c>
      <c r="AQ49" s="20"/>
      <c r="AR49" s="21" t="s">
        <v>31</v>
      </c>
      <c r="AS49" s="22">
        <f>SUM(AS46:AS47)</f>
        <v>15649.269303999999</v>
      </c>
      <c r="AT49" s="22">
        <f t="shared" ref="AT49:BC49" si="163">SUM(AT46:AT47)</f>
        <v>15830.621175999997</v>
      </c>
      <c r="AU49" s="22">
        <f t="shared" si="163"/>
        <v>16374.676791999998</v>
      </c>
      <c r="AV49" s="22">
        <f t="shared" si="163"/>
        <v>16979.183031999997</v>
      </c>
      <c r="AW49" s="22">
        <f t="shared" si="163"/>
        <v>17644.139895999993</v>
      </c>
      <c r="AX49" s="22">
        <f t="shared" si="163"/>
        <v>18248.646135999999</v>
      </c>
      <c r="AY49" s="22">
        <f t="shared" si="163"/>
        <v>18853.152375999995</v>
      </c>
      <c r="AZ49" s="22">
        <f t="shared" si="163"/>
        <v>19457.658615999997</v>
      </c>
      <c r="BA49" s="22">
        <f t="shared" si="163"/>
        <v>20727.121719999996</v>
      </c>
      <c r="BB49" s="22">
        <f t="shared" si="163"/>
        <v>21331.627959999998</v>
      </c>
      <c r="BC49" s="22">
        <f t="shared" si="163"/>
        <v>21936.134199999993</v>
      </c>
      <c r="BE49" s="20"/>
      <c r="BF49" s="21" t="s">
        <v>31</v>
      </c>
      <c r="BG49" s="22">
        <f>SUM(BG46:BG47)</f>
        <v>16075.475589999998</v>
      </c>
      <c r="BH49" s="22">
        <f t="shared" ref="BH49:BQ49" si="164">SUM(BH46:BH47)</f>
        <v>16261.756960000001</v>
      </c>
      <c r="BI49" s="22">
        <f t="shared" si="164"/>
        <v>16820.601069999997</v>
      </c>
      <c r="BJ49" s="22">
        <f t="shared" si="164"/>
        <v>17441.538969999998</v>
      </c>
      <c r="BK49" s="22">
        <f t="shared" si="164"/>
        <v>18124.570660000001</v>
      </c>
      <c r="BL49" s="22">
        <f t="shared" si="164"/>
        <v>18745.508559999998</v>
      </c>
      <c r="BM49" s="22">
        <f t="shared" si="164"/>
        <v>19366.446459999999</v>
      </c>
      <c r="BN49" s="22">
        <f t="shared" si="164"/>
        <v>19987.384360000004</v>
      </c>
      <c r="BO49" s="22">
        <f t="shared" si="164"/>
        <v>21291.353950000001</v>
      </c>
      <c r="BP49" s="22">
        <f t="shared" si="164"/>
        <v>21912.291849999998</v>
      </c>
      <c r="BQ49" s="22">
        <f t="shared" si="164"/>
        <v>22533.229750000002</v>
      </c>
      <c r="BS49" s="20"/>
      <c r="BT49" s="21" t="s">
        <v>31</v>
      </c>
      <c r="BU49" s="22">
        <f>SUM(BU46:BU47)</f>
        <v>16360.255713999999</v>
      </c>
      <c r="BV49" s="22">
        <f t="shared" ref="BV49:CE49" si="165">SUM(BV46:BV47)</f>
        <v>16549.823415999999</v>
      </c>
      <c r="BW49" s="22">
        <f t="shared" si="165"/>
        <v>17118.526522</v>
      </c>
      <c r="BX49" s="22">
        <f t="shared" si="165"/>
        <v>17750.418861999999</v>
      </c>
      <c r="BY49" s="22">
        <f t="shared" si="165"/>
        <v>18445.500435999998</v>
      </c>
      <c r="BZ49" s="22">
        <f t="shared" si="165"/>
        <v>19077.392775999997</v>
      </c>
      <c r="CA49" s="22">
        <f t="shared" si="165"/>
        <v>19709.285115999999</v>
      </c>
      <c r="CB49" s="22">
        <f t="shared" si="165"/>
        <v>20341.177455999998</v>
      </c>
      <c r="CC49" s="22">
        <f t="shared" si="165"/>
        <v>21668.15137</v>
      </c>
      <c r="CD49" s="22">
        <f t="shared" si="165"/>
        <v>22300.043709999998</v>
      </c>
      <c r="CE49" s="22">
        <f t="shared" si="165"/>
        <v>22931.936049999997</v>
      </c>
      <c r="CG49" s="20"/>
      <c r="CH49" s="21" t="s">
        <v>31</v>
      </c>
      <c r="CI49" s="22">
        <f>SUM(CI46:CI47)</f>
        <v>16930.844499999999</v>
      </c>
      <c r="CJ49" s="22">
        <f t="shared" ref="CJ49:CS49" si="166">SUM(CJ46:CJ47)</f>
        <v>17127.018400000001</v>
      </c>
      <c r="CK49" s="22">
        <f t="shared" si="166"/>
        <v>17715.540099999998</v>
      </c>
      <c r="CL49" s="22">
        <f t="shared" si="166"/>
        <v>18369.453100000002</v>
      </c>
      <c r="CM49" s="22">
        <f t="shared" si="166"/>
        <v>19088.757400000002</v>
      </c>
      <c r="CN49" s="22">
        <f t="shared" si="166"/>
        <v>19742.670399999995</v>
      </c>
      <c r="CO49" s="22">
        <f t="shared" si="166"/>
        <v>20396.583399999996</v>
      </c>
      <c r="CP49" s="22">
        <f t="shared" si="166"/>
        <v>21050.4964</v>
      </c>
      <c r="CQ49" s="22">
        <f t="shared" si="166"/>
        <v>22423.713699999997</v>
      </c>
      <c r="CR49" s="22">
        <f t="shared" si="166"/>
        <v>23077.626699999997</v>
      </c>
      <c r="CS49" s="22">
        <f t="shared" si="166"/>
        <v>23731.539699999994</v>
      </c>
      <c r="CU49" s="20"/>
      <c r="CV49" s="21" t="s">
        <v>31</v>
      </c>
      <c r="CW49" s="22">
        <f>SUM(CW46:CW47)</f>
        <v>18499.038358000002</v>
      </c>
      <c r="CX49" s="22">
        <f t="shared" ref="CX49:DG49" si="167">SUM(CX46:CX47)</f>
        <v>18713.354152000004</v>
      </c>
      <c r="CY49" s="22">
        <f t="shared" si="167"/>
        <v>19356.301534000002</v>
      </c>
      <c r="CZ49" s="22">
        <f t="shared" si="167"/>
        <v>20070.687514000001</v>
      </c>
      <c r="DA49" s="22">
        <f t="shared" si="167"/>
        <v>20856.512092000001</v>
      </c>
      <c r="DB49" s="22">
        <f t="shared" si="167"/>
        <v>21570.898072</v>
      </c>
      <c r="DC49" s="22">
        <f t="shared" si="167"/>
        <v>22285.284051999999</v>
      </c>
      <c r="DD49" s="22">
        <f t="shared" si="167"/>
        <v>22999.670032000002</v>
      </c>
      <c r="DE49" s="22">
        <f t="shared" si="167"/>
        <v>24499.880590000001</v>
      </c>
      <c r="DF49" s="22">
        <f t="shared" si="167"/>
        <v>25214.26657</v>
      </c>
      <c r="DG49" s="22">
        <f t="shared" si="167"/>
        <v>25928.652549999999</v>
      </c>
      <c r="DI49" s="20"/>
      <c r="DJ49" s="21" t="s">
        <v>31</v>
      </c>
      <c r="DK49" s="22">
        <f>SUM(DK46:DK47)</f>
        <v>18783.818481999999</v>
      </c>
      <c r="DL49" s="22">
        <f t="shared" ref="DL49:DU49" si="168">SUM(DL46:DL47)</f>
        <v>19001.420608</v>
      </c>
      <c r="DM49" s="22">
        <f t="shared" si="168"/>
        <v>19654.226985999998</v>
      </c>
      <c r="DN49" s="22">
        <f t="shared" si="168"/>
        <v>20379.567406000002</v>
      </c>
      <c r="DO49" s="22">
        <f t="shared" si="168"/>
        <v>21177.441868000002</v>
      </c>
      <c r="DP49" s="22">
        <f t="shared" si="168"/>
        <v>21902.782287999999</v>
      </c>
      <c r="DQ49" s="22">
        <f t="shared" si="168"/>
        <v>22628.122708000003</v>
      </c>
      <c r="DR49" s="22">
        <f t="shared" si="168"/>
        <v>23353.463127999999</v>
      </c>
      <c r="DS49" s="22">
        <f t="shared" si="168"/>
        <v>24876.678010000003</v>
      </c>
      <c r="DT49" s="22">
        <f t="shared" si="168"/>
        <v>25602.01843</v>
      </c>
      <c r="DU49" s="22">
        <f t="shared" si="168"/>
        <v>26327.358850000004</v>
      </c>
      <c r="DW49" s="20"/>
      <c r="DX49" s="21" t="s">
        <v>31</v>
      </c>
      <c r="DY49" s="22">
        <f>SUM(DY46:DY47)</f>
        <v>21358.2233313904</v>
      </c>
      <c r="DZ49" s="22">
        <f t="shared" ref="DZ49:EI49" si="169">SUM(DZ46:DZ47)</f>
        <v>21609.761865390399</v>
      </c>
      <c r="EA49" s="22">
        <f t="shared" si="169"/>
        <v>22364.377467390397</v>
      </c>
      <c r="EB49" s="22">
        <f t="shared" si="169"/>
        <v>23202.839247390399</v>
      </c>
      <c r="EC49" s="22">
        <f t="shared" si="169"/>
        <v>24125.1472053904</v>
      </c>
      <c r="ED49" s="22">
        <f t="shared" si="169"/>
        <v>24963.608985390398</v>
      </c>
      <c r="EE49" s="22">
        <f t="shared" si="169"/>
        <v>25802.070765390403</v>
      </c>
      <c r="EF49" s="22">
        <f t="shared" si="169"/>
        <v>26640.532545390401</v>
      </c>
      <c r="EG49" s="22">
        <f t="shared" si="169"/>
        <v>28401.302283390396</v>
      </c>
      <c r="EH49" s="22">
        <f t="shared" si="169"/>
        <v>29239.764063390397</v>
      </c>
      <c r="EI49" s="22">
        <f t="shared" si="169"/>
        <v>30078.225843390395</v>
      </c>
      <c r="EK49" s="20"/>
      <c r="EL49" s="21" t="s">
        <v>31</v>
      </c>
      <c r="EM49" s="22">
        <f>SUM(EM46:EM47)</f>
        <v>23375.30347476832</v>
      </c>
      <c r="EN49" s="22">
        <f t="shared" ref="EN49:EW49" si="170">SUM(EN46:EN47)</f>
        <v>23649.913400768317</v>
      </c>
      <c r="EO49" s="22">
        <f t="shared" si="170"/>
        <v>24473.74317876832</v>
      </c>
      <c r="EP49" s="22">
        <f t="shared" si="170"/>
        <v>25389.109598768315</v>
      </c>
      <c r="EQ49" s="22">
        <f t="shared" si="170"/>
        <v>26396.01266076832</v>
      </c>
      <c r="ER49" s="22">
        <f t="shared" si="170"/>
        <v>27311.379080768318</v>
      </c>
      <c r="ES49" s="22">
        <f t="shared" si="170"/>
        <v>28226.745500768324</v>
      </c>
      <c r="ET49" s="22">
        <f t="shared" si="170"/>
        <v>29142.111920768322</v>
      </c>
      <c r="EU49" s="22">
        <f t="shared" si="170"/>
        <v>31064.381402768326</v>
      </c>
      <c r="EV49" s="22">
        <f t="shared" si="170"/>
        <v>31979.74782276832</v>
      </c>
      <c r="EW49" s="22">
        <f t="shared" si="170"/>
        <v>32895.114242768323</v>
      </c>
      <c r="EY49" s="20"/>
      <c r="EZ49" s="21" t="s">
        <v>31</v>
      </c>
      <c r="FA49" s="22">
        <f>SUM(FA46:FA47)</f>
        <v>24393.915580000001</v>
      </c>
      <c r="FB49" s="22">
        <f t="shared" ref="FB49:FK49" si="171">SUM(FB46:FB47)</f>
        <v>24685.996719999999</v>
      </c>
      <c r="FC49" s="22">
        <f t="shared" si="171"/>
        <v>25562.240139999998</v>
      </c>
      <c r="FD49" s="22">
        <f t="shared" si="171"/>
        <v>26535.843939999999</v>
      </c>
      <c r="FE49" s="22">
        <f t="shared" si="171"/>
        <v>27606.808119999998</v>
      </c>
      <c r="FF49" s="22">
        <f t="shared" si="171"/>
        <v>28580.411919999999</v>
      </c>
      <c r="FG49" s="22">
        <f t="shared" si="171"/>
        <v>29554.015719999999</v>
      </c>
      <c r="FH49" s="22">
        <f t="shared" si="171"/>
        <v>30527.619520000004</v>
      </c>
      <c r="FI49" s="22">
        <f t="shared" si="171"/>
        <v>32572.1875</v>
      </c>
      <c r="FJ49" s="22">
        <f t="shared" si="171"/>
        <v>33545.791300000004</v>
      </c>
      <c r="FK49" s="22">
        <f t="shared" si="171"/>
        <v>34519.395100000002</v>
      </c>
      <c r="FM49" s="20"/>
      <c r="FN49" s="21" t="s">
        <v>31</v>
      </c>
      <c r="FO49" s="22">
        <f>SUM(FO46:FO47)</f>
        <v>25839.029613999995</v>
      </c>
      <c r="FP49" s="22">
        <f t="shared" ref="FP49:FY49" si="172">SUM(FP46:FP47)</f>
        <v>26147.643015999995</v>
      </c>
      <c r="FQ49" s="22">
        <f t="shared" si="172"/>
        <v>27073.483221999999</v>
      </c>
      <c r="FR49" s="22">
        <f t="shared" si="172"/>
        <v>28102.194562000001</v>
      </c>
      <c r="FS49" s="22">
        <f t="shared" si="172"/>
        <v>29233.777035999999</v>
      </c>
      <c r="FT49" s="22">
        <f t="shared" si="172"/>
        <v>30262.488375999994</v>
      </c>
      <c r="FU49" s="22">
        <f t="shared" si="172"/>
        <v>31291.199715999996</v>
      </c>
      <c r="FV49" s="22">
        <f t="shared" si="172"/>
        <v>32319.911055999997</v>
      </c>
      <c r="FW49" s="22">
        <f t="shared" si="172"/>
        <v>34480.204870000001</v>
      </c>
      <c r="FX49" s="22">
        <f t="shared" si="172"/>
        <v>35508.916209999996</v>
      </c>
      <c r="FY49" s="22">
        <f t="shared" si="172"/>
        <v>36537.627550000005</v>
      </c>
      <c r="GA49" s="20"/>
      <c r="GB49" s="21" t="s">
        <v>31</v>
      </c>
      <c r="GC49" s="22">
        <f>SUM(GC46:GC47)</f>
        <v>27305.955814000001</v>
      </c>
      <c r="GD49" s="22">
        <f t="shared" ref="GD49:GM49" si="173">SUM(GD46:GD47)</f>
        <v>27631.336216</v>
      </c>
      <c r="GE49" s="22">
        <f t="shared" si="173"/>
        <v>28607.477422000004</v>
      </c>
      <c r="GF49" s="22">
        <f t="shared" si="173"/>
        <v>29692.078762000001</v>
      </c>
      <c r="GG49" s="22">
        <f t="shared" si="173"/>
        <v>30885.140235999999</v>
      </c>
      <c r="GH49" s="22">
        <f t="shared" si="173"/>
        <v>31969.741575999993</v>
      </c>
      <c r="GI49" s="22">
        <f t="shared" si="173"/>
        <v>33054.342916000001</v>
      </c>
      <c r="GJ49" s="22">
        <f t="shared" si="173"/>
        <v>34138.944256000002</v>
      </c>
      <c r="GK49" s="22">
        <f t="shared" si="173"/>
        <v>36416.607069999998</v>
      </c>
      <c r="GL49" s="22">
        <f t="shared" si="173"/>
        <v>37501.208410000007</v>
      </c>
      <c r="GM49" s="22">
        <f t="shared" si="173"/>
        <v>38585.80975</v>
      </c>
      <c r="GO49" s="20"/>
      <c r="GP49" s="21" t="s">
        <v>31</v>
      </c>
      <c r="GQ49" s="22">
        <f>SUM(GQ46:GQ47)</f>
        <v>30367.764885999997</v>
      </c>
      <c r="GR49" s="22">
        <f t="shared" ref="GR49:HA49" si="174">SUM(GR46:GR47)</f>
        <v>30728.154783999995</v>
      </c>
      <c r="GS49" s="22">
        <f t="shared" si="174"/>
        <v>31809.324478000002</v>
      </c>
      <c r="GT49" s="22">
        <f t="shared" si="174"/>
        <v>33010.624137999999</v>
      </c>
      <c r="GU49" s="22">
        <f t="shared" si="174"/>
        <v>34332.053763999997</v>
      </c>
      <c r="GV49" s="22">
        <f t="shared" si="174"/>
        <v>35533.353424000001</v>
      </c>
      <c r="GW49" s="22">
        <f t="shared" si="174"/>
        <v>36734.653084000005</v>
      </c>
      <c r="GX49" s="22">
        <f t="shared" si="174"/>
        <v>37935.952743999995</v>
      </c>
      <c r="GY49" s="22">
        <f t="shared" si="174"/>
        <v>40458.682029999996</v>
      </c>
      <c r="GZ49" s="22">
        <f t="shared" si="174"/>
        <v>41659.981689999993</v>
      </c>
      <c r="HA49" s="22">
        <f t="shared" si="174"/>
        <v>42861.281349999997</v>
      </c>
    </row>
    <row r="50" spans="1:209" ht="15" x14ac:dyDescent="0.25">
      <c r="A50" s="141"/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E50" s="141"/>
      <c r="BF50" s="141"/>
      <c r="BG50" s="141"/>
      <c r="BH50" s="141"/>
      <c r="BI50" s="141"/>
      <c r="BJ50" s="141"/>
      <c r="BK50" s="141"/>
      <c r="BL50" s="141"/>
      <c r="BM50" s="141"/>
      <c r="BN50" s="141"/>
      <c r="BO50" s="141"/>
      <c r="BP50" s="141"/>
      <c r="BQ50" s="141"/>
      <c r="BS50" s="141"/>
      <c r="BT50" s="141"/>
      <c r="BU50" s="141"/>
      <c r="BV50" s="141"/>
      <c r="BW50" s="141"/>
      <c r="BX50" s="141"/>
      <c r="BY50" s="141"/>
      <c r="BZ50" s="141"/>
      <c r="CA50" s="141"/>
      <c r="CB50" s="141"/>
      <c r="CC50" s="141"/>
      <c r="CD50" s="141"/>
      <c r="CE50" s="141"/>
      <c r="CG50" s="129" t="s">
        <v>111</v>
      </c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U50" s="129" t="s">
        <v>111</v>
      </c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I50" s="129" t="s">
        <v>111</v>
      </c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W50" s="129" t="s">
        <v>130</v>
      </c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K50" s="129" t="s">
        <v>130</v>
      </c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  <c r="EY50" s="129" t="s">
        <v>130</v>
      </c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M50" s="129" t="s">
        <v>130</v>
      </c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GA50" s="129" t="s">
        <v>130</v>
      </c>
      <c r="GB50" s="129"/>
      <c r="GC50" s="129"/>
      <c r="GD50" s="129"/>
      <c r="GE50" s="129"/>
      <c r="GF50" s="129"/>
      <c r="GG50" s="129"/>
      <c r="GH50" s="129"/>
      <c r="GI50" s="129"/>
      <c r="GJ50" s="129"/>
      <c r="GK50" s="129"/>
      <c r="GL50" s="129"/>
      <c r="GM50" s="129"/>
      <c r="GO50" s="129" t="s">
        <v>130</v>
      </c>
      <c r="GP50" s="129"/>
      <c r="GQ50" s="129"/>
      <c r="GR50" s="129"/>
      <c r="GS50" s="129"/>
      <c r="GT50" s="129"/>
      <c r="GU50" s="129"/>
      <c r="GV50" s="129"/>
      <c r="GW50" s="129"/>
      <c r="GX50" s="129"/>
      <c r="GY50" s="129"/>
      <c r="GZ50" s="129"/>
      <c r="HA50" s="129"/>
    </row>
    <row r="51" spans="1:209" ht="13.9" x14ac:dyDescent="0.25"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I51" s="126"/>
      <c r="CJ51" s="126"/>
      <c r="CK51" s="126"/>
      <c r="CL51" s="126"/>
      <c r="CM51" s="126"/>
      <c r="CN51" s="126"/>
      <c r="CO51" s="126"/>
      <c r="CP51" s="126"/>
      <c r="CQ51" s="126"/>
      <c r="CR51" s="126"/>
      <c r="CS51" s="126"/>
      <c r="CW51" s="126"/>
      <c r="CX51" s="126"/>
      <c r="CY51" s="126"/>
      <c r="CZ51" s="126"/>
      <c r="DA51" s="126"/>
      <c r="DB51" s="126"/>
      <c r="DC51" s="126"/>
      <c r="DD51" s="126"/>
      <c r="DE51" s="126"/>
      <c r="DF51" s="126"/>
      <c r="DG51" s="126"/>
      <c r="DK51" s="126"/>
      <c r="DL51" s="126"/>
      <c r="DM51" s="126"/>
      <c r="DN51" s="126"/>
      <c r="DO51" s="126"/>
      <c r="DP51" s="126"/>
      <c r="DQ51" s="126"/>
      <c r="DR51" s="126"/>
      <c r="DS51" s="126"/>
      <c r="DT51" s="126"/>
      <c r="DU51" s="126"/>
      <c r="DY51" s="126"/>
      <c r="DZ51" s="126"/>
      <c r="EA51" s="126"/>
      <c r="EB51" s="126"/>
      <c r="EC51" s="126"/>
      <c r="ED51" s="126"/>
      <c r="EE51" s="126"/>
      <c r="EF51" s="126"/>
      <c r="EG51" s="126"/>
      <c r="EH51" s="126"/>
      <c r="EI51" s="126"/>
      <c r="EM51" s="126"/>
      <c r="EN51" s="126"/>
      <c r="EO51" s="126"/>
      <c r="EP51" s="126"/>
      <c r="EQ51" s="126"/>
      <c r="ER51" s="126"/>
      <c r="ES51" s="126"/>
      <c r="ET51" s="126"/>
      <c r="EU51" s="126"/>
      <c r="EV51" s="126"/>
      <c r="EW51" s="126"/>
      <c r="FA51" s="126"/>
      <c r="FB51" s="126"/>
      <c r="FC51" s="126"/>
      <c r="FD51" s="126"/>
      <c r="FE51" s="126"/>
      <c r="FF51" s="126"/>
      <c r="FG51" s="126"/>
      <c r="FH51" s="126"/>
      <c r="FI51" s="126"/>
      <c r="FJ51" s="126"/>
      <c r="FK51" s="126"/>
      <c r="FO51" s="126"/>
      <c r="FP51" s="126"/>
      <c r="FQ51" s="126"/>
      <c r="FR51" s="126"/>
      <c r="FS51" s="126"/>
      <c r="FT51" s="126"/>
      <c r="FU51" s="126"/>
      <c r="FV51" s="126"/>
      <c r="FW51" s="126"/>
      <c r="FX51" s="126"/>
      <c r="FY51" s="126"/>
      <c r="GC51" s="126"/>
      <c r="GD51" s="126"/>
      <c r="GE51" s="126"/>
      <c r="GF51" s="126"/>
      <c r="GG51" s="126"/>
      <c r="GH51" s="126"/>
      <c r="GI51" s="126"/>
      <c r="GJ51" s="126"/>
      <c r="GK51" s="126"/>
      <c r="GL51" s="126"/>
      <c r="GM51" s="126"/>
      <c r="GQ51" s="126"/>
      <c r="GR51" s="126"/>
      <c r="GS51" s="126"/>
      <c r="GT51" s="126"/>
      <c r="GU51" s="126"/>
      <c r="GV51" s="126"/>
      <c r="GW51" s="126"/>
      <c r="GX51" s="126"/>
      <c r="GY51" s="126"/>
      <c r="GZ51" s="126"/>
      <c r="HA51" s="126"/>
    </row>
    <row r="52" spans="1:209" ht="22.15" x14ac:dyDescent="0.35">
      <c r="A52" s="133" t="s">
        <v>45</v>
      </c>
      <c r="B52" s="133"/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O52" s="133" t="s">
        <v>45</v>
      </c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C52" s="133" t="s">
        <v>45</v>
      </c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Q52" s="133" t="s">
        <v>45</v>
      </c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E52" s="133" t="s">
        <v>45</v>
      </c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S52" s="133" t="s">
        <v>45</v>
      </c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G52" s="133" t="s">
        <v>45</v>
      </c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U52" s="133" t="s">
        <v>45</v>
      </c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I52" s="133" t="s">
        <v>45</v>
      </c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W52" s="133" t="s">
        <v>45</v>
      </c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K52" s="133" t="s">
        <v>45</v>
      </c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Y52" s="133" t="s">
        <v>45</v>
      </c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M52" s="133" t="s">
        <v>45</v>
      </c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GA52" s="133" t="s">
        <v>45</v>
      </c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O52" s="133" t="s">
        <v>45</v>
      </c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</row>
    <row r="54" spans="1:209" ht="17.45" x14ac:dyDescent="0.3">
      <c r="A54" s="134" t="s">
        <v>46</v>
      </c>
      <c r="B54" s="134"/>
      <c r="C54" s="134"/>
      <c r="D54" s="134"/>
      <c r="E54" s="134"/>
      <c r="F54" s="134"/>
      <c r="G54" s="134"/>
      <c r="H54" s="134"/>
      <c r="I54" s="134"/>
      <c r="J54" s="134"/>
      <c r="K54" s="134"/>
      <c r="L54" s="134"/>
      <c r="M54" s="134"/>
      <c r="O54" s="134" t="s">
        <v>46</v>
      </c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  <c r="AA54" s="134"/>
      <c r="AC54" s="134" t="s">
        <v>46</v>
      </c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Q54" s="134" t="s">
        <v>46</v>
      </c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E54" s="134" t="s">
        <v>46</v>
      </c>
      <c r="BF54" s="134"/>
      <c r="BG54" s="134"/>
      <c r="BH54" s="134"/>
      <c r="BI54" s="134"/>
      <c r="BJ54" s="134"/>
      <c r="BK54" s="134"/>
      <c r="BL54" s="134"/>
      <c r="BM54" s="134"/>
      <c r="BN54" s="134"/>
      <c r="BO54" s="134"/>
      <c r="BP54" s="134"/>
      <c r="BQ54" s="134"/>
      <c r="BS54" s="134" t="s">
        <v>46</v>
      </c>
      <c r="BT54" s="134"/>
      <c r="BU54" s="134"/>
      <c r="BV54" s="134"/>
      <c r="BW54" s="134"/>
      <c r="BX54" s="134"/>
      <c r="BY54" s="134"/>
      <c r="BZ54" s="134"/>
      <c r="CA54" s="134"/>
      <c r="CB54" s="134"/>
      <c r="CC54" s="134"/>
      <c r="CD54" s="134"/>
      <c r="CE54" s="134"/>
      <c r="CG54" s="134" t="s">
        <v>46</v>
      </c>
      <c r="CH54" s="134"/>
      <c r="CI54" s="134"/>
      <c r="CJ54" s="134"/>
      <c r="CK54" s="134"/>
      <c r="CL54" s="134"/>
      <c r="CM54" s="134"/>
      <c r="CN54" s="134"/>
      <c r="CO54" s="134"/>
      <c r="CP54" s="134"/>
      <c r="CQ54" s="134"/>
      <c r="CR54" s="134"/>
      <c r="CS54" s="134"/>
      <c r="CU54" s="134" t="s">
        <v>46</v>
      </c>
      <c r="CV54" s="134"/>
      <c r="CW54" s="134"/>
      <c r="CX54" s="134"/>
      <c r="CY54" s="134"/>
      <c r="CZ54" s="134"/>
      <c r="DA54" s="134"/>
      <c r="DB54" s="134"/>
      <c r="DC54" s="134"/>
      <c r="DD54" s="134"/>
      <c r="DE54" s="134"/>
      <c r="DF54" s="134"/>
      <c r="DG54" s="134"/>
      <c r="DI54" s="134" t="s">
        <v>46</v>
      </c>
      <c r="DJ54" s="134"/>
      <c r="DK54" s="134"/>
      <c r="DL54" s="134"/>
      <c r="DM54" s="134"/>
      <c r="DN54" s="134"/>
      <c r="DO54" s="134"/>
      <c r="DP54" s="134"/>
      <c r="DQ54" s="134"/>
      <c r="DR54" s="134"/>
      <c r="DS54" s="134"/>
      <c r="DT54" s="134"/>
      <c r="DU54" s="134"/>
      <c r="DW54" s="134" t="s">
        <v>46</v>
      </c>
      <c r="DX54" s="134"/>
      <c r="DY54" s="134"/>
      <c r="DZ54" s="134"/>
      <c r="EA54" s="134"/>
      <c r="EB54" s="134"/>
      <c r="EC54" s="134"/>
      <c r="ED54" s="134"/>
      <c r="EE54" s="134"/>
      <c r="EF54" s="134"/>
      <c r="EG54" s="134"/>
      <c r="EH54" s="134"/>
      <c r="EI54" s="134"/>
      <c r="EK54" s="134" t="s">
        <v>46</v>
      </c>
      <c r="EL54" s="134"/>
      <c r="EM54" s="134"/>
      <c r="EN54" s="134"/>
      <c r="EO54" s="134"/>
      <c r="EP54" s="134"/>
      <c r="EQ54" s="134"/>
      <c r="ER54" s="134"/>
      <c r="ES54" s="134"/>
      <c r="ET54" s="134"/>
      <c r="EU54" s="134"/>
      <c r="EV54" s="134"/>
      <c r="EW54" s="134"/>
      <c r="EY54" s="134" t="s">
        <v>46</v>
      </c>
      <c r="EZ54" s="134"/>
      <c r="FA54" s="134"/>
      <c r="FB54" s="134"/>
      <c r="FC54" s="134"/>
      <c r="FD54" s="134"/>
      <c r="FE54" s="134"/>
      <c r="FF54" s="134"/>
      <c r="FG54" s="134"/>
      <c r="FH54" s="134"/>
      <c r="FI54" s="134"/>
      <c r="FJ54" s="134"/>
      <c r="FK54" s="134"/>
      <c r="FM54" s="134" t="s">
        <v>46</v>
      </c>
      <c r="FN54" s="134"/>
      <c r="FO54" s="134"/>
      <c r="FP54" s="134"/>
      <c r="FQ54" s="134"/>
      <c r="FR54" s="134"/>
      <c r="FS54" s="134"/>
      <c r="FT54" s="134"/>
      <c r="FU54" s="134"/>
      <c r="FV54" s="134"/>
      <c r="FW54" s="134"/>
      <c r="FX54" s="134"/>
      <c r="FY54" s="134"/>
      <c r="GA54" s="134" t="s">
        <v>46</v>
      </c>
      <c r="GB54" s="134"/>
      <c r="GC54" s="134"/>
      <c r="GD54" s="134"/>
      <c r="GE54" s="134"/>
      <c r="GF54" s="134"/>
      <c r="GG54" s="134"/>
      <c r="GH54" s="134"/>
      <c r="GI54" s="134"/>
      <c r="GJ54" s="134"/>
      <c r="GK54" s="134"/>
      <c r="GL54" s="134"/>
      <c r="GM54" s="134"/>
      <c r="GO54" s="134" t="s">
        <v>46</v>
      </c>
      <c r="GP54" s="134"/>
      <c r="GQ54" s="134"/>
      <c r="GR54" s="134"/>
      <c r="GS54" s="134"/>
      <c r="GT54" s="134"/>
      <c r="GU54" s="134"/>
      <c r="GV54" s="134"/>
      <c r="GW54" s="134"/>
      <c r="GX54" s="134"/>
      <c r="GY54" s="134"/>
      <c r="GZ54" s="134"/>
      <c r="HA54" s="134"/>
    </row>
    <row r="56" spans="1:209" ht="18" x14ac:dyDescent="0.25">
      <c r="A56" s="134" t="s">
        <v>47</v>
      </c>
      <c r="B56" s="134"/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O56" s="134" t="s">
        <v>47</v>
      </c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34"/>
      <c r="AC56" s="134" t="s">
        <v>47</v>
      </c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Q56" s="134" t="s">
        <v>47</v>
      </c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E56" s="134" t="s">
        <v>47</v>
      </c>
      <c r="BF56" s="134"/>
      <c r="BG56" s="134"/>
      <c r="BH56" s="134"/>
      <c r="BI56" s="134"/>
      <c r="BJ56" s="134"/>
      <c r="BK56" s="134"/>
      <c r="BL56" s="134"/>
      <c r="BM56" s="134"/>
      <c r="BN56" s="134"/>
      <c r="BO56" s="134"/>
      <c r="BP56" s="134"/>
      <c r="BQ56" s="134"/>
      <c r="BS56" s="134" t="s">
        <v>47</v>
      </c>
      <c r="BT56" s="134"/>
      <c r="BU56" s="134"/>
      <c r="BV56" s="134"/>
      <c r="BW56" s="134"/>
      <c r="BX56" s="134"/>
      <c r="BY56" s="134"/>
      <c r="BZ56" s="134"/>
      <c r="CA56" s="134"/>
      <c r="CB56" s="134"/>
      <c r="CC56" s="134"/>
      <c r="CD56" s="134"/>
      <c r="CE56" s="134"/>
      <c r="CG56" s="134" t="s">
        <v>47</v>
      </c>
      <c r="CH56" s="134"/>
      <c r="CI56" s="134"/>
      <c r="CJ56" s="134"/>
      <c r="CK56" s="134"/>
      <c r="CL56" s="134"/>
      <c r="CM56" s="134"/>
      <c r="CN56" s="134"/>
      <c r="CO56" s="134"/>
      <c r="CP56" s="134"/>
      <c r="CQ56" s="134"/>
      <c r="CR56" s="134"/>
      <c r="CS56" s="134"/>
      <c r="CU56" s="134" t="s">
        <v>47</v>
      </c>
      <c r="CV56" s="134"/>
      <c r="CW56" s="134"/>
      <c r="CX56" s="134"/>
      <c r="CY56" s="134"/>
      <c r="CZ56" s="134"/>
      <c r="DA56" s="134"/>
      <c r="DB56" s="134"/>
      <c r="DC56" s="134"/>
      <c r="DD56" s="134"/>
      <c r="DE56" s="134"/>
      <c r="DF56" s="134"/>
      <c r="DG56" s="134"/>
      <c r="DI56" s="134" t="s">
        <v>47</v>
      </c>
      <c r="DJ56" s="134"/>
      <c r="DK56" s="134"/>
      <c r="DL56" s="134"/>
      <c r="DM56" s="134"/>
      <c r="DN56" s="134"/>
      <c r="DO56" s="134"/>
      <c r="DP56" s="134"/>
      <c r="DQ56" s="134"/>
      <c r="DR56" s="134"/>
      <c r="DS56" s="134"/>
      <c r="DT56" s="134"/>
      <c r="DU56" s="134"/>
      <c r="DW56" s="134" t="s">
        <v>47</v>
      </c>
      <c r="DX56" s="134"/>
      <c r="DY56" s="134"/>
      <c r="DZ56" s="134"/>
      <c r="EA56" s="134"/>
      <c r="EB56" s="134"/>
      <c r="EC56" s="134"/>
      <c r="ED56" s="134"/>
      <c r="EE56" s="134"/>
      <c r="EF56" s="134"/>
      <c r="EG56" s="134"/>
      <c r="EH56" s="134"/>
      <c r="EI56" s="134"/>
      <c r="EK56" s="134" t="s">
        <v>47</v>
      </c>
      <c r="EL56" s="134"/>
      <c r="EM56" s="134"/>
      <c r="EN56" s="134"/>
      <c r="EO56" s="134"/>
      <c r="EP56" s="134"/>
      <c r="EQ56" s="134"/>
      <c r="ER56" s="134"/>
      <c r="ES56" s="134"/>
      <c r="ET56" s="134"/>
      <c r="EU56" s="134"/>
      <c r="EV56" s="134"/>
      <c r="EW56" s="134"/>
      <c r="EY56" s="134" t="s">
        <v>47</v>
      </c>
      <c r="EZ56" s="134"/>
      <c r="FA56" s="134"/>
      <c r="FB56" s="134"/>
      <c r="FC56" s="134"/>
      <c r="FD56" s="134"/>
      <c r="FE56" s="134"/>
      <c r="FF56" s="134"/>
      <c r="FG56" s="134"/>
      <c r="FH56" s="134"/>
      <c r="FI56" s="134"/>
      <c r="FJ56" s="134"/>
      <c r="FK56" s="134"/>
      <c r="FM56" s="134" t="s">
        <v>47</v>
      </c>
      <c r="FN56" s="134"/>
      <c r="FO56" s="134"/>
      <c r="FP56" s="134"/>
      <c r="FQ56" s="134"/>
      <c r="FR56" s="134"/>
      <c r="FS56" s="134"/>
      <c r="FT56" s="134"/>
      <c r="FU56" s="134"/>
      <c r="FV56" s="134"/>
      <c r="FW56" s="134"/>
      <c r="FX56" s="134"/>
      <c r="FY56" s="134"/>
      <c r="GA56" s="134" t="s">
        <v>47</v>
      </c>
      <c r="GB56" s="134"/>
      <c r="GC56" s="134"/>
      <c r="GD56" s="134"/>
      <c r="GE56" s="134"/>
      <c r="GF56" s="134"/>
      <c r="GG56" s="134"/>
      <c r="GH56" s="134"/>
      <c r="GI56" s="134"/>
      <c r="GJ56" s="134"/>
      <c r="GK56" s="134"/>
      <c r="GL56" s="134"/>
      <c r="GM56" s="134"/>
      <c r="GO56" s="134" t="s">
        <v>47</v>
      </c>
      <c r="GP56" s="134"/>
      <c r="GQ56" s="134"/>
      <c r="GR56" s="134"/>
      <c r="GS56" s="134"/>
      <c r="GT56" s="134"/>
      <c r="GU56" s="134"/>
      <c r="GV56" s="134"/>
      <c r="GW56" s="134"/>
      <c r="GX56" s="134"/>
      <c r="GY56" s="134"/>
      <c r="GZ56" s="134"/>
      <c r="HA56" s="134"/>
    </row>
  </sheetData>
  <mergeCells count="135">
    <mergeCell ref="GO1:HA1"/>
    <mergeCell ref="GO2:HA2"/>
    <mergeCell ref="GO14:GY14"/>
    <mergeCell ref="GO30:HA30"/>
    <mergeCell ref="GO34:GY34"/>
    <mergeCell ref="GO50:HA50"/>
    <mergeCell ref="GO52:HA52"/>
    <mergeCell ref="GO54:HA54"/>
    <mergeCell ref="GO56:HA56"/>
    <mergeCell ref="FM1:FY1"/>
    <mergeCell ref="FM2:FY2"/>
    <mergeCell ref="FM14:FW14"/>
    <mergeCell ref="FM30:FY30"/>
    <mergeCell ref="FM34:FW34"/>
    <mergeCell ref="FM50:FY50"/>
    <mergeCell ref="FM52:FY52"/>
    <mergeCell ref="FM54:FY54"/>
    <mergeCell ref="FM56:FY56"/>
    <mergeCell ref="EK50:EW50"/>
    <mergeCell ref="EK52:EW52"/>
    <mergeCell ref="EK54:EW54"/>
    <mergeCell ref="EK56:EW56"/>
    <mergeCell ref="EY1:FK1"/>
    <mergeCell ref="EY2:FK2"/>
    <mergeCell ref="EY14:FI14"/>
    <mergeCell ref="EY30:FK30"/>
    <mergeCell ref="EY34:FI34"/>
    <mergeCell ref="EY50:FK50"/>
    <mergeCell ref="EY52:FK52"/>
    <mergeCell ref="EY54:FK54"/>
    <mergeCell ref="EY56:FK56"/>
    <mergeCell ref="EK1:EW1"/>
    <mergeCell ref="EK2:EW2"/>
    <mergeCell ref="EK14:EU14"/>
    <mergeCell ref="EK30:EW30"/>
    <mergeCell ref="EK34:EU34"/>
    <mergeCell ref="A56:M56"/>
    <mergeCell ref="O56:AA56"/>
    <mergeCell ref="AC56:AO56"/>
    <mergeCell ref="AQ56:BC56"/>
    <mergeCell ref="BE56:BQ56"/>
    <mergeCell ref="BE34:BO34"/>
    <mergeCell ref="BS56:CE56"/>
    <mergeCell ref="CG52:CS52"/>
    <mergeCell ref="A54:M54"/>
    <mergeCell ref="O54:AA54"/>
    <mergeCell ref="AC54:AO54"/>
    <mergeCell ref="AQ54:BC54"/>
    <mergeCell ref="BE54:BQ54"/>
    <mergeCell ref="BS54:CE54"/>
    <mergeCell ref="CG54:CS54"/>
    <mergeCell ref="A52:M52"/>
    <mergeCell ref="O52:AA52"/>
    <mergeCell ref="AC52:AO52"/>
    <mergeCell ref="AQ52:BC52"/>
    <mergeCell ref="CG56:CS56"/>
    <mergeCell ref="A2:M2"/>
    <mergeCell ref="O2:AA2"/>
    <mergeCell ref="AC2:AO2"/>
    <mergeCell ref="AQ2:BC2"/>
    <mergeCell ref="BE14:BO14"/>
    <mergeCell ref="BS52:CE52"/>
    <mergeCell ref="CG34:CQ34"/>
    <mergeCell ref="CU34:DE34"/>
    <mergeCell ref="A50:M50"/>
    <mergeCell ref="O50:AA50"/>
    <mergeCell ref="AC50:AO50"/>
    <mergeCell ref="AQ50:BC50"/>
    <mergeCell ref="BE50:BQ50"/>
    <mergeCell ref="BS50:CE50"/>
    <mergeCell ref="CG50:CS50"/>
    <mergeCell ref="CU50:DG50"/>
    <mergeCell ref="A34:K34"/>
    <mergeCell ref="O34:Y34"/>
    <mergeCell ref="AC34:AM34"/>
    <mergeCell ref="AQ34:BA34"/>
    <mergeCell ref="BE52:BQ52"/>
    <mergeCell ref="CU52:DG52"/>
    <mergeCell ref="A1:M1"/>
    <mergeCell ref="O1:AA1"/>
    <mergeCell ref="AC1:AO1"/>
    <mergeCell ref="AQ1:BC1"/>
    <mergeCell ref="DW50:EI50"/>
    <mergeCell ref="BE1:BQ1"/>
    <mergeCell ref="BS34:CC34"/>
    <mergeCell ref="CG14:CQ14"/>
    <mergeCell ref="CU14:DE14"/>
    <mergeCell ref="A30:M30"/>
    <mergeCell ref="O30:AA30"/>
    <mergeCell ref="AC30:AO30"/>
    <mergeCell ref="AQ30:BC30"/>
    <mergeCell ref="BE30:BQ30"/>
    <mergeCell ref="BS30:CE30"/>
    <mergeCell ref="CG30:CS30"/>
    <mergeCell ref="CU30:DG30"/>
    <mergeCell ref="A14:M14"/>
    <mergeCell ref="O14:Y14"/>
    <mergeCell ref="AC14:AM14"/>
    <mergeCell ref="AQ14:BA14"/>
    <mergeCell ref="BS1:CE1"/>
    <mergeCell ref="BS14:CC14"/>
    <mergeCell ref="CG1:CS1"/>
    <mergeCell ref="DW52:EI52"/>
    <mergeCell ref="DW54:EI54"/>
    <mergeCell ref="DW56:EI56"/>
    <mergeCell ref="DW1:EI1"/>
    <mergeCell ref="DW2:EI2"/>
    <mergeCell ref="DW14:EG14"/>
    <mergeCell ref="DW30:EI30"/>
    <mergeCell ref="DW34:EG34"/>
    <mergeCell ref="BE2:BQ2"/>
    <mergeCell ref="BS2:CE2"/>
    <mergeCell ref="CG2:CS2"/>
    <mergeCell ref="CU2:DG2"/>
    <mergeCell ref="CU1:DG1"/>
    <mergeCell ref="DI56:DU56"/>
    <mergeCell ref="CU56:DG56"/>
    <mergeCell ref="DI1:DU1"/>
    <mergeCell ref="DI2:DU2"/>
    <mergeCell ref="DI14:DS14"/>
    <mergeCell ref="DI30:DU30"/>
    <mergeCell ref="DI34:DS34"/>
    <mergeCell ref="DI50:DU50"/>
    <mergeCell ref="DI52:DU52"/>
    <mergeCell ref="DI54:DU54"/>
    <mergeCell ref="CU54:DG54"/>
    <mergeCell ref="GA1:GM1"/>
    <mergeCell ref="GA2:GM2"/>
    <mergeCell ref="GA14:GK14"/>
    <mergeCell ref="GA30:GM30"/>
    <mergeCell ref="GA34:GK34"/>
    <mergeCell ref="GA50:GM50"/>
    <mergeCell ref="GA52:GM52"/>
    <mergeCell ref="GA54:GM54"/>
    <mergeCell ref="GA56:GM5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Docentes</vt:lpstr>
      <vt:lpstr>Directivos</vt:lpstr>
      <vt:lpstr>Bibliotecario</vt:lpstr>
      <vt:lpstr>Artist y Superior</vt:lpstr>
      <vt:lpstr>Docentes -Especial-</vt:lpstr>
      <vt:lpstr>Directivos -Especial-</vt:lpstr>
      <vt:lpstr>'Directivos -Especial-'!Área_de_impresión</vt:lpstr>
      <vt:lpstr>'Docentes -Especial-'!Área_de_impresión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Trab</dc:creator>
  <cp:lastModifiedBy>Martín</cp:lastModifiedBy>
  <cp:lastPrinted>2019-10-25T17:39:18Z</cp:lastPrinted>
  <dcterms:created xsi:type="dcterms:W3CDTF">2015-03-02T14:40:16Z</dcterms:created>
  <dcterms:modified xsi:type="dcterms:W3CDTF">2020-01-28T01:20:33Z</dcterms:modified>
</cp:coreProperties>
</file>